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2022\Praha město\"/>
    </mc:Choice>
  </mc:AlternateContent>
  <bookViews>
    <workbookView xWindow="0" yWindow="0" windowWidth="28800" windowHeight="12345"/>
  </bookViews>
  <sheets>
    <sheet name="Rekapitulace zakázky" sheetId="1" r:id="rId1"/>
    <sheet name="001 - Oprava střechy VB" sheetId="2" r:id="rId2"/>
    <sheet name="002 - Oprava střechy přís..." sheetId="3" r:id="rId3"/>
    <sheet name="003 - Oprava vnějšího plá..." sheetId="4" r:id="rId4"/>
    <sheet name="004 - Oprava zpevněných p..." sheetId="5" r:id="rId5"/>
    <sheet name="005 - Nátěr sloupů přístř..." sheetId="6" r:id="rId6"/>
    <sheet name="006 - Oprava vnitřních pr..." sheetId="7" r:id="rId7"/>
    <sheet name="007 - Oprava kotelny" sheetId="8" r:id="rId8"/>
    <sheet name="008 - Oprava veřejných WC" sheetId="9" r:id="rId9"/>
    <sheet name="009 - Oprava vnitřních pr..." sheetId="10" r:id="rId10"/>
    <sheet name="010 - Oprava vnitřních pr..." sheetId="11" r:id="rId11"/>
    <sheet name="011 - Oprava schodiště - ..." sheetId="12" r:id="rId12"/>
    <sheet name="012 - Oprava schodiště - jih" sheetId="13" r:id="rId13"/>
    <sheet name="013 - Oprava vnitřních" sheetId="18" r:id="rId14"/>
    <sheet name="014 - Oprava vnitřních pr..." sheetId="15" r:id="rId15"/>
    <sheet name="015 - Elektroinstalace a ..." sheetId="16" r:id="rId16"/>
    <sheet name="016 - Vedlejší a ostatní ..." sheetId="17" r:id="rId17"/>
  </sheets>
  <externalReferences>
    <externalReference r:id="rId18"/>
  </externalReferences>
  <definedNames>
    <definedName name="_xlnm._FilterDatabase" localSheetId="1" hidden="1">'001 - Oprava střechy VB'!$C$128:$I$233</definedName>
    <definedName name="_xlnm._FilterDatabase" localSheetId="2" hidden="1">'002 - Oprava střechy přís...'!$C$128:$I$201</definedName>
    <definedName name="_xlnm._FilterDatabase" localSheetId="3" hidden="1">'003 - Oprava vnějšího plá...'!$C$134:$I$313</definedName>
    <definedName name="_xlnm._FilterDatabase" localSheetId="4" hidden="1">'004 - Oprava zpevněných p...'!$C$128:$I$223</definedName>
    <definedName name="_xlnm._FilterDatabase" localSheetId="5" hidden="1">'005 - Nátěr sloupů přístř...'!$C$122:$I$150</definedName>
    <definedName name="_xlnm._FilterDatabase" localSheetId="6" hidden="1">'006 - Oprava vnitřních pr...'!$C$125:$I$166</definedName>
    <definedName name="_xlnm._FilterDatabase" localSheetId="7" hidden="1">'007 - Oprava kotelny'!$C$119:$I$159</definedName>
    <definedName name="_xlnm._FilterDatabase" localSheetId="8" hidden="1">'008 - Oprava veřejných WC'!$C$130:$I$224</definedName>
    <definedName name="_xlnm._FilterDatabase" localSheetId="9" hidden="1">'009 - Oprava vnitřních pr...'!$C$140:$I$328</definedName>
    <definedName name="_xlnm._FilterDatabase" localSheetId="10" hidden="1">'010 - Oprava vnitřních pr...'!$C$140:$I$306</definedName>
    <definedName name="_xlnm._FilterDatabase" localSheetId="11" hidden="1">'011 - Oprava schodiště - ...'!$C$129:$I$222</definedName>
    <definedName name="_xlnm._FilterDatabase" localSheetId="12" hidden="1">'012 - Oprava schodiště - jih'!$C$127:$I$210</definedName>
    <definedName name="_xlnm._FilterDatabase" localSheetId="13" hidden="1">'013 - Oprava vnitřních'!$C$139:$I$355</definedName>
    <definedName name="_xlnm._FilterDatabase" localSheetId="14" hidden="1">'014 - Oprava vnitřních pr...'!$C$139:$I$318</definedName>
    <definedName name="_xlnm._FilterDatabase" localSheetId="15" hidden="1">'015 - Elektroinstalace a ...'!$C$217:$I$496</definedName>
    <definedName name="_xlnm._FilterDatabase" localSheetId="16" hidden="1">'016 - Vedlejší a ostatní ...'!$C$120:$I$131</definedName>
    <definedName name="_xlnm.Print_Titles" localSheetId="1">'001 - Oprava střechy VB'!$128:$128</definedName>
    <definedName name="_xlnm.Print_Titles" localSheetId="2">'002 - Oprava střechy přís...'!$128:$128</definedName>
    <definedName name="_xlnm.Print_Titles" localSheetId="3">'003 - Oprava vnějšího plá...'!$134:$134</definedName>
    <definedName name="_xlnm.Print_Titles" localSheetId="4">'004 - Oprava zpevněných p...'!$128:$128</definedName>
    <definedName name="_xlnm.Print_Titles" localSheetId="5">'005 - Nátěr sloupů přístř...'!$122:$122</definedName>
    <definedName name="_xlnm.Print_Titles" localSheetId="6">'006 - Oprava vnitřních pr...'!$125:$125</definedName>
    <definedName name="_xlnm.Print_Titles" localSheetId="7">'007 - Oprava kotelny'!$119:$119</definedName>
    <definedName name="_xlnm.Print_Titles" localSheetId="8">'008 - Oprava veřejných WC'!$130:$130</definedName>
    <definedName name="_xlnm.Print_Titles" localSheetId="9">'009 - Oprava vnitřních pr...'!$140:$140</definedName>
    <definedName name="_xlnm.Print_Titles" localSheetId="10">'010 - Oprava vnitřních pr...'!$140:$140</definedName>
    <definedName name="_xlnm.Print_Titles" localSheetId="11">'011 - Oprava schodiště - ...'!$129:$129</definedName>
    <definedName name="_xlnm.Print_Titles" localSheetId="12">'012 - Oprava schodiště - jih'!$127:$127</definedName>
    <definedName name="_xlnm.Print_Titles" localSheetId="13">'013 - Oprava vnitřních'!$139:$139</definedName>
    <definedName name="_xlnm.Print_Titles" localSheetId="14">'014 - Oprava vnitřních pr...'!$139:$139</definedName>
    <definedName name="_xlnm.Print_Titles" localSheetId="15">'015 - Elektroinstalace a ...'!$217:$217</definedName>
    <definedName name="_xlnm.Print_Titles" localSheetId="16">'016 - Vedlejší a ostatní ...'!$120:$120</definedName>
    <definedName name="_xlnm.Print_Titles" localSheetId="0">'Rekapitulace zakázky'!$92:$92</definedName>
    <definedName name="_xlnm.Print_Area" localSheetId="1">'001 - Oprava střechy VB'!$C$4:$H$76,'001 - Oprava střechy VB'!$C$82:$H$110,'001 - Oprava střechy VB'!$C$116:$H$233</definedName>
    <definedName name="_xlnm.Print_Area" localSheetId="2">'002 - Oprava střechy přís...'!$C$4:$H$76,'002 - Oprava střechy přís...'!$C$82:$H$110,'002 - Oprava střechy přís...'!$C$116:$H$201</definedName>
    <definedName name="_xlnm.Print_Area" localSheetId="3">'003 - Oprava vnějšího plá...'!$C$4:$H$76,'003 - Oprava vnějšího plá...'!$C$82:$H$116,'003 - Oprava vnějšího plá...'!$C$122:$H$313</definedName>
    <definedName name="_xlnm.Print_Area" localSheetId="4">'004 - Oprava zpevněných p...'!$C$4:$H$76,'004 - Oprava zpevněných p...'!$C$82:$H$110,'004 - Oprava zpevněných p...'!$C$116:$H$223</definedName>
    <definedName name="_xlnm.Print_Area" localSheetId="5">'005 - Nátěr sloupů přístř...'!$C$4:$H$76,'005 - Nátěr sloupů přístř...'!$C$82:$H$104,'005 - Nátěr sloupů přístř...'!$C$110:$H$150</definedName>
    <definedName name="_xlnm.Print_Area" localSheetId="6">'006 - Oprava vnitřních pr...'!$C$4:$H$76,'006 - Oprava vnitřních pr...'!$C$82:$H$107,'006 - Oprava vnitřních pr...'!$C$113:$H$166</definedName>
    <definedName name="_xlnm.Print_Area" localSheetId="7">'007 - Oprava kotelny'!$C$4:$H$76,'007 - Oprava kotelny'!$C$82:$H$101,'007 - Oprava kotelny'!$C$107:$H$159</definedName>
    <definedName name="_xlnm.Print_Area" localSheetId="8">'008 - Oprava veřejných WC'!$C$4:$H$76,'008 - Oprava veřejných WC'!$C$82:$H$112,'008 - Oprava veřejných WC'!$C$118:$H$224</definedName>
    <definedName name="_xlnm.Print_Area" localSheetId="9">'009 - Oprava vnitřních pr...'!$C$4:$H$76,'009 - Oprava vnitřních pr...'!$C$82:$H$122,'009 - Oprava vnitřních pr...'!$C$128:$H$328</definedName>
    <definedName name="_xlnm.Print_Area" localSheetId="10">'010 - Oprava vnitřních pr...'!$C$4:$H$76,'010 - Oprava vnitřních pr...'!$C$82:$H$122,'010 - Oprava vnitřních pr...'!$C$128:$H$306</definedName>
    <definedName name="_xlnm.Print_Area" localSheetId="11">'011 - Oprava schodiště - ...'!$C$4:$H$76,'011 - Oprava schodiště - ...'!$C$82:$H$111,'011 - Oprava schodiště - ...'!$C$117:$H$222</definedName>
    <definedName name="_xlnm.Print_Area" localSheetId="12">'012 - Oprava schodiště - jih'!$C$4:$H$76,'012 - Oprava schodiště - jih'!$C$82:$H$109,'012 - Oprava schodiště - jih'!$C$115:$H$210</definedName>
    <definedName name="_xlnm.Print_Area" localSheetId="13">'013 - Oprava vnitřních'!$C$4:$H$76,'013 - Oprava vnitřních'!$C$82:$H$121,'013 - Oprava vnitřních'!$C$127:$H$355</definedName>
    <definedName name="_xlnm.Print_Area" localSheetId="14">'014 - Oprava vnitřních pr...'!$C$4:$H$76,'014 - Oprava vnitřních pr...'!$C$82:$H$121,'014 - Oprava vnitřních pr...'!$C$127:$H$318</definedName>
    <definedName name="_xlnm.Print_Area" localSheetId="15">'015 - Elektroinstalace a ...'!$C$4:$H$76,'015 - Elektroinstalace a ...'!$C$82:$H$199,'015 - Elektroinstalace a ...'!$C$205:$H$496</definedName>
    <definedName name="_xlnm.Print_Area" localSheetId="16">'016 - Vedlejší a ostatní ...'!$C$4:$H$76,'016 - Vedlejší a ostatní ...'!$C$82:$H$102,'016 - Vedlejší a ostatní ...'!$C$108:$H$131</definedName>
    <definedName name="_xlnm.Print_Area" localSheetId="0">'Rekapitulace zakázky'!$D$4:$AN$76,'Rekapitulace zakázky'!$C$82:$AP$111</definedName>
  </definedNames>
  <calcPr calcId="162913"/>
</workbook>
</file>

<file path=xl/calcChain.xml><?xml version="1.0" encoding="utf-8"?>
<calcChain xmlns="http://schemas.openxmlformats.org/spreadsheetml/2006/main">
  <c r="C127" i="18" l="1"/>
  <c r="C82" i="18"/>
  <c r="D4" i="18"/>
  <c r="BI355" i="18"/>
  <c r="BI354" i="18" s="1"/>
  <c r="BG355" i="18"/>
  <c r="BF355" i="18"/>
  <c r="BE355" i="18"/>
  <c r="BD355" i="18"/>
  <c r="BC355" i="18"/>
  <c r="R355" i="18"/>
  <c r="P355" i="18"/>
  <c r="P354" i="18" s="1"/>
  <c r="N355" i="18"/>
  <c r="N354" i="18" s="1"/>
  <c r="R354" i="18"/>
  <c r="BI353" i="18"/>
  <c r="BG353" i="18"/>
  <c r="BF353" i="18"/>
  <c r="BE353" i="18"/>
  <c r="BD353" i="18"/>
  <c r="BC353" i="18"/>
  <c r="R353" i="18"/>
  <c r="P353" i="18"/>
  <c r="N353" i="18"/>
  <c r="BI352" i="18"/>
  <c r="BG352" i="18"/>
  <c r="BF352" i="18"/>
  <c r="BE352" i="18"/>
  <c r="BD352" i="18"/>
  <c r="BC352" i="18"/>
  <c r="R352" i="18"/>
  <c r="P352" i="18"/>
  <c r="N352" i="18"/>
  <c r="BI351" i="18"/>
  <c r="BG351" i="18"/>
  <c r="BF351" i="18"/>
  <c r="BE351" i="18"/>
  <c r="BD351" i="18"/>
  <c r="R351" i="18"/>
  <c r="P351" i="18"/>
  <c r="N351" i="18"/>
  <c r="BC351" i="18"/>
  <c r="BI350" i="18"/>
  <c r="BG350" i="18"/>
  <c r="BF350" i="18"/>
  <c r="BE350" i="18"/>
  <c r="BD350" i="18"/>
  <c r="BC350" i="18"/>
  <c r="R350" i="18"/>
  <c r="P350" i="18"/>
  <c r="N350" i="18"/>
  <c r="BI349" i="18"/>
  <c r="BG349" i="18"/>
  <c r="BF349" i="18"/>
  <c r="BE349" i="18"/>
  <c r="BD349" i="18"/>
  <c r="R349" i="18"/>
  <c r="P349" i="18"/>
  <c r="N349" i="18"/>
  <c r="BC349" i="18"/>
  <c r="BI348" i="18"/>
  <c r="BG348" i="18"/>
  <c r="BF348" i="18"/>
  <c r="BE348" i="18"/>
  <c r="BD348" i="18"/>
  <c r="R348" i="18"/>
  <c r="P348" i="18"/>
  <c r="N348" i="18"/>
  <c r="BC348" i="18"/>
  <c r="BI347" i="18"/>
  <c r="BG347" i="18"/>
  <c r="BF347" i="18"/>
  <c r="BE347" i="18"/>
  <c r="BD347" i="18"/>
  <c r="BC347" i="18"/>
  <c r="R347" i="18"/>
  <c r="P347" i="18"/>
  <c r="N347" i="18"/>
  <c r="BI346" i="18"/>
  <c r="BG346" i="18"/>
  <c r="BF346" i="18"/>
  <c r="BE346" i="18"/>
  <c r="BD346" i="18"/>
  <c r="BC346" i="18"/>
  <c r="R346" i="18"/>
  <c r="P346" i="18"/>
  <c r="P345" i="18" s="1"/>
  <c r="N346" i="18"/>
  <c r="BI345" i="18"/>
  <c r="BI344" i="18"/>
  <c r="BG344" i="18"/>
  <c r="BF344" i="18"/>
  <c r="BE344" i="18"/>
  <c r="BD344" i="18"/>
  <c r="BC344" i="18"/>
  <c r="R344" i="18"/>
  <c r="P344" i="18"/>
  <c r="N344" i="18"/>
  <c r="BI343" i="18"/>
  <c r="BG343" i="18"/>
  <c r="BF343" i="18"/>
  <c r="BE343" i="18"/>
  <c r="BD343" i="18"/>
  <c r="R343" i="18"/>
  <c r="P343" i="18"/>
  <c r="N343" i="18"/>
  <c r="BC343" i="18"/>
  <c r="BI342" i="18"/>
  <c r="BG342" i="18"/>
  <c r="BF342" i="18"/>
  <c r="BE342" i="18"/>
  <c r="BD342" i="18"/>
  <c r="R342" i="18"/>
  <c r="P342" i="18"/>
  <c r="N342" i="18"/>
  <c r="BC342" i="18"/>
  <c r="BI341" i="18"/>
  <c r="BG341" i="18"/>
  <c r="BF341" i="18"/>
  <c r="BE341" i="18"/>
  <c r="BD341" i="18"/>
  <c r="BC341" i="18"/>
  <c r="R341" i="18"/>
  <c r="P341" i="18"/>
  <c r="N341" i="18"/>
  <c r="BI340" i="18"/>
  <c r="BG340" i="18"/>
  <c r="BF340" i="18"/>
  <c r="BE340" i="18"/>
  <c r="BD340" i="18"/>
  <c r="BC340" i="18"/>
  <c r="R340" i="18"/>
  <c r="P340" i="18"/>
  <c r="N340" i="18"/>
  <c r="BI339" i="18"/>
  <c r="BG339" i="18"/>
  <c r="BF339" i="18"/>
  <c r="BE339" i="18"/>
  <c r="BD339" i="18"/>
  <c r="BC339" i="18"/>
  <c r="R339" i="18"/>
  <c r="R337" i="18" s="1"/>
  <c r="P339" i="18"/>
  <c r="N339" i="18"/>
  <c r="N337" i="18" s="1"/>
  <c r="BI338" i="18"/>
  <c r="BG338" i="18"/>
  <c r="BF338" i="18"/>
  <c r="BE338" i="18"/>
  <c r="BD338" i="18"/>
  <c r="BC338" i="18"/>
  <c r="R338" i="18"/>
  <c r="P338" i="18"/>
  <c r="N338" i="18"/>
  <c r="BI337" i="18"/>
  <c r="BI336" i="18"/>
  <c r="BG336" i="18"/>
  <c r="BF336" i="18"/>
  <c r="BE336" i="18"/>
  <c r="BD336" i="18"/>
  <c r="BC336" i="18"/>
  <c r="R336" i="18"/>
  <c r="P336" i="18"/>
  <c r="N336" i="18"/>
  <c r="BI335" i="18"/>
  <c r="BG335" i="18"/>
  <c r="BF335" i="18"/>
  <c r="BE335" i="18"/>
  <c r="BD335" i="18"/>
  <c r="R335" i="18"/>
  <c r="P335" i="18"/>
  <c r="N335" i="18"/>
  <c r="BC335" i="18"/>
  <c r="BI334" i="18"/>
  <c r="BG334" i="18"/>
  <c r="BF334" i="18"/>
  <c r="BE334" i="18"/>
  <c r="BD334" i="18"/>
  <c r="BC334" i="18"/>
  <c r="R334" i="18"/>
  <c r="P334" i="18"/>
  <c r="N334" i="18"/>
  <c r="BI333" i="18"/>
  <c r="BG333" i="18"/>
  <c r="BF333" i="18"/>
  <c r="BE333" i="18"/>
  <c r="BD333" i="18"/>
  <c r="R333" i="18"/>
  <c r="P333" i="18"/>
  <c r="N333" i="18"/>
  <c r="BC333" i="18"/>
  <c r="BI332" i="18"/>
  <c r="BG332" i="18"/>
  <c r="BF332" i="18"/>
  <c r="BE332" i="18"/>
  <c r="BD332" i="18"/>
  <c r="R332" i="18"/>
  <c r="P332" i="18"/>
  <c r="N332" i="18"/>
  <c r="BC332" i="18"/>
  <c r="BI331" i="18"/>
  <c r="BG331" i="18"/>
  <c r="BF331" i="18"/>
  <c r="BE331" i="18"/>
  <c r="BD331" i="18"/>
  <c r="BC331" i="18"/>
  <c r="R331" i="18"/>
  <c r="P331" i="18"/>
  <c r="N331" i="18"/>
  <c r="BI330" i="18"/>
  <c r="BG330" i="18"/>
  <c r="BF330" i="18"/>
  <c r="BE330" i="18"/>
  <c r="BD330" i="18"/>
  <c r="BC330" i="18"/>
  <c r="R330" i="18"/>
  <c r="P330" i="18"/>
  <c r="N330" i="18"/>
  <c r="BI329" i="18"/>
  <c r="BG329" i="18"/>
  <c r="BF329" i="18"/>
  <c r="BE329" i="18"/>
  <c r="BD329" i="18"/>
  <c r="R329" i="18"/>
  <c r="P329" i="18"/>
  <c r="N329" i="18"/>
  <c r="BC329" i="18"/>
  <c r="BI328" i="18"/>
  <c r="BG328" i="18"/>
  <c r="BF328" i="18"/>
  <c r="BE328" i="18"/>
  <c r="BD328" i="18"/>
  <c r="BC328" i="18"/>
  <c r="R328" i="18"/>
  <c r="P328" i="18"/>
  <c r="N328" i="18"/>
  <c r="BI327" i="18"/>
  <c r="BG327" i="18"/>
  <c r="BF327" i="18"/>
  <c r="BE327" i="18"/>
  <c r="BD327" i="18"/>
  <c r="BC327" i="18"/>
  <c r="R327" i="18"/>
  <c r="P327" i="18"/>
  <c r="N327" i="18"/>
  <c r="BI326" i="18"/>
  <c r="BG326" i="18"/>
  <c r="BF326" i="18"/>
  <c r="BE326" i="18"/>
  <c r="BD326" i="18"/>
  <c r="R326" i="18"/>
  <c r="P326" i="18"/>
  <c r="N326" i="18"/>
  <c r="BC326" i="18"/>
  <c r="BI325" i="18"/>
  <c r="BG325" i="18"/>
  <c r="BF325" i="18"/>
  <c r="BE325" i="18"/>
  <c r="BD325" i="18"/>
  <c r="BC325" i="18"/>
  <c r="R325" i="18"/>
  <c r="P325" i="18"/>
  <c r="N325" i="18"/>
  <c r="BI324" i="18"/>
  <c r="BG324" i="18"/>
  <c r="BF324" i="18"/>
  <c r="BE324" i="18"/>
  <c r="BD324" i="18"/>
  <c r="BC324" i="18"/>
  <c r="R324" i="18"/>
  <c r="P324" i="18"/>
  <c r="N324" i="18"/>
  <c r="BI323" i="18"/>
  <c r="BG323" i="18"/>
  <c r="BF323" i="18"/>
  <c r="BE323" i="18"/>
  <c r="BD323" i="18"/>
  <c r="R323" i="18"/>
  <c r="R318" i="18" s="1"/>
  <c r="P323" i="18"/>
  <c r="N323" i="18"/>
  <c r="BC323" i="18"/>
  <c r="BI322" i="18"/>
  <c r="BG322" i="18"/>
  <c r="BF322" i="18"/>
  <c r="BE322" i="18"/>
  <c r="BD322" i="18"/>
  <c r="BC322" i="18"/>
  <c r="R322" i="18"/>
  <c r="P322" i="18"/>
  <c r="N322" i="18"/>
  <c r="BI321" i="18"/>
  <c r="BG321" i="18"/>
  <c r="BF321" i="18"/>
  <c r="BE321" i="18"/>
  <c r="BD321" i="18"/>
  <c r="R321" i="18"/>
  <c r="P321" i="18"/>
  <c r="N321" i="18"/>
  <c r="BC321" i="18"/>
  <c r="BI320" i="18"/>
  <c r="BG320" i="18"/>
  <c r="BF320" i="18"/>
  <c r="BE320" i="18"/>
  <c r="BD320" i="18"/>
  <c r="R320" i="18"/>
  <c r="P320" i="18"/>
  <c r="N320" i="18"/>
  <c r="BC320" i="18"/>
  <c r="BI319" i="18"/>
  <c r="BI318" i="18" s="1"/>
  <c r="BG319" i="18"/>
  <c r="BF319" i="18"/>
  <c r="BE319" i="18"/>
  <c r="BD319" i="18"/>
  <c r="BC319" i="18"/>
  <c r="R319" i="18"/>
  <c r="P319" i="18"/>
  <c r="N319" i="18"/>
  <c r="BI317" i="18"/>
  <c r="BG317" i="18"/>
  <c r="BF317" i="18"/>
  <c r="BE317" i="18"/>
  <c r="BD317" i="18"/>
  <c r="R317" i="18"/>
  <c r="P317" i="18"/>
  <c r="N317" i="18"/>
  <c r="BC317" i="18"/>
  <c r="BI316" i="18"/>
  <c r="BG316" i="18"/>
  <c r="BF316" i="18"/>
  <c r="BE316" i="18"/>
  <c r="BD316" i="18"/>
  <c r="BC316" i="18"/>
  <c r="R316" i="18"/>
  <c r="P316" i="18"/>
  <c r="N316" i="18"/>
  <c r="BI315" i="18"/>
  <c r="BG315" i="18"/>
  <c r="BF315" i="18"/>
  <c r="BE315" i="18"/>
  <c r="BD315" i="18"/>
  <c r="BC315" i="18"/>
  <c r="R315" i="18"/>
  <c r="P315" i="18"/>
  <c r="N315" i="18"/>
  <c r="BI314" i="18"/>
  <c r="BG314" i="18"/>
  <c r="BF314" i="18"/>
  <c r="BE314" i="18"/>
  <c r="BD314" i="18"/>
  <c r="BC314" i="18"/>
  <c r="R314" i="18"/>
  <c r="P314" i="18"/>
  <c r="N314" i="18"/>
  <c r="BI313" i="18"/>
  <c r="BG313" i="18"/>
  <c r="BF313" i="18"/>
  <c r="BE313" i="18"/>
  <c r="BD313" i="18"/>
  <c r="BC313" i="18"/>
  <c r="R313" i="18"/>
  <c r="P313" i="18"/>
  <c r="N313" i="18"/>
  <c r="BI312" i="18"/>
  <c r="BG312" i="18"/>
  <c r="BF312" i="18"/>
  <c r="BE312" i="18"/>
  <c r="BD312" i="18"/>
  <c r="R312" i="18"/>
  <c r="P312" i="18"/>
  <c r="N312" i="18"/>
  <c r="BC312" i="18"/>
  <c r="BI311" i="18"/>
  <c r="BG311" i="18"/>
  <c r="BF311" i="18"/>
  <c r="BE311" i="18"/>
  <c r="BD311" i="18"/>
  <c r="R311" i="18"/>
  <c r="P311" i="18"/>
  <c r="N311" i="18"/>
  <c r="BC311" i="18"/>
  <c r="BI310" i="18"/>
  <c r="BG310" i="18"/>
  <c r="BF310" i="18"/>
  <c r="BE310" i="18"/>
  <c r="BD310" i="18"/>
  <c r="BC310" i="18"/>
  <c r="R310" i="18"/>
  <c r="P310" i="18"/>
  <c r="N310" i="18"/>
  <c r="BI309" i="18"/>
  <c r="BG309" i="18"/>
  <c r="BF309" i="18"/>
  <c r="BE309" i="18"/>
  <c r="BD309" i="18"/>
  <c r="BC309" i="18"/>
  <c r="R309" i="18"/>
  <c r="P309" i="18"/>
  <c r="N309" i="18"/>
  <c r="BI308" i="18"/>
  <c r="BG308" i="18"/>
  <c r="BF308" i="18"/>
  <c r="BE308" i="18"/>
  <c r="BD308" i="18"/>
  <c r="BC308" i="18"/>
  <c r="R308" i="18"/>
  <c r="P308" i="18"/>
  <c r="N308" i="18"/>
  <c r="BI307" i="18"/>
  <c r="BI306" i="18" s="1"/>
  <c r="BG307" i="18"/>
  <c r="BF307" i="18"/>
  <c r="BE307" i="18"/>
  <c r="BD307" i="18"/>
  <c r="BC307" i="18"/>
  <c r="R307" i="18"/>
  <c r="R306" i="18" s="1"/>
  <c r="P307" i="18"/>
  <c r="N307" i="18"/>
  <c r="BI305" i="18"/>
  <c r="BG305" i="18"/>
  <c r="BF305" i="18"/>
  <c r="BE305" i="18"/>
  <c r="BD305" i="18"/>
  <c r="BC305" i="18"/>
  <c r="R305" i="18"/>
  <c r="P305" i="18"/>
  <c r="N305" i="18"/>
  <c r="BI304" i="18"/>
  <c r="BG304" i="18"/>
  <c r="BF304" i="18"/>
  <c r="BE304" i="18"/>
  <c r="BD304" i="18"/>
  <c r="R304" i="18"/>
  <c r="P304" i="18"/>
  <c r="N304" i="18"/>
  <c r="BC304" i="18"/>
  <c r="BI303" i="18"/>
  <c r="BG303" i="18"/>
  <c r="BF303" i="18"/>
  <c r="BE303" i="18"/>
  <c r="BD303" i="18"/>
  <c r="BC303" i="18"/>
  <c r="R303" i="18"/>
  <c r="P303" i="18"/>
  <c r="N303" i="18"/>
  <c r="BI302" i="18"/>
  <c r="BG302" i="18"/>
  <c r="BF302" i="18"/>
  <c r="BE302" i="18"/>
  <c r="BD302" i="18"/>
  <c r="R302" i="18"/>
  <c r="P302" i="18"/>
  <c r="N302" i="18"/>
  <c r="BC302" i="18"/>
  <c r="BI301" i="18"/>
  <c r="BG301" i="18"/>
  <c r="BF301" i="18"/>
  <c r="BE301" i="18"/>
  <c r="BD301" i="18"/>
  <c r="R301" i="18"/>
  <c r="P301" i="18"/>
  <c r="N301" i="18"/>
  <c r="BC301" i="18"/>
  <c r="BI300" i="18"/>
  <c r="BG300" i="18"/>
  <c r="BF300" i="18"/>
  <c r="BE300" i="18"/>
  <c r="BD300" i="18"/>
  <c r="BC300" i="18"/>
  <c r="R300" i="18"/>
  <c r="P300" i="18"/>
  <c r="N300" i="18"/>
  <c r="BI299" i="18"/>
  <c r="BG299" i="18"/>
  <c r="BF299" i="18"/>
  <c r="BE299" i="18"/>
  <c r="BD299" i="18"/>
  <c r="BC299" i="18"/>
  <c r="R299" i="18"/>
  <c r="P299" i="18"/>
  <c r="N299" i="18"/>
  <c r="BI298" i="18"/>
  <c r="BG298" i="18"/>
  <c r="BF298" i="18"/>
  <c r="BE298" i="18"/>
  <c r="BD298" i="18"/>
  <c r="R298" i="18"/>
  <c r="P298" i="18"/>
  <c r="N298" i="18"/>
  <c r="BC298" i="18"/>
  <c r="BI297" i="18"/>
  <c r="BG297" i="18"/>
  <c r="BF297" i="18"/>
  <c r="BE297" i="18"/>
  <c r="BD297" i="18"/>
  <c r="BC297" i="18"/>
  <c r="R297" i="18"/>
  <c r="P297" i="18"/>
  <c r="N297" i="18"/>
  <c r="BI296" i="18"/>
  <c r="BG296" i="18"/>
  <c r="BF296" i="18"/>
  <c r="BE296" i="18"/>
  <c r="BD296" i="18"/>
  <c r="R296" i="18"/>
  <c r="P296" i="18"/>
  <c r="P293" i="18" s="1"/>
  <c r="N296" i="18"/>
  <c r="BC296" i="18"/>
  <c r="BI295" i="18"/>
  <c r="BG295" i="18"/>
  <c r="BF295" i="18"/>
  <c r="BE295" i="18"/>
  <c r="BD295" i="18"/>
  <c r="R295" i="18"/>
  <c r="P295" i="18"/>
  <c r="N295" i="18"/>
  <c r="N293" i="18" s="1"/>
  <c r="BC295" i="18"/>
  <c r="BI294" i="18"/>
  <c r="BI293" i="18" s="1"/>
  <c r="BG294" i="18"/>
  <c r="BF294" i="18"/>
  <c r="BE294" i="18"/>
  <c r="BD294" i="18"/>
  <c r="BC294" i="18"/>
  <c r="R294" i="18"/>
  <c r="P294" i="18"/>
  <c r="N294" i="18"/>
  <c r="BI292" i="18"/>
  <c r="BG292" i="18"/>
  <c r="BF292" i="18"/>
  <c r="BE292" i="18"/>
  <c r="BD292" i="18"/>
  <c r="R292" i="18"/>
  <c r="P292" i="18"/>
  <c r="N292" i="18"/>
  <c r="BC292" i="18"/>
  <c r="BI291" i="18"/>
  <c r="BG291" i="18"/>
  <c r="BF291" i="18"/>
  <c r="BE291" i="18"/>
  <c r="BD291" i="18"/>
  <c r="BC291" i="18"/>
  <c r="R291" i="18"/>
  <c r="P291" i="18"/>
  <c r="N291" i="18"/>
  <c r="BI290" i="18"/>
  <c r="BG290" i="18"/>
  <c r="BF290" i="18"/>
  <c r="BE290" i="18"/>
  <c r="BD290" i="18"/>
  <c r="BC290" i="18"/>
  <c r="R290" i="18"/>
  <c r="P290" i="18"/>
  <c r="N290" i="18"/>
  <c r="BI289" i="18"/>
  <c r="BG289" i="18"/>
  <c r="BF289" i="18"/>
  <c r="BE289" i="18"/>
  <c r="BD289" i="18"/>
  <c r="BC289" i="18"/>
  <c r="R289" i="18"/>
  <c r="P289" i="18"/>
  <c r="N289" i="18"/>
  <c r="BI288" i="18"/>
  <c r="BG288" i="18"/>
  <c r="BF288" i="18"/>
  <c r="BE288" i="18"/>
  <c r="BD288" i="18"/>
  <c r="BC288" i="18"/>
  <c r="R288" i="18"/>
  <c r="P288" i="18"/>
  <c r="N288" i="18"/>
  <c r="BI287" i="18"/>
  <c r="BG287" i="18"/>
  <c r="BF287" i="18"/>
  <c r="BE287" i="18"/>
  <c r="BD287" i="18"/>
  <c r="R287" i="18"/>
  <c r="P287" i="18"/>
  <c r="N287" i="18"/>
  <c r="BC287" i="18"/>
  <c r="BI286" i="18"/>
  <c r="BG286" i="18"/>
  <c r="BF286" i="18"/>
  <c r="BE286" i="18"/>
  <c r="BD286" i="18"/>
  <c r="R286" i="18"/>
  <c r="P286" i="18"/>
  <c r="N286" i="18"/>
  <c r="BC286" i="18"/>
  <c r="BI285" i="18"/>
  <c r="BI284" i="18" s="1"/>
  <c r="BG285" i="18"/>
  <c r="BF285" i="18"/>
  <c r="BE285" i="18"/>
  <c r="BD285" i="18"/>
  <c r="BC285" i="18"/>
  <c r="R285" i="18"/>
  <c r="P285" i="18"/>
  <c r="N285" i="18"/>
  <c r="N284" i="18"/>
  <c r="BI283" i="18"/>
  <c r="BG283" i="18"/>
  <c r="BF283" i="18"/>
  <c r="BE283" i="18"/>
  <c r="BD283" i="18"/>
  <c r="R283" i="18"/>
  <c r="P283" i="18"/>
  <c r="N283" i="18"/>
  <c r="BC283" i="18"/>
  <c r="BI282" i="18"/>
  <c r="BG282" i="18"/>
  <c r="BF282" i="18"/>
  <c r="BE282" i="18"/>
  <c r="BD282" i="18"/>
  <c r="R282" i="18"/>
  <c r="P282" i="18"/>
  <c r="N282" i="18"/>
  <c r="BC282" i="18"/>
  <c r="BI281" i="18"/>
  <c r="BG281" i="18"/>
  <c r="BF281" i="18"/>
  <c r="BE281" i="18"/>
  <c r="BD281" i="18"/>
  <c r="BC281" i="18"/>
  <c r="R281" i="18"/>
  <c r="P281" i="18"/>
  <c r="N281" i="18"/>
  <c r="BI280" i="18"/>
  <c r="BG280" i="18"/>
  <c r="BF280" i="18"/>
  <c r="BE280" i="18"/>
  <c r="BD280" i="18"/>
  <c r="BC280" i="18"/>
  <c r="R280" i="18"/>
  <c r="P280" i="18"/>
  <c r="N280" i="18"/>
  <c r="BI279" i="18"/>
  <c r="BG279" i="18"/>
  <c r="BF279" i="18"/>
  <c r="BE279" i="18"/>
  <c r="BD279" i="18"/>
  <c r="R279" i="18"/>
  <c r="P279" i="18"/>
  <c r="N279" i="18"/>
  <c r="BC279" i="18"/>
  <c r="BI278" i="18"/>
  <c r="BG278" i="18"/>
  <c r="BF278" i="18"/>
  <c r="BE278" i="18"/>
  <c r="BD278" i="18"/>
  <c r="BC278" i="18"/>
  <c r="R278" i="18"/>
  <c r="P278" i="18"/>
  <c r="N278" i="18"/>
  <c r="BI277" i="18"/>
  <c r="BG277" i="18"/>
  <c r="BF277" i="18"/>
  <c r="BE277" i="18"/>
  <c r="BD277" i="18"/>
  <c r="BC277" i="18"/>
  <c r="R277" i="18"/>
  <c r="P277" i="18"/>
  <c r="N277" i="18"/>
  <c r="BI276" i="18"/>
  <c r="BG276" i="18"/>
  <c r="BF276" i="18"/>
  <c r="BE276" i="18"/>
  <c r="BD276" i="18"/>
  <c r="R276" i="18"/>
  <c r="P276" i="18"/>
  <c r="N276" i="18"/>
  <c r="BC276" i="18"/>
  <c r="BI275" i="18"/>
  <c r="BG275" i="18"/>
  <c r="BF275" i="18"/>
  <c r="BE275" i="18"/>
  <c r="BD275" i="18"/>
  <c r="BC275" i="18"/>
  <c r="R275" i="18"/>
  <c r="P275" i="18"/>
  <c r="N275" i="18"/>
  <c r="BI274" i="18"/>
  <c r="BI273" i="18" s="1"/>
  <c r="BG274" i="18"/>
  <c r="BF274" i="18"/>
  <c r="BE274" i="18"/>
  <c r="BD274" i="18"/>
  <c r="BC274" i="18"/>
  <c r="R274" i="18"/>
  <c r="R273" i="18" s="1"/>
  <c r="P274" i="18"/>
  <c r="N274" i="18"/>
  <c r="N273" i="18" s="1"/>
  <c r="BI272" i="18"/>
  <c r="BG272" i="18"/>
  <c r="BF272" i="18"/>
  <c r="BE272" i="18"/>
  <c r="BD272" i="18"/>
  <c r="BC272" i="18"/>
  <c r="R272" i="18"/>
  <c r="P272" i="18"/>
  <c r="N272" i="18"/>
  <c r="BI271" i="18"/>
  <c r="BG271" i="18"/>
  <c r="BF271" i="18"/>
  <c r="BE271" i="18"/>
  <c r="BD271" i="18"/>
  <c r="BC271" i="18"/>
  <c r="R271" i="18"/>
  <c r="P271" i="18"/>
  <c r="N271" i="18"/>
  <c r="BI270" i="18"/>
  <c r="BG270" i="18"/>
  <c r="BF270" i="18"/>
  <c r="BE270" i="18"/>
  <c r="BD270" i="18"/>
  <c r="BC270" i="18"/>
  <c r="R270" i="18"/>
  <c r="P270" i="18"/>
  <c r="N270" i="18"/>
  <c r="BI269" i="18"/>
  <c r="BG269" i="18"/>
  <c r="BF269" i="18"/>
  <c r="BE269" i="18"/>
  <c r="BD269" i="18"/>
  <c r="BC269" i="18"/>
  <c r="R269" i="18"/>
  <c r="P269" i="18"/>
  <c r="N269" i="18"/>
  <c r="BI268" i="18"/>
  <c r="BI267" i="18" s="1"/>
  <c r="BG268" i="18"/>
  <c r="BF268" i="18"/>
  <c r="BE268" i="18"/>
  <c r="BD268" i="18"/>
  <c r="R268" i="18"/>
  <c r="P268" i="18"/>
  <c r="N268" i="18"/>
  <c r="N267" i="18" s="1"/>
  <c r="BC268" i="18"/>
  <c r="BI266" i="18"/>
  <c r="BG266" i="18"/>
  <c r="BF266" i="18"/>
  <c r="BE266" i="18"/>
  <c r="BD266" i="18"/>
  <c r="R266" i="18"/>
  <c r="P266" i="18"/>
  <c r="N266" i="18"/>
  <c r="BC266" i="18"/>
  <c r="BI265" i="18"/>
  <c r="BG265" i="18"/>
  <c r="BF265" i="18"/>
  <c r="BE265" i="18"/>
  <c r="BD265" i="18"/>
  <c r="BC265" i="18"/>
  <c r="R265" i="18"/>
  <c r="P265" i="18"/>
  <c r="N265" i="18"/>
  <c r="BI264" i="18"/>
  <c r="BG264" i="18"/>
  <c r="BF264" i="18"/>
  <c r="BE264" i="18"/>
  <c r="BD264" i="18"/>
  <c r="BC264" i="18"/>
  <c r="R264" i="18"/>
  <c r="P264" i="18"/>
  <c r="N264" i="18"/>
  <c r="BI263" i="18"/>
  <c r="BG263" i="18"/>
  <c r="BF263" i="18"/>
  <c r="BE263" i="18"/>
  <c r="BD263" i="18"/>
  <c r="R263" i="18"/>
  <c r="P263" i="18"/>
  <c r="N263" i="18"/>
  <c r="BC263" i="18"/>
  <c r="BI262" i="18"/>
  <c r="BG262" i="18"/>
  <c r="BF262" i="18"/>
  <c r="BE262" i="18"/>
  <c r="BD262" i="18"/>
  <c r="BC262" i="18"/>
  <c r="R262" i="18"/>
  <c r="P262" i="18"/>
  <c r="N262" i="18"/>
  <c r="BI261" i="18"/>
  <c r="BG261" i="18"/>
  <c r="BF261" i="18"/>
  <c r="BE261" i="18"/>
  <c r="BD261" i="18"/>
  <c r="BC261" i="18"/>
  <c r="R261" i="18"/>
  <c r="P261" i="18"/>
  <c r="P256" i="18" s="1"/>
  <c r="N261" i="18"/>
  <c r="BI260" i="18"/>
  <c r="BG260" i="18"/>
  <c r="BF260" i="18"/>
  <c r="BE260" i="18"/>
  <c r="BD260" i="18"/>
  <c r="R260" i="18"/>
  <c r="P260" i="18"/>
  <c r="N260" i="18"/>
  <c r="BC260" i="18"/>
  <c r="BI259" i="18"/>
  <c r="BG259" i="18"/>
  <c r="BF259" i="18"/>
  <c r="BE259" i="18"/>
  <c r="BD259" i="18"/>
  <c r="BC259" i="18"/>
  <c r="R259" i="18"/>
  <c r="P259" i="18"/>
  <c r="N259" i="18"/>
  <c r="BI258" i="18"/>
  <c r="BG258" i="18"/>
  <c r="BF258" i="18"/>
  <c r="BE258" i="18"/>
  <c r="BD258" i="18"/>
  <c r="R258" i="18"/>
  <c r="P258" i="18"/>
  <c r="N258" i="18"/>
  <c r="BC258" i="18"/>
  <c r="BI257" i="18"/>
  <c r="BI256" i="18" s="1"/>
  <c r="BG257" i="18"/>
  <c r="BF257" i="18"/>
  <c r="BE257" i="18"/>
  <c r="BD257" i="18"/>
  <c r="R257" i="18"/>
  <c r="P257" i="18"/>
  <c r="N257" i="18"/>
  <c r="BC257" i="18"/>
  <c r="BI255" i="18"/>
  <c r="BG255" i="18"/>
  <c r="BF255" i="18"/>
  <c r="BE255" i="18"/>
  <c r="BD255" i="18"/>
  <c r="R255" i="18"/>
  <c r="P255" i="18"/>
  <c r="N255" i="18"/>
  <c r="BC255" i="18"/>
  <c r="BI254" i="18"/>
  <c r="BG254" i="18"/>
  <c r="BF254" i="18"/>
  <c r="BE254" i="18"/>
  <c r="BD254" i="18"/>
  <c r="R254" i="18"/>
  <c r="P254" i="18"/>
  <c r="N254" i="18"/>
  <c r="BC254" i="18"/>
  <c r="BI253" i="18"/>
  <c r="BG253" i="18"/>
  <c r="BF253" i="18"/>
  <c r="BE253" i="18"/>
  <c r="BD253" i="18"/>
  <c r="BC253" i="18"/>
  <c r="R253" i="18"/>
  <c r="P253" i="18"/>
  <c r="N253" i="18"/>
  <c r="BI252" i="18"/>
  <c r="BG252" i="18"/>
  <c r="BF252" i="18"/>
  <c r="BE252" i="18"/>
  <c r="BD252" i="18"/>
  <c r="BC252" i="18"/>
  <c r="R252" i="18"/>
  <c r="P252" i="18"/>
  <c r="N252" i="18"/>
  <c r="BI251" i="18"/>
  <c r="BG251" i="18"/>
  <c r="BF251" i="18"/>
  <c r="BE251" i="18"/>
  <c r="BD251" i="18"/>
  <c r="BC251" i="18"/>
  <c r="R251" i="18"/>
  <c r="P251" i="18"/>
  <c r="N251" i="18"/>
  <c r="BI250" i="18"/>
  <c r="BG250" i="18"/>
  <c r="BF250" i="18"/>
  <c r="BE250" i="18"/>
  <c r="BD250" i="18"/>
  <c r="BC250" i="18"/>
  <c r="R250" i="18"/>
  <c r="R249" i="18" s="1"/>
  <c r="P250" i="18"/>
  <c r="P249" i="18" s="1"/>
  <c r="N250" i="18"/>
  <c r="BI249" i="18"/>
  <c r="BI248" i="18"/>
  <c r="BG248" i="18"/>
  <c r="BF248" i="18"/>
  <c r="BE248" i="18"/>
  <c r="BD248" i="18"/>
  <c r="R248" i="18"/>
  <c r="P248" i="18"/>
  <c r="N248" i="18"/>
  <c r="BC248" i="18"/>
  <c r="BI247" i="18"/>
  <c r="BG247" i="18"/>
  <c r="BF247" i="18"/>
  <c r="BE247" i="18"/>
  <c r="BD247" i="18"/>
  <c r="R247" i="18"/>
  <c r="P247" i="18"/>
  <c r="N247" i="18"/>
  <c r="BC247" i="18"/>
  <c r="BI246" i="18"/>
  <c r="BG246" i="18"/>
  <c r="BF246" i="18"/>
  <c r="BE246" i="18"/>
  <c r="BD246" i="18"/>
  <c r="BC246" i="18"/>
  <c r="R246" i="18"/>
  <c r="P246" i="18"/>
  <c r="N246" i="18"/>
  <c r="BI245" i="18"/>
  <c r="BG245" i="18"/>
  <c r="BF245" i="18"/>
  <c r="BE245" i="18"/>
  <c r="BD245" i="18"/>
  <c r="R245" i="18"/>
  <c r="P245" i="18"/>
  <c r="N245" i="18"/>
  <c r="BC245" i="18"/>
  <c r="BI244" i="18"/>
  <c r="BG244" i="18"/>
  <c r="BF244" i="18"/>
  <c r="BE244" i="18"/>
  <c r="BD244" i="18"/>
  <c r="R244" i="18"/>
  <c r="P244" i="18"/>
  <c r="N244" i="18"/>
  <c r="BC244" i="18"/>
  <c r="BI243" i="18"/>
  <c r="BG243" i="18"/>
  <c r="BF243" i="18"/>
  <c r="BE243" i="18"/>
  <c r="BD243" i="18"/>
  <c r="BC243" i="18"/>
  <c r="R243" i="18"/>
  <c r="P243" i="18"/>
  <c r="N243" i="18"/>
  <c r="BI242" i="18"/>
  <c r="BG242" i="18"/>
  <c r="BF242" i="18"/>
  <c r="BE242" i="18"/>
  <c r="BD242" i="18"/>
  <c r="BC242" i="18"/>
  <c r="R242" i="18"/>
  <c r="P242" i="18"/>
  <c r="N242" i="18"/>
  <c r="BI241" i="18"/>
  <c r="BG241" i="18"/>
  <c r="BF241" i="18"/>
  <c r="BE241" i="18"/>
  <c r="BD241" i="18"/>
  <c r="R241" i="18"/>
  <c r="P241" i="18"/>
  <c r="N241" i="18"/>
  <c r="BC241" i="18"/>
  <c r="BI240" i="18"/>
  <c r="BG240" i="18"/>
  <c r="BF240" i="18"/>
  <c r="BE240" i="18"/>
  <c r="BD240" i="18"/>
  <c r="BC240" i="18"/>
  <c r="R240" i="18"/>
  <c r="P240" i="18"/>
  <c r="N240" i="18"/>
  <c r="BI239" i="18"/>
  <c r="BG239" i="18"/>
  <c r="BF239" i="18"/>
  <c r="BE239" i="18"/>
  <c r="BD239" i="18"/>
  <c r="R239" i="18"/>
  <c r="P239" i="18"/>
  <c r="N239" i="18"/>
  <c r="BC239" i="18"/>
  <c r="BI238" i="18"/>
  <c r="BG238" i="18"/>
  <c r="BF238" i="18"/>
  <c r="BE238" i="18"/>
  <c r="BD238" i="18"/>
  <c r="R238" i="18"/>
  <c r="P238" i="18"/>
  <c r="N238" i="18"/>
  <c r="BC238" i="18"/>
  <c r="BI237" i="18"/>
  <c r="BG237" i="18"/>
  <c r="BF237" i="18"/>
  <c r="BE237" i="18"/>
  <c r="BD237" i="18"/>
  <c r="BC237" i="18"/>
  <c r="R237" i="18"/>
  <c r="P237" i="18"/>
  <c r="N237" i="18"/>
  <c r="BI236" i="18"/>
  <c r="BG236" i="18"/>
  <c r="BF236" i="18"/>
  <c r="BE236" i="18"/>
  <c r="BD236" i="18"/>
  <c r="BC236" i="18"/>
  <c r="R236" i="18"/>
  <c r="P236" i="18"/>
  <c r="N236" i="18"/>
  <c r="BI235" i="18"/>
  <c r="BG235" i="18"/>
  <c r="BF235" i="18"/>
  <c r="BE235" i="18"/>
  <c r="BD235" i="18"/>
  <c r="R235" i="18"/>
  <c r="P235" i="18"/>
  <c r="N235" i="18"/>
  <c r="BC235" i="18"/>
  <c r="BI234" i="18"/>
  <c r="BG234" i="18"/>
  <c r="BF234" i="18"/>
  <c r="BE234" i="18"/>
  <c r="BD234" i="18"/>
  <c r="BC234" i="18"/>
  <c r="R234" i="18"/>
  <c r="P234" i="18"/>
  <c r="N234" i="18"/>
  <c r="BI233" i="18"/>
  <c r="BG233" i="18"/>
  <c r="BF233" i="18"/>
  <c r="BE233" i="18"/>
  <c r="BD233" i="18"/>
  <c r="R233" i="18"/>
  <c r="P233" i="18"/>
  <c r="N233" i="18"/>
  <c r="BC233" i="18"/>
  <c r="BI232" i="18"/>
  <c r="BG232" i="18"/>
  <c r="BF232" i="18"/>
  <c r="BE232" i="18"/>
  <c r="BD232" i="18"/>
  <c r="R232" i="18"/>
  <c r="P232" i="18"/>
  <c r="N232" i="18"/>
  <c r="BC232" i="18"/>
  <c r="BI231" i="18"/>
  <c r="BG231" i="18"/>
  <c r="BF231" i="18"/>
  <c r="BE231" i="18"/>
  <c r="BD231" i="18"/>
  <c r="BC231" i="18"/>
  <c r="R231" i="18"/>
  <c r="P231" i="18"/>
  <c r="N231" i="18"/>
  <c r="BI230" i="18"/>
  <c r="BG230" i="18"/>
  <c r="BF230" i="18"/>
  <c r="BE230" i="18"/>
  <c r="BD230" i="18"/>
  <c r="BC230" i="18"/>
  <c r="R230" i="18"/>
  <c r="P230" i="18"/>
  <c r="N230" i="18"/>
  <c r="BI229" i="18"/>
  <c r="BG229" i="18"/>
  <c r="BF229" i="18"/>
  <c r="BE229" i="18"/>
  <c r="BD229" i="18"/>
  <c r="R229" i="18"/>
  <c r="P229" i="18"/>
  <c r="N229" i="18"/>
  <c r="BC229" i="18"/>
  <c r="BI228" i="18"/>
  <c r="BG228" i="18"/>
  <c r="BF228" i="18"/>
  <c r="BE228" i="18"/>
  <c r="BD228" i="18"/>
  <c r="BC228" i="18"/>
  <c r="R228" i="18"/>
  <c r="P228" i="18"/>
  <c r="N228" i="18"/>
  <c r="BI227" i="18"/>
  <c r="BG227" i="18"/>
  <c r="BF227" i="18"/>
  <c r="BE227" i="18"/>
  <c r="BD227" i="18"/>
  <c r="R227" i="18"/>
  <c r="P227" i="18"/>
  <c r="N227" i="18"/>
  <c r="BC227" i="18"/>
  <c r="BI226" i="18"/>
  <c r="BI222" i="18" s="1"/>
  <c r="BG226" i="18"/>
  <c r="BF226" i="18"/>
  <c r="BE226" i="18"/>
  <c r="BD226" i="18"/>
  <c r="R226" i="18"/>
  <c r="P226" i="18"/>
  <c r="N226" i="18"/>
  <c r="BC226" i="18"/>
  <c r="BI225" i="18"/>
  <c r="BG225" i="18"/>
  <c r="BF225" i="18"/>
  <c r="BE225" i="18"/>
  <c r="BD225" i="18"/>
  <c r="BC225" i="18"/>
  <c r="R225" i="18"/>
  <c r="P225" i="18"/>
  <c r="N225" i="18"/>
  <c r="BI224" i="18"/>
  <c r="BG224" i="18"/>
  <c r="BF224" i="18"/>
  <c r="BE224" i="18"/>
  <c r="BD224" i="18"/>
  <c r="BC224" i="18"/>
  <c r="R224" i="18"/>
  <c r="P224" i="18"/>
  <c r="N224" i="18"/>
  <c r="BI223" i="18"/>
  <c r="BG223" i="18"/>
  <c r="BF223" i="18"/>
  <c r="BE223" i="18"/>
  <c r="BD223" i="18"/>
  <c r="R223" i="18"/>
  <c r="P223" i="18"/>
  <c r="N223" i="18"/>
  <c r="N222" i="18" s="1"/>
  <c r="BC223" i="18"/>
  <c r="BI221" i="18"/>
  <c r="BG221" i="18"/>
  <c r="BF221" i="18"/>
  <c r="BE221" i="18"/>
  <c r="BD221" i="18"/>
  <c r="BC221" i="18"/>
  <c r="R221" i="18"/>
  <c r="P221" i="18"/>
  <c r="N221" i="18"/>
  <c r="BI220" i="18"/>
  <c r="BG220" i="18"/>
  <c r="BF220" i="18"/>
  <c r="BE220" i="18"/>
  <c r="BD220" i="18"/>
  <c r="BC220" i="18"/>
  <c r="R220" i="18"/>
  <c r="P220" i="18"/>
  <c r="N220" i="18"/>
  <c r="BI219" i="18"/>
  <c r="BG219" i="18"/>
  <c r="BF219" i="18"/>
  <c r="BE219" i="18"/>
  <c r="BD219" i="18"/>
  <c r="BC219" i="18"/>
  <c r="R219" i="18"/>
  <c r="P219" i="18"/>
  <c r="N219" i="18"/>
  <c r="BI218" i="18"/>
  <c r="BI217" i="18" s="1"/>
  <c r="BG218" i="18"/>
  <c r="BF218" i="18"/>
  <c r="BE218" i="18"/>
  <c r="BD218" i="18"/>
  <c r="R218" i="18"/>
  <c r="P218" i="18"/>
  <c r="N218" i="18"/>
  <c r="BC218" i="18"/>
  <c r="N217" i="18"/>
  <c r="BI216" i="18"/>
  <c r="BG216" i="18"/>
  <c r="BF216" i="18"/>
  <c r="BE216" i="18"/>
  <c r="BD216" i="18"/>
  <c r="R216" i="18"/>
  <c r="P216" i="18"/>
  <c r="N216" i="18"/>
  <c r="BC216" i="18"/>
  <c r="BI215" i="18"/>
  <c r="BG215" i="18"/>
  <c r="BF215" i="18"/>
  <c r="BE215" i="18"/>
  <c r="BD215" i="18"/>
  <c r="BC215" i="18"/>
  <c r="R215" i="18"/>
  <c r="P215" i="18"/>
  <c r="N215" i="18"/>
  <c r="BI214" i="18"/>
  <c r="BG214" i="18"/>
  <c r="BF214" i="18"/>
  <c r="BE214" i="18"/>
  <c r="BD214" i="18"/>
  <c r="R214" i="18"/>
  <c r="P214" i="18"/>
  <c r="N214" i="18"/>
  <c r="BC214" i="18"/>
  <c r="BI213" i="18"/>
  <c r="BG213" i="18"/>
  <c r="BF213" i="18"/>
  <c r="BE213" i="18"/>
  <c r="BD213" i="18"/>
  <c r="R213" i="18"/>
  <c r="P213" i="18"/>
  <c r="N213" i="18"/>
  <c r="BC213" i="18"/>
  <c r="BI212" i="18"/>
  <c r="BG212" i="18"/>
  <c r="BF212" i="18"/>
  <c r="BE212" i="18"/>
  <c r="BD212" i="18"/>
  <c r="BC212" i="18"/>
  <c r="R212" i="18"/>
  <c r="P212" i="18"/>
  <c r="N212" i="18"/>
  <c r="BI211" i="18"/>
  <c r="BG211" i="18"/>
  <c r="BF211" i="18"/>
  <c r="BE211" i="18"/>
  <c r="BD211" i="18"/>
  <c r="R211" i="18"/>
  <c r="P211" i="18"/>
  <c r="P208" i="18" s="1"/>
  <c r="N211" i="18"/>
  <c r="BC211" i="18"/>
  <c r="BI210" i="18"/>
  <c r="BG210" i="18"/>
  <c r="BF210" i="18"/>
  <c r="BE210" i="18"/>
  <c r="BD210" i="18"/>
  <c r="R210" i="18"/>
  <c r="P210" i="18"/>
  <c r="N210" i="18"/>
  <c r="BC210" i="18"/>
  <c r="BI209" i="18"/>
  <c r="BI208" i="18" s="1"/>
  <c r="BG209" i="18"/>
  <c r="BF209" i="18"/>
  <c r="BE209" i="18"/>
  <c r="BD209" i="18"/>
  <c r="BC209" i="18"/>
  <c r="R209" i="18"/>
  <c r="P209" i="18"/>
  <c r="N209" i="18"/>
  <c r="N208" i="18" s="1"/>
  <c r="BI207" i="18"/>
  <c r="BG207" i="18"/>
  <c r="BF207" i="18"/>
  <c r="BE207" i="18"/>
  <c r="BD207" i="18"/>
  <c r="BC207" i="18"/>
  <c r="R207" i="18"/>
  <c r="P207" i="18"/>
  <c r="N207" i="18"/>
  <c r="BI206" i="18"/>
  <c r="BG206" i="18"/>
  <c r="BF206" i="18"/>
  <c r="BE206" i="18"/>
  <c r="BD206" i="18"/>
  <c r="BC206" i="18"/>
  <c r="R206" i="18"/>
  <c r="P206" i="18"/>
  <c r="N206" i="18"/>
  <c r="BI205" i="18"/>
  <c r="BG205" i="18"/>
  <c r="BF205" i="18"/>
  <c r="BE205" i="18"/>
  <c r="BD205" i="18"/>
  <c r="R205" i="18"/>
  <c r="P205" i="18"/>
  <c r="N205" i="18"/>
  <c r="BC205" i="18"/>
  <c r="BI204" i="18"/>
  <c r="BG204" i="18"/>
  <c r="BF204" i="18"/>
  <c r="BE204" i="18"/>
  <c r="BD204" i="18"/>
  <c r="R204" i="18"/>
  <c r="P204" i="18"/>
  <c r="N204" i="18"/>
  <c r="BC204" i="18"/>
  <c r="BI203" i="18"/>
  <c r="BG203" i="18"/>
  <c r="BF203" i="18"/>
  <c r="BE203" i="18"/>
  <c r="BD203" i="18"/>
  <c r="BC203" i="18"/>
  <c r="R203" i="18"/>
  <c r="P203" i="18"/>
  <c r="N203" i="18"/>
  <c r="BI202" i="18"/>
  <c r="BG202" i="18"/>
  <c r="BF202" i="18"/>
  <c r="BE202" i="18"/>
  <c r="BD202" i="18"/>
  <c r="BC202" i="18"/>
  <c r="R202" i="18"/>
  <c r="P202" i="18"/>
  <c r="N202" i="18"/>
  <c r="BI201" i="18"/>
  <c r="BG201" i="18"/>
  <c r="BF201" i="18"/>
  <c r="BE201" i="18"/>
  <c r="BD201" i="18"/>
  <c r="BC201" i="18"/>
  <c r="R201" i="18"/>
  <c r="P201" i="18"/>
  <c r="N201" i="18"/>
  <c r="BI200" i="18"/>
  <c r="BG200" i="18"/>
  <c r="BF200" i="18"/>
  <c r="BE200" i="18"/>
  <c r="BD200" i="18"/>
  <c r="BC200" i="18"/>
  <c r="R200" i="18"/>
  <c r="P200" i="18"/>
  <c r="N200" i="18"/>
  <c r="BI199" i="18"/>
  <c r="BI197" i="18" s="1"/>
  <c r="BG199" i="18"/>
  <c r="BF199" i="18"/>
  <c r="BE199" i="18"/>
  <c r="BD199" i="18"/>
  <c r="R199" i="18"/>
  <c r="P199" i="18"/>
  <c r="N199" i="18"/>
  <c r="BC199" i="18"/>
  <c r="BI198" i="18"/>
  <c r="BG198" i="18"/>
  <c r="BF198" i="18"/>
  <c r="BE198" i="18"/>
  <c r="BD198" i="18"/>
  <c r="R198" i="18"/>
  <c r="R197" i="18" s="1"/>
  <c r="P198" i="18"/>
  <c r="N198" i="18"/>
  <c r="BC198" i="18"/>
  <c r="BI196" i="18"/>
  <c r="BG196" i="18"/>
  <c r="BF196" i="18"/>
  <c r="BE196" i="18"/>
  <c r="BD196" i="18"/>
  <c r="BC196" i="18"/>
  <c r="R196" i="18"/>
  <c r="P196" i="18"/>
  <c r="N196" i="18"/>
  <c r="BI195" i="18"/>
  <c r="BG195" i="18"/>
  <c r="BF195" i="18"/>
  <c r="BE195" i="18"/>
  <c r="BD195" i="18"/>
  <c r="BC195" i="18"/>
  <c r="R195" i="18"/>
  <c r="P195" i="18"/>
  <c r="N195" i="18"/>
  <c r="BI194" i="18"/>
  <c r="BG194" i="18"/>
  <c r="BF194" i="18"/>
  <c r="BE194" i="18"/>
  <c r="BD194" i="18"/>
  <c r="R194" i="18"/>
  <c r="P194" i="18"/>
  <c r="N194" i="18"/>
  <c r="BC194" i="18"/>
  <c r="BI193" i="18"/>
  <c r="BG193" i="18"/>
  <c r="BF193" i="18"/>
  <c r="BE193" i="18"/>
  <c r="BD193" i="18"/>
  <c r="BC193" i="18"/>
  <c r="R193" i="18"/>
  <c r="P193" i="18"/>
  <c r="N193" i="18"/>
  <c r="BI192" i="18"/>
  <c r="BI191" i="18" s="1"/>
  <c r="BG192" i="18"/>
  <c r="BF192" i="18"/>
  <c r="BE192" i="18"/>
  <c r="BD192" i="18"/>
  <c r="BC192" i="18"/>
  <c r="R192" i="18"/>
  <c r="P192" i="18"/>
  <c r="P191" i="18" s="1"/>
  <c r="N192" i="18"/>
  <c r="BI190" i="18"/>
  <c r="BG190" i="18"/>
  <c r="BF190" i="18"/>
  <c r="BE190" i="18"/>
  <c r="BD190" i="18"/>
  <c r="BC190" i="18"/>
  <c r="R190" i="18"/>
  <c r="P190" i="18"/>
  <c r="N190" i="18"/>
  <c r="BI189" i="18"/>
  <c r="BG189" i="18"/>
  <c r="BF189" i="18"/>
  <c r="BE189" i="18"/>
  <c r="BD189" i="18"/>
  <c r="BC189" i="18"/>
  <c r="R189" i="18"/>
  <c r="P189" i="18"/>
  <c r="N189" i="18"/>
  <c r="BI188" i="18"/>
  <c r="BG188" i="18"/>
  <c r="BF188" i="18"/>
  <c r="BE188" i="18"/>
  <c r="BD188" i="18"/>
  <c r="BC188" i="18"/>
  <c r="R188" i="18"/>
  <c r="P188" i="18"/>
  <c r="N188" i="18"/>
  <c r="BI187" i="18"/>
  <c r="BG187" i="18"/>
  <c r="BF187" i="18"/>
  <c r="BE187" i="18"/>
  <c r="BD187" i="18"/>
  <c r="BC187" i="18"/>
  <c r="R187" i="18"/>
  <c r="P187" i="18"/>
  <c r="N187" i="18"/>
  <c r="BI186" i="18"/>
  <c r="BG186" i="18"/>
  <c r="BF186" i="18"/>
  <c r="BE186" i="18"/>
  <c r="BD186" i="18"/>
  <c r="R186" i="18"/>
  <c r="P186" i="18"/>
  <c r="N186" i="18"/>
  <c r="BC186" i="18"/>
  <c r="BI185" i="18"/>
  <c r="BG185" i="18"/>
  <c r="BF185" i="18"/>
  <c r="BE185" i="18"/>
  <c r="BD185" i="18"/>
  <c r="R185" i="18"/>
  <c r="P185" i="18"/>
  <c r="N185" i="18"/>
  <c r="BC185" i="18"/>
  <c r="BI184" i="18"/>
  <c r="BG184" i="18"/>
  <c r="BF184" i="18"/>
  <c r="BE184" i="18"/>
  <c r="BD184" i="18"/>
  <c r="BC184" i="18"/>
  <c r="R184" i="18"/>
  <c r="P184" i="18"/>
  <c r="N184" i="18"/>
  <c r="BI183" i="18"/>
  <c r="BG183" i="18"/>
  <c r="BF183" i="18"/>
  <c r="BE183" i="18"/>
  <c r="BD183" i="18"/>
  <c r="BC183" i="18"/>
  <c r="R183" i="18"/>
  <c r="P183" i="18"/>
  <c r="N183" i="18"/>
  <c r="BI182" i="18"/>
  <c r="BG182" i="18"/>
  <c r="BF182" i="18"/>
  <c r="BE182" i="18"/>
  <c r="BD182" i="18"/>
  <c r="BC182" i="18"/>
  <c r="R182" i="18"/>
  <c r="P182" i="18"/>
  <c r="N182" i="18"/>
  <c r="BI181" i="18"/>
  <c r="BG181" i="18"/>
  <c r="BF181" i="18"/>
  <c r="BE181" i="18"/>
  <c r="BD181" i="18"/>
  <c r="BC181" i="18"/>
  <c r="R181" i="18"/>
  <c r="P181" i="18"/>
  <c r="N181" i="18"/>
  <c r="BI180" i="18"/>
  <c r="BI179" i="18" s="1"/>
  <c r="BG180" i="18"/>
  <c r="BF180" i="18"/>
  <c r="BE180" i="18"/>
  <c r="BD180" i="18"/>
  <c r="R180" i="18"/>
  <c r="P180" i="18"/>
  <c r="N180" i="18"/>
  <c r="N179" i="18" s="1"/>
  <c r="BC180" i="18"/>
  <c r="BI177" i="18"/>
  <c r="BI176" i="18" s="1"/>
  <c r="BG177" i="18"/>
  <c r="BF177" i="18"/>
  <c r="BE177" i="18"/>
  <c r="BD177" i="18"/>
  <c r="BC177" i="18"/>
  <c r="R177" i="18"/>
  <c r="R176" i="18" s="1"/>
  <c r="P177" i="18"/>
  <c r="P176" i="18" s="1"/>
  <c r="N177" i="18"/>
  <c r="N176" i="18"/>
  <c r="BI175" i="18"/>
  <c r="BG175" i="18"/>
  <c r="BF175" i="18"/>
  <c r="BE175" i="18"/>
  <c r="BD175" i="18"/>
  <c r="BC175" i="18"/>
  <c r="R175" i="18"/>
  <c r="P175" i="18"/>
  <c r="N175" i="18"/>
  <c r="BI174" i="18"/>
  <c r="BG174" i="18"/>
  <c r="BF174" i="18"/>
  <c r="BE174" i="18"/>
  <c r="BD174" i="18"/>
  <c r="R174" i="18"/>
  <c r="P174" i="18"/>
  <c r="N174" i="18"/>
  <c r="BC174" i="18"/>
  <c r="BI173" i="18"/>
  <c r="BG173" i="18"/>
  <c r="BF173" i="18"/>
  <c r="BE173" i="18"/>
  <c r="BD173" i="18"/>
  <c r="BC173" i="18"/>
  <c r="R173" i="18"/>
  <c r="P173" i="18"/>
  <c r="N173" i="18"/>
  <c r="BI172" i="18"/>
  <c r="BG172" i="18"/>
  <c r="BF172" i="18"/>
  <c r="BE172" i="18"/>
  <c r="BD172" i="18"/>
  <c r="BC172" i="18"/>
  <c r="R172" i="18"/>
  <c r="P172" i="18"/>
  <c r="N172" i="18"/>
  <c r="BI171" i="18"/>
  <c r="BG171" i="18"/>
  <c r="BF171" i="18"/>
  <c r="BE171" i="18"/>
  <c r="BD171" i="18"/>
  <c r="R171" i="18"/>
  <c r="P171" i="18"/>
  <c r="N171" i="18"/>
  <c r="BC171" i="18"/>
  <c r="BI170" i="18"/>
  <c r="BG170" i="18"/>
  <c r="BF170" i="18"/>
  <c r="BE170" i="18"/>
  <c r="BD170" i="18"/>
  <c r="BC170" i="18"/>
  <c r="R170" i="18"/>
  <c r="P170" i="18"/>
  <c r="N170" i="18"/>
  <c r="BI169" i="18"/>
  <c r="BG169" i="18"/>
  <c r="BF169" i="18"/>
  <c r="BE169" i="18"/>
  <c r="BD169" i="18"/>
  <c r="BC169" i="18"/>
  <c r="R169" i="18"/>
  <c r="P169" i="18"/>
  <c r="N169" i="18"/>
  <c r="BI168" i="18"/>
  <c r="BI167" i="18" s="1"/>
  <c r="BG168" i="18"/>
  <c r="BF168" i="18"/>
  <c r="BE168" i="18"/>
  <c r="BD168" i="18"/>
  <c r="R168" i="18"/>
  <c r="P168" i="18"/>
  <c r="N168" i="18"/>
  <c r="BC168" i="18"/>
  <c r="P167" i="18"/>
  <c r="BI166" i="18"/>
  <c r="BG166" i="18"/>
  <c r="BF166" i="18"/>
  <c r="BE166" i="18"/>
  <c r="BD166" i="18"/>
  <c r="R166" i="18"/>
  <c r="P166" i="18"/>
  <c r="N166" i="18"/>
  <c r="BC166" i="18"/>
  <c r="BI165" i="18"/>
  <c r="BG165" i="18"/>
  <c r="BF165" i="18"/>
  <c r="BE165" i="18"/>
  <c r="BD165" i="18"/>
  <c r="R165" i="18"/>
  <c r="P165" i="18"/>
  <c r="N165" i="18"/>
  <c r="BC165" i="18"/>
  <c r="BI164" i="18"/>
  <c r="BG164" i="18"/>
  <c r="BF164" i="18"/>
  <c r="BE164" i="18"/>
  <c r="BD164" i="18"/>
  <c r="BC164" i="18"/>
  <c r="R164" i="18"/>
  <c r="P164" i="18"/>
  <c r="N164" i="18"/>
  <c r="BI163" i="18"/>
  <c r="BG163" i="18"/>
  <c r="BF163" i="18"/>
  <c r="BE163" i="18"/>
  <c r="BD163" i="18"/>
  <c r="BC163" i="18"/>
  <c r="R163" i="18"/>
  <c r="P163" i="18"/>
  <c r="N163" i="18"/>
  <c r="BI162" i="18"/>
  <c r="BG162" i="18"/>
  <c r="BF162" i="18"/>
  <c r="BE162" i="18"/>
  <c r="BD162" i="18"/>
  <c r="BC162" i="18"/>
  <c r="R162" i="18"/>
  <c r="P162" i="18"/>
  <c r="N162" i="18"/>
  <c r="BI161" i="18"/>
  <c r="BG161" i="18"/>
  <c r="BF161" i="18"/>
  <c r="BE161" i="18"/>
  <c r="BD161" i="18"/>
  <c r="BC161" i="18"/>
  <c r="R161" i="18"/>
  <c r="P161" i="18"/>
  <c r="N161" i="18"/>
  <c r="BI160" i="18"/>
  <c r="BG160" i="18"/>
  <c r="BF160" i="18"/>
  <c r="BE160" i="18"/>
  <c r="BD160" i="18"/>
  <c r="R160" i="18"/>
  <c r="P160" i="18"/>
  <c r="N160" i="18"/>
  <c r="BC160" i="18"/>
  <c r="BI159" i="18"/>
  <c r="BG159" i="18"/>
  <c r="BF159" i="18"/>
  <c r="BE159" i="18"/>
  <c r="BD159" i="18"/>
  <c r="R159" i="18"/>
  <c r="R158" i="18" s="1"/>
  <c r="P159" i="18"/>
  <c r="N159" i="18"/>
  <c r="BC159" i="18"/>
  <c r="BI157" i="18"/>
  <c r="BG157" i="18"/>
  <c r="BF157" i="18"/>
  <c r="BE157" i="18"/>
  <c r="BD157" i="18"/>
  <c r="BC157" i="18"/>
  <c r="R157" i="18"/>
  <c r="P157" i="18"/>
  <c r="N157" i="18"/>
  <c r="BI156" i="18"/>
  <c r="BG156" i="18"/>
  <c r="BF156" i="18"/>
  <c r="BE156" i="18"/>
  <c r="BD156" i="18"/>
  <c r="BC156" i="18"/>
  <c r="R156" i="18"/>
  <c r="P156" i="18"/>
  <c r="N156" i="18"/>
  <c r="BI155" i="18"/>
  <c r="BG155" i="18"/>
  <c r="BF155" i="18"/>
  <c r="BE155" i="18"/>
  <c r="BD155" i="18"/>
  <c r="R155" i="18"/>
  <c r="P155" i="18"/>
  <c r="N155" i="18"/>
  <c r="BC155" i="18"/>
  <c r="BI154" i="18"/>
  <c r="BG154" i="18"/>
  <c r="BF154" i="18"/>
  <c r="BE154" i="18"/>
  <c r="BD154" i="18"/>
  <c r="BC154" i="18"/>
  <c r="R154" i="18"/>
  <c r="P154" i="18"/>
  <c r="N154" i="18"/>
  <c r="BI153" i="18"/>
  <c r="BG153" i="18"/>
  <c r="BF153" i="18"/>
  <c r="BE153" i="18"/>
  <c r="BD153" i="18"/>
  <c r="BC153" i="18"/>
  <c r="R153" i="18"/>
  <c r="P153" i="18"/>
  <c r="P150" i="18" s="1"/>
  <c r="N153" i="18"/>
  <c r="BI152" i="18"/>
  <c r="BG152" i="18"/>
  <c r="BF152" i="18"/>
  <c r="BE152" i="18"/>
  <c r="BD152" i="18"/>
  <c r="R152" i="18"/>
  <c r="P152" i="18"/>
  <c r="N152" i="18"/>
  <c r="BC152" i="18"/>
  <c r="BI151" i="18"/>
  <c r="BI150" i="18" s="1"/>
  <c r="BG151" i="18"/>
  <c r="BF151" i="18"/>
  <c r="BE151" i="18"/>
  <c r="BD151" i="18"/>
  <c r="BC151" i="18"/>
  <c r="R151" i="18"/>
  <c r="R150" i="18" s="1"/>
  <c r="P151" i="18"/>
  <c r="N151" i="18"/>
  <c r="BI149" i="18"/>
  <c r="BG149" i="18"/>
  <c r="BF149" i="18"/>
  <c r="BE149" i="18"/>
  <c r="BD149" i="18"/>
  <c r="BC149" i="18"/>
  <c r="R149" i="18"/>
  <c r="P149" i="18"/>
  <c r="N149" i="18"/>
  <c r="BI148" i="18"/>
  <c r="BG148" i="18"/>
  <c r="BF148" i="18"/>
  <c r="BE148" i="18"/>
  <c r="BD148" i="18"/>
  <c r="BC148" i="18"/>
  <c r="R148" i="18"/>
  <c r="P148" i="18"/>
  <c r="N148" i="18"/>
  <c r="BI147" i="18"/>
  <c r="BG147" i="18"/>
  <c r="BF147" i="18"/>
  <c r="BE147" i="18"/>
  <c r="BD147" i="18"/>
  <c r="R147" i="18"/>
  <c r="P147" i="18"/>
  <c r="N147" i="18"/>
  <c r="BC147" i="18"/>
  <c r="BI146" i="18"/>
  <c r="BG146" i="18"/>
  <c r="BF146" i="18"/>
  <c r="BE146" i="18"/>
  <c r="BD146" i="18"/>
  <c r="R146" i="18"/>
  <c r="P146" i="18"/>
  <c r="N146" i="18"/>
  <c r="BC146" i="18"/>
  <c r="BI145" i="18"/>
  <c r="BG145" i="18"/>
  <c r="BF145" i="18"/>
  <c r="BE145" i="18"/>
  <c r="BD145" i="18"/>
  <c r="BC145" i="18"/>
  <c r="R145" i="18"/>
  <c r="P145" i="18"/>
  <c r="N145" i="18"/>
  <c r="BI144" i="18"/>
  <c r="BG144" i="18"/>
  <c r="BF144" i="18"/>
  <c r="BE144" i="18"/>
  <c r="BD144" i="18"/>
  <c r="BC144" i="18"/>
  <c r="R144" i="18"/>
  <c r="P144" i="18"/>
  <c r="N144" i="18"/>
  <c r="BI143" i="18"/>
  <c r="BI142" i="18" s="1"/>
  <c r="BG143" i="18"/>
  <c r="BF143" i="18"/>
  <c r="BE143" i="18"/>
  <c r="BD143" i="18"/>
  <c r="BC143" i="18"/>
  <c r="R143" i="18"/>
  <c r="P143" i="18"/>
  <c r="N143" i="18"/>
  <c r="F137" i="18"/>
  <c r="F136" i="18"/>
  <c r="F134" i="18"/>
  <c r="E132" i="18"/>
  <c r="F91" i="18"/>
  <c r="F89" i="18"/>
  <c r="E87" i="18"/>
  <c r="E85" i="18"/>
  <c r="E21" i="18"/>
  <c r="E18" i="18"/>
  <c r="F92" i="18" s="1"/>
  <c r="E7" i="18"/>
  <c r="E130" i="18" s="1"/>
  <c r="R284" i="18" l="1"/>
  <c r="R208" i="18"/>
  <c r="R267" i="18"/>
  <c r="N158" i="18"/>
  <c r="P217" i="18"/>
  <c r="P222" i="18"/>
  <c r="N306" i="18"/>
  <c r="R217" i="18"/>
  <c r="R222" i="18"/>
  <c r="R256" i="18"/>
  <c r="P158" i="18"/>
  <c r="R142" i="18"/>
  <c r="R141" i="18" s="1"/>
  <c r="N256" i="18"/>
  <c r="P284" i="18"/>
  <c r="P318" i="18"/>
  <c r="N142" i="18"/>
  <c r="R167" i="18"/>
  <c r="P179" i="18"/>
  <c r="N197" i="18"/>
  <c r="N249" i="18"/>
  <c r="P337" i="18"/>
  <c r="N345" i="18"/>
  <c r="N167" i="18"/>
  <c r="P142" i="18"/>
  <c r="P141" i="18" s="1"/>
  <c r="BI158" i="18"/>
  <c r="R179" i="18"/>
  <c r="N191" i="18"/>
  <c r="P197" i="18"/>
  <c r="R293" i="18"/>
  <c r="P306" i="18"/>
  <c r="N318" i="18"/>
  <c r="R191" i="18"/>
  <c r="R178" i="18" s="1"/>
  <c r="R140" i="18" s="1"/>
  <c r="P267" i="18"/>
  <c r="P273" i="18"/>
  <c r="P178" i="18" s="1"/>
  <c r="N150" i="18"/>
  <c r="N141" i="18" s="1"/>
  <c r="N140" i="18" s="1"/>
  <c r="R345" i="18"/>
  <c r="BI178" i="18"/>
  <c r="N178" i="18"/>
  <c r="BI141" i="18"/>
  <c r="C108" i="17"/>
  <c r="C205" i="16"/>
  <c r="C127" i="15"/>
  <c r="C115" i="13"/>
  <c r="C117" i="12"/>
  <c r="C128" i="11"/>
  <c r="C128" i="10"/>
  <c r="C118" i="9"/>
  <c r="C107" i="8"/>
  <c r="C113" i="7"/>
  <c r="C110" i="6"/>
  <c r="C116" i="5"/>
  <c r="C122" i="4"/>
  <c r="C116" i="3"/>
  <c r="C82" i="17"/>
  <c r="C82" i="16"/>
  <c r="C82" i="15"/>
  <c r="C82" i="13"/>
  <c r="C82" i="12"/>
  <c r="C82" i="11"/>
  <c r="C82" i="10"/>
  <c r="C82" i="9"/>
  <c r="C82" i="8"/>
  <c r="C82" i="7"/>
  <c r="C82" i="6"/>
  <c r="C82" i="5"/>
  <c r="C82" i="4"/>
  <c r="C82" i="3"/>
  <c r="D4" i="17"/>
  <c r="D4" i="16"/>
  <c r="D4" i="15"/>
  <c r="D4" i="13"/>
  <c r="D4" i="12"/>
  <c r="D4" i="11"/>
  <c r="D4" i="10"/>
  <c r="D4" i="9"/>
  <c r="D4" i="8"/>
  <c r="D4" i="7"/>
  <c r="D4" i="6"/>
  <c r="D4" i="5"/>
  <c r="D4" i="4"/>
  <c r="D4" i="3"/>
  <c r="BI140" i="18" l="1"/>
  <c r="P140" i="18"/>
  <c r="AX110" i="1"/>
  <c r="AW110" i="1"/>
  <c r="BG131" i="17"/>
  <c r="BF131" i="17"/>
  <c r="BE131" i="17"/>
  <c r="BD131" i="17"/>
  <c r="R131" i="17"/>
  <c r="R130" i="17" s="1"/>
  <c r="P131" i="17"/>
  <c r="P130" i="17" s="1"/>
  <c r="N131" i="17"/>
  <c r="N130" i="17"/>
  <c r="BG129" i="17"/>
  <c r="BF129" i="17"/>
  <c r="BE129" i="17"/>
  <c r="BD129" i="17"/>
  <c r="R129" i="17"/>
  <c r="R128" i="17" s="1"/>
  <c r="P129" i="17"/>
  <c r="P128" i="17" s="1"/>
  <c r="N129" i="17"/>
  <c r="N128" i="17" s="1"/>
  <c r="BG127" i="17"/>
  <c r="BF127" i="17"/>
  <c r="BE127" i="17"/>
  <c r="BD127" i="17"/>
  <c r="R127" i="17"/>
  <c r="R126" i="17" s="1"/>
  <c r="P127" i="17"/>
  <c r="P126" i="17" s="1"/>
  <c r="N127" i="17"/>
  <c r="N126" i="17" s="1"/>
  <c r="BG125" i="17"/>
  <c r="BF125" i="17"/>
  <c r="BE125" i="17"/>
  <c r="BD125" i="17"/>
  <c r="R125" i="17"/>
  <c r="R124" i="17" s="1"/>
  <c r="P125" i="17"/>
  <c r="P124" i="17" s="1"/>
  <c r="N125" i="17"/>
  <c r="N124" i="17" s="1"/>
  <c r="BG123" i="17"/>
  <c r="BF123" i="17"/>
  <c r="BE123" i="17"/>
  <c r="BD123" i="17"/>
  <c r="R123" i="17"/>
  <c r="R122" i="17" s="1"/>
  <c r="P123" i="17"/>
  <c r="P122" i="17" s="1"/>
  <c r="N123" i="17"/>
  <c r="N122" i="17" s="1"/>
  <c r="F117" i="17"/>
  <c r="F115" i="17"/>
  <c r="E113" i="17"/>
  <c r="F91" i="17"/>
  <c r="F89" i="17"/>
  <c r="E87" i="17"/>
  <c r="E24" i="17"/>
  <c r="E21" i="17"/>
  <c r="E18" i="17"/>
  <c r="F92" i="17" s="1"/>
  <c r="E7" i="17"/>
  <c r="E85" i="17" s="1"/>
  <c r="AX109" i="1"/>
  <c r="AW109" i="1"/>
  <c r="BG496" i="16"/>
  <c r="BF496" i="16"/>
  <c r="BE496" i="16"/>
  <c r="BD496" i="16"/>
  <c r="R496" i="16"/>
  <c r="R495" i="16"/>
  <c r="P496" i="16"/>
  <c r="P495" i="16" s="1"/>
  <c r="N496" i="16"/>
  <c r="N495" i="16" s="1"/>
  <c r="BG494" i="16"/>
  <c r="BF494" i="16"/>
  <c r="BE494" i="16"/>
  <c r="BD494" i="16"/>
  <c r="R494" i="16"/>
  <c r="R493" i="16" s="1"/>
  <c r="R492" i="16" s="1"/>
  <c r="P494" i="16"/>
  <c r="P493" i="16" s="1"/>
  <c r="P492" i="16" s="1"/>
  <c r="N494" i="16"/>
  <c r="N493" i="16" s="1"/>
  <c r="BG491" i="16"/>
  <c r="BF491" i="16"/>
  <c r="BE491" i="16"/>
  <c r="BD491" i="16"/>
  <c r="R491" i="16"/>
  <c r="R490" i="16" s="1"/>
  <c r="P491" i="16"/>
  <c r="P490" i="16" s="1"/>
  <c r="N491" i="16"/>
  <c r="N490" i="16" s="1"/>
  <c r="BG489" i="16"/>
  <c r="BF489" i="16"/>
  <c r="BE489" i="16"/>
  <c r="BD489" i="16"/>
  <c r="R489" i="16"/>
  <c r="R488" i="16"/>
  <c r="P489" i="16"/>
  <c r="P488" i="16" s="1"/>
  <c r="N489" i="16"/>
  <c r="N488" i="16" s="1"/>
  <c r="BG487" i="16"/>
  <c r="BF487" i="16"/>
  <c r="BE487" i="16"/>
  <c r="BD487" i="16"/>
  <c r="R487" i="16"/>
  <c r="R486" i="16" s="1"/>
  <c r="P487" i="16"/>
  <c r="P486" i="16" s="1"/>
  <c r="N487" i="16"/>
  <c r="N486" i="16" s="1"/>
  <c r="BG485" i="16"/>
  <c r="BF485" i="16"/>
  <c r="BE485" i="16"/>
  <c r="BD485" i="16"/>
  <c r="R485" i="16"/>
  <c r="R484" i="16" s="1"/>
  <c r="P485" i="16"/>
  <c r="P484" i="16" s="1"/>
  <c r="N485" i="16"/>
  <c r="N484" i="16" s="1"/>
  <c r="BG483" i="16"/>
  <c r="BF483" i="16"/>
  <c r="BE483" i="16"/>
  <c r="BD483" i="16"/>
  <c r="R483" i="16"/>
  <c r="P483" i="16"/>
  <c r="N483" i="16"/>
  <c r="BG482" i="16"/>
  <c r="BF482" i="16"/>
  <c r="BE482" i="16"/>
  <c r="BD482" i="16"/>
  <c r="R482" i="16"/>
  <c r="P482" i="16"/>
  <c r="N482" i="16"/>
  <c r="BG479" i="16"/>
  <c r="BF479" i="16"/>
  <c r="BE479" i="16"/>
  <c r="BD479" i="16"/>
  <c r="R479" i="16"/>
  <c r="R478" i="16" s="1"/>
  <c r="P479" i="16"/>
  <c r="P478" i="16" s="1"/>
  <c r="N479" i="16"/>
  <c r="N478" i="16"/>
  <c r="BG477" i="16"/>
  <c r="BF477" i="16"/>
  <c r="BE477" i="16"/>
  <c r="BD477" i="16"/>
  <c r="R477" i="16"/>
  <c r="P477" i="16"/>
  <c r="N477" i="16"/>
  <c r="BG476" i="16"/>
  <c r="BF476" i="16"/>
  <c r="BE476" i="16"/>
  <c r="BD476" i="16"/>
  <c r="R476" i="16"/>
  <c r="P476" i="16"/>
  <c r="N476" i="16"/>
  <c r="BG474" i="16"/>
  <c r="BF474" i="16"/>
  <c r="BE474" i="16"/>
  <c r="BD474" i="16"/>
  <c r="R474" i="16"/>
  <c r="R473" i="16" s="1"/>
  <c r="P474" i="16"/>
  <c r="P473" i="16"/>
  <c r="N474" i="16"/>
  <c r="N473" i="16" s="1"/>
  <c r="BG472" i="16"/>
  <c r="BF472" i="16"/>
  <c r="BE472" i="16"/>
  <c r="BD472" i="16"/>
  <c r="R472" i="16"/>
  <c r="P472" i="16"/>
  <c r="N472" i="16"/>
  <c r="BG471" i="16"/>
  <c r="BF471" i="16"/>
  <c r="BE471" i="16"/>
  <c r="BD471" i="16"/>
  <c r="R471" i="16"/>
  <c r="P471" i="16"/>
  <c r="N471" i="16"/>
  <c r="BG470" i="16"/>
  <c r="BF470" i="16"/>
  <c r="BE470" i="16"/>
  <c r="BD470" i="16"/>
  <c r="R470" i="16"/>
  <c r="P470" i="16"/>
  <c r="N470" i="16"/>
  <c r="BG469" i="16"/>
  <c r="BF469" i="16"/>
  <c r="BE469" i="16"/>
  <c r="BD469" i="16"/>
  <c r="R469" i="16"/>
  <c r="P469" i="16"/>
  <c r="N469" i="16"/>
  <c r="BG468" i="16"/>
  <c r="BF468" i="16"/>
  <c r="BE468" i="16"/>
  <c r="BD468" i="16"/>
  <c r="R468" i="16"/>
  <c r="P468" i="16"/>
  <c r="N468" i="16"/>
  <c r="BG466" i="16"/>
  <c r="BF466" i="16"/>
  <c r="BE466" i="16"/>
  <c r="BD466" i="16"/>
  <c r="R466" i="16"/>
  <c r="P466" i="16"/>
  <c r="N466" i="16"/>
  <c r="BG465" i="16"/>
  <c r="BF465" i="16"/>
  <c r="BE465" i="16"/>
  <c r="BD465" i="16"/>
  <c r="R465" i="16"/>
  <c r="P465" i="16"/>
  <c r="N465" i="16"/>
  <c r="BG463" i="16"/>
  <c r="BF463" i="16"/>
  <c r="BE463" i="16"/>
  <c r="BD463" i="16"/>
  <c r="R463" i="16"/>
  <c r="P463" i="16"/>
  <c r="N463" i="16"/>
  <c r="BG462" i="16"/>
  <c r="BF462" i="16"/>
  <c r="BE462" i="16"/>
  <c r="BD462" i="16"/>
  <c r="R462" i="16"/>
  <c r="P462" i="16"/>
  <c r="N462" i="16"/>
  <c r="BG461" i="16"/>
  <c r="BF461" i="16"/>
  <c r="BE461" i="16"/>
  <c r="BD461" i="16"/>
  <c r="R461" i="16"/>
  <c r="P461" i="16"/>
  <c r="N461" i="16"/>
  <c r="BG460" i="16"/>
  <c r="BF460" i="16"/>
  <c r="BE460" i="16"/>
  <c r="BD460" i="16"/>
  <c r="R460" i="16"/>
  <c r="P460" i="16"/>
  <c r="N460" i="16"/>
  <c r="BG459" i="16"/>
  <c r="BF459" i="16"/>
  <c r="BE459" i="16"/>
  <c r="BD459" i="16"/>
  <c r="R459" i="16"/>
  <c r="P459" i="16"/>
  <c r="N459" i="16"/>
  <c r="BG457" i="16"/>
  <c r="BF457" i="16"/>
  <c r="BE457" i="16"/>
  <c r="BD457" i="16"/>
  <c r="R457" i="16"/>
  <c r="P457" i="16"/>
  <c r="N457" i="16"/>
  <c r="BG456" i="16"/>
  <c r="BF456" i="16"/>
  <c r="BE456" i="16"/>
  <c r="BD456" i="16"/>
  <c r="R456" i="16"/>
  <c r="P456" i="16"/>
  <c r="N456" i="16"/>
  <c r="BG454" i="16"/>
  <c r="BF454" i="16"/>
  <c r="BE454" i="16"/>
  <c r="BD454" i="16"/>
  <c r="R454" i="16"/>
  <c r="P454" i="16"/>
  <c r="N454" i="16"/>
  <c r="BG453" i="16"/>
  <c r="BF453" i="16"/>
  <c r="BE453" i="16"/>
  <c r="BD453" i="16"/>
  <c r="R453" i="16"/>
  <c r="P453" i="16"/>
  <c r="N453" i="16"/>
  <c r="BG451" i="16"/>
  <c r="BF451" i="16"/>
  <c r="BE451" i="16"/>
  <c r="BD451" i="16"/>
  <c r="R451" i="16"/>
  <c r="P451" i="16"/>
  <c r="N451" i="16"/>
  <c r="BG450" i="16"/>
  <c r="BF450" i="16"/>
  <c r="BE450" i="16"/>
  <c r="BD450" i="16"/>
  <c r="R450" i="16"/>
  <c r="P450" i="16"/>
  <c r="N450" i="16"/>
  <c r="BG447" i="16"/>
  <c r="BF447" i="16"/>
  <c r="BE447" i="16"/>
  <c r="BD447" i="16"/>
  <c r="R447" i="16"/>
  <c r="R446" i="16" s="1"/>
  <c r="P447" i="16"/>
  <c r="P446" i="16" s="1"/>
  <c r="N447" i="16"/>
  <c r="N446" i="16" s="1"/>
  <c r="BG445" i="16"/>
  <c r="BF445" i="16"/>
  <c r="BE445" i="16"/>
  <c r="BD445" i="16"/>
  <c r="R445" i="16"/>
  <c r="P445" i="16"/>
  <c r="N445" i="16"/>
  <c r="BG444" i="16"/>
  <c r="BF444" i="16"/>
  <c r="BE444" i="16"/>
  <c r="BD444" i="16"/>
  <c r="R444" i="16"/>
  <c r="P444" i="16"/>
  <c r="N444" i="16"/>
  <c r="BG442" i="16"/>
  <c r="BF442" i="16"/>
  <c r="BE442" i="16"/>
  <c r="BD442" i="16"/>
  <c r="R442" i="16"/>
  <c r="R441" i="16"/>
  <c r="P442" i="16"/>
  <c r="P441" i="16" s="1"/>
  <c r="N442" i="16"/>
  <c r="N441" i="16" s="1"/>
  <c r="BG440" i="16"/>
  <c r="BF440" i="16"/>
  <c r="BE440" i="16"/>
  <c r="BD440" i="16"/>
  <c r="R440" i="16"/>
  <c r="R439" i="16"/>
  <c r="P440" i="16"/>
  <c r="P439" i="16"/>
  <c r="N440" i="16"/>
  <c r="N439" i="16" s="1"/>
  <c r="BG438" i="16"/>
  <c r="BF438" i="16"/>
  <c r="BE438" i="16"/>
  <c r="BD438" i="16"/>
  <c r="R438" i="16"/>
  <c r="P438" i="16"/>
  <c r="N438" i="16"/>
  <c r="BG437" i="16"/>
  <c r="BF437" i="16"/>
  <c r="BE437" i="16"/>
  <c r="BD437" i="16"/>
  <c r="R437" i="16"/>
  <c r="P437" i="16"/>
  <c r="N437" i="16"/>
  <c r="BG436" i="16"/>
  <c r="BF436" i="16"/>
  <c r="BE436" i="16"/>
  <c r="BD436" i="16"/>
  <c r="R436" i="16"/>
  <c r="P436" i="16"/>
  <c r="N436" i="16"/>
  <c r="BG435" i="16"/>
  <c r="BF435" i="16"/>
  <c r="BE435" i="16"/>
  <c r="BD435" i="16"/>
  <c r="R435" i="16"/>
  <c r="P435" i="16"/>
  <c r="N435" i="16"/>
  <c r="BG433" i="16"/>
  <c r="BF433" i="16"/>
  <c r="BE433" i="16"/>
  <c r="BD433" i="16"/>
  <c r="R433" i="16"/>
  <c r="P433" i="16"/>
  <c r="N433" i="16"/>
  <c r="BG432" i="16"/>
  <c r="BF432" i="16"/>
  <c r="BE432" i="16"/>
  <c r="BD432" i="16"/>
  <c r="R432" i="16"/>
  <c r="P432" i="16"/>
  <c r="N432" i="16"/>
  <c r="BG431" i="16"/>
  <c r="BF431" i="16"/>
  <c r="BE431" i="16"/>
  <c r="BD431" i="16"/>
  <c r="R431" i="16"/>
  <c r="P431" i="16"/>
  <c r="N431" i="16"/>
  <c r="BG430" i="16"/>
  <c r="BF430" i="16"/>
  <c r="BE430" i="16"/>
  <c r="BD430" i="16"/>
  <c r="R430" i="16"/>
  <c r="P430" i="16"/>
  <c r="N430" i="16"/>
  <c r="BG429" i="16"/>
  <c r="BF429" i="16"/>
  <c r="BE429" i="16"/>
  <c r="BD429" i="16"/>
  <c r="R429" i="16"/>
  <c r="P429" i="16"/>
  <c r="N429" i="16"/>
  <c r="BG427" i="16"/>
  <c r="BF427" i="16"/>
  <c r="BE427" i="16"/>
  <c r="BD427" i="16"/>
  <c r="R427" i="16"/>
  <c r="P427" i="16"/>
  <c r="N427" i="16"/>
  <c r="BG426" i="16"/>
  <c r="BF426" i="16"/>
  <c r="BE426" i="16"/>
  <c r="BD426" i="16"/>
  <c r="R426" i="16"/>
  <c r="P426" i="16"/>
  <c r="N426" i="16"/>
  <c r="BG425" i="16"/>
  <c r="BF425" i="16"/>
  <c r="BE425" i="16"/>
  <c r="BD425" i="16"/>
  <c r="R425" i="16"/>
  <c r="P425" i="16"/>
  <c r="N425" i="16"/>
  <c r="BG423" i="16"/>
  <c r="BF423" i="16"/>
  <c r="BE423" i="16"/>
  <c r="BD423" i="16"/>
  <c r="R423" i="16"/>
  <c r="R422" i="16" s="1"/>
  <c r="P423" i="16"/>
  <c r="P422" i="16" s="1"/>
  <c r="N423" i="16"/>
  <c r="N422" i="16"/>
  <c r="BG421" i="16"/>
  <c r="BF421" i="16"/>
  <c r="BE421" i="16"/>
  <c r="BD421" i="16"/>
  <c r="R421" i="16"/>
  <c r="R420" i="16" s="1"/>
  <c r="P421" i="16"/>
  <c r="P420" i="16"/>
  <c r="N421" i="16"/>
  <c r="N420" i="16"/>
  <c r="BG419" i="16"/>
  <c r="BF419" i="16"/>
  <c r="BE419" i="16"/>
  <c r="BD419" i="16"/>
  <c r="R419" i="16"/>
  <c r="R418" i="16" s="1"/>
  <c r="P419" i="16"/>
  <c r="P418" i="16" s="1"/>
  <c r="N419" i="16"/>
  <c r="N418" i="16" s="1"/>
  <c r="BG417" i="16"/>
  <c r="BF417" i="16"/>
  <c r="BE417" i="16"/>
  <c r="BD417" i="16"/>
  <c r="R417" i="16"/>
  <c r="P417" i="16"/>
  <c r="N417" i="16"/>
  <c r="BG416" i="16"/>
  <c r="BF416" i="16"/>
  <c r="BE416" i="16"/>
  <c r="BD416" i="16"/>
  <c r="R416" i="16"/>
  <c r="P416" i="16"/>
  <c r="N416" i="16"/>
  <c r="BG414" i="16"/>
  <c r="BF414" i="16"/>
  <c r="BE414" i="16"/>
  <c r="BD414" i="16"/>
  <c r="R414" i="16"/>
  <c r="R413" i="16" s="1"/>
  <c r="P414" i="16"/>
  <c r="P413" i="16" s="1"/>
  <c r="N414" i="16"/>
  <c r="N413" i="16" s="1"/>
  <c r="BG412" i="16"/>
  <c r="BF412" i="16"/>
  <c r="BE412" i="16"/>
  <c r="BD412" i="16"/>
  <c r="R412" i="16"/>
  <c r="P412" i="16"/>
  <c r="N412" i="16"/>
  <c r="BG411" i="16"/>
  <c r="BF411" i="16"/>
  <c r="BE411" i="16"/>
  <c r="BD411" i="16"/>
  <c r="R411" i="16"/>
  <c r="P411" i="16"/>
  <c r="N411" i="16"/>
  <c r="BG409" i="16"/>
  <c r="BF409" i="16"/>
  <c r="BE409" i="16"/>
  <c r="BD409" i="16"/>
  <c r="R409" i="16"/>
  <c r="P409" i="16"/>
  <c r="N409" i="16"/>
  <c r="BG408" i="16"/>
  <c r="BF408" i="16"/>
  <c r="BE408" i="16"/>
  <c r="BD408" i="16"/>
  <c r="R408" i="16"/>
  <c r="P408" i="16"/>
  <c r="N408" i="16"/>
  <c r="BG406" i="16"/>
  <c r="BF406" i="16"/>
  <c r="BE406" i="16"/>
  <c r="BD406" i="16"/>
  <c r="R406" i="16"/>
  <c r="P406" i="16"/>
  <c r="N406" i="16"/>
  <c r="BG405" i="16"/>
  <c r="BF405" i="16"/>
  <c r="BE405" i="16"/>
  <c r="BD405" i="16"/>
  <c r="R405" i="16"/>
  <c r="P405" i="16"/>
  <c r="N405" i="16"/>
  <c r="BG404" i="16"/>
  <c r="BF404" i="16"/>
  <c r="BE404" i="16"/>
  <c r="BD404" i="16"/>
  <c r="R404" i="16"/>
  <c r="P404" i="16"/>
  <c r="N404" i="16"/>
  <c r="BG403" i="16"/>
  <c r="BF403" i="16"/>
  <c r="BE403" i="16"/>
  <c r="BD403" i="16"/>
  <c r="R403" i="16"/>
  <c r="P403" i="16"/>
  <c r="N403" i="16"/>
  <c r="BG402" i="16"/>
  <c r="BF402" i="16"/>
  <c r="BE402" i="16"/>
  <c r="BD402" i="16"/>
  <c r="R402" i="16"/>
  <c r="P402" i="16"/>
  <c r="N402" i="16"/>
  <c r="BG401" i="16"/>
  <c r="BF401" i="16"/>
  <c r="BE401" i="16"/>
  <c r="BD401" i="16"/>
  <c r="R401" i="16"/>
  <c r="P401" i="16"/>
  <c r="N401" i="16"/>
  <c r="BG400" i="16"/>
  <c r="BF400" i="16"/>
  <c r="BE400" i="16"/>
  <c r="BD400" i="16"/>
  <c r="R400" i="16"/>
  <c r="P400" i="16"/>
  <c r="N400" i="16"/>
  <c r="BG399" i="16"/>
  <c r="BF399" i="16"/>
  <c r="BE399" i="16"/>
  <c r="BD399" i="16"/>
  <c r="R399" i="16"/>
  <c r="P399" i="16"/>
  <c r="N399" i="16"/>
  <c r="BG398" i="16"/>
  <c r="BF398" i="16"/>
  <c r="BE398" i="16"/>
  <c r="BD398" i="16"/>
  <c r="R398" i="16"/>
  <c r="P398" i="16"/>
  <c r="N398" i="16"/>
  <c r="BG397" i="16"/>
  <c r="BF397" i="16"/>
  <c r="BE397" i="16"/>
  <c r="BD397" i="16"/>
  <c r="R397" i="16"/>
  <c r="P397" i="16"/>
  <c r="N397" i="16"/>
  <c r="BG395" i="16"/>
  <c r="BF395" i="16"/>
  <c r="BE395" i="16"/>
  <c r="BD395" i="16"/>
  <c r="R395" i="16"/>
  <c r="P395" i="16"/>
  <c r="N395" i="16"/>
  <c r="BG394" i="16"/>
  <c r="BF394" i="16"/>
  <c r="BE394" i="16"/>
  <c r="BD394" i="16"/>
  <c r="R394" i="16"/>
  <c r="P394" i="16"/>
  <c r="N394" i="16"/>
  <c r="BG393" i="16"/>
  <c r="BF393" i="16"/>
  <c r="BE393" i="16"/>
  <c r="BD393" i="16"/>
  <c r="R393" i="16"/>
  <c r="P393" i="16"/>
  <c r="N393" i="16"/>
  <c r="BG392" i="16"/>
  <c r="BF392" i="16"/>
  <c r="BE392" i="16"/>
  <c r="BD392" i="16"/>
  <c r="R392" i="16"/>
  <c r="P392" i="16"/>
  <c r="N392" i="16"/>
  <c r="BG391" i="16"/>
  <c r="BF391" i="16"/>
  <c r="BE391" i="16"/>
  <c r="BD391" i="16"/>
  <c r="R391" i="16"/>
  <c r="P391" i="16"/>
  <c r="N391" i="16"/>
  <c r="BG390" i="16"/>
  <c r="BF390" i="16"/>
  <c r="BE390" i="16"/>
  <c r="BD390" i="16"/>
  <c r="R390" i="16"/>
  <c r="P390" i="16"/>
  <c r="N390" i="16"/>
  <c r="BG389" i="16"/>
  <c r="BF389" i="16"/>
  <c r="BE389" i="16"/>
  <c r="BD389" i="16"/>
  <c r="R389" i="16"/>
  <c r="P389" i="16"/>
  <c r="N389" i="16"/>
  <c r="BG388" i="16"/>
  <c r="BF388" i="16"/>
  <c r="BE388" i="16"/>
  <c r="BD388" i="16"/>
  <c r="R388" i="16"/>
  <c r="P388" i="16"/>
  <c r="N388" i="16"/>
  <c r="BG386" i="16"/>
  <c r="BF386" i="16"/>
  <c r="BE386" i="16"/>
  <c r="BD386" i="16"/>
  <c r="R386" i="16"/>
  <c r="P386" i="16"/>
  <c r="N386" i="16"/>
  <c r="BG385" i="16"/>
  <c r="BF385" i="16"/>
  <c r="BE385" i="16"/>
  <c r="BD385" i="16"/>
  <c r="R385" i="16"/>
  <c r="P385" i="16"/>
  <c r="N385" i="16"/>
  <c r="BG383" i="16"/>
  <c r="BF383" i="16"/>
  <c r="BE383" i="16"/>
  <c r="BD383" i="16"/>
  <c r="R383" i="16"/>
  <c r="P383" i="16"/>
  <c r="N383" i="16"/>
  <c r="BG382" i="16"/>
  <c r="BF382" i="16"/>
  <c r="BE382" i="16"/>
  <c r="BD382" i="16"/>
  <c r="R382" i="16"/>
  <c r="P382" i="16"/>
  <c r="N382" i="16"/>
  <c r="BG381" i="16"/>
  <c r="BF381" i="16"/>
  <c r="BE381" i="16"/>
  <c r="BD381" i="16"/>
  <c r="R381" i="16"/>
  <c r="P381" i="16"/>
  <c r="N381" i="16"/>
  <c r="BG380" i="16"/>
  <c r="BF380" i="16"/>
  <c r="BE380" i="16"/>
  <c r="BD380" i="16"/>
  <c r="R380" i="16"/>
  <c r="P380" i="16"/>
  <c r="N380" i="16"/>
  <c r="BG379" i="16"/>
  <c r="BF379" i="16"/>
  <c r="BE379" i="16"/>
  <c r="BD379" i="16"/>
  <c r="R379" i="16"/>
  <c r="P379" i="16"/>
  <c r="N379" i="16"/>
  <c r="BG378" i="16"/>
  <c r="BF378" i="16"/>
  <c r="BE378" i="16"/>
  <c r="BD378" i="16"/>
  <c r="R378" i="16"/>
  <c r="P378" i="16"/>
  <c r="N378" i="16"/>
  <c r="BG377" i="16"/>
  <c r="BF377" i="16"/>
  <c r="BE377" i="16"/>
  <c r="BD377" i="16"/>
  <c r="R377" i="16"/>
  <c r="P377" i="16"/>
  <c r="N377" i="16"/>
  <c r="BG376" i="16"/>
  <c r="BF376" i="16"/>
  <c r="BE376" i="16"/>
  <c r="BD376" i="16"/>
  <c r="R376" i="16"/>
  <c r="P376" i="16"/>
  <c r="N376" i="16"/>
  <c r="BG375" i="16"/>
  <c r="BF375" i="16"/>
  <c r="BE375" i="16"/>
  <c r="BD375" i="16"/>
  <c r="R375" i="16"/>
  <c r="P375" i="16"/>
  <c r="N375" i="16"/>
  <c r="BG373" i="16"/>
  <c r="BF373" i="16"/>
  <c r="BE373" i="16"/>
  <c r="BD373" i="16"/>
  <c r="R373" i="16"/>
  <c r="R372" i="16" s="1"/>
  <c r="P373" i="16"/>
  <c r="P372" i="16" s="1"/>
  <c r="N373" i="16"/>
  <c r="N372" i="16" s="1"/>
  <c r="BG371" i="16"/>
  <c r="BF371" i="16"/>
  <c r="BE371" i="16"/>
  <c r="BD371" i="16"/>
  <c r="R371" i="16"/>
  <c r="P371" i="16"/>
  <c r="N371" i="16"/>
  <c r="BG370" i="16"/>
  <c r="BF370" i="16"/>
  <c r="BE370" i="16"/>
  <c r="BD370" i="16"/>
  <c r="R370" i="16"/>
  <c r="P370" i="16"/>
  <c r="N370" i="16"/>
  <c r="BG369" i="16"/>
  <c r="BF369" i="16"/>
  <c r="BE369" i="16"/>
  <c r="BD369" i="16"/>
  <c r="R369" i="16"/>
  <c r="P369" i="16"/>
  <c r="N369" i="16"/>
  <c r="BG368" i="16"/>
  <c r="BF368" i="16"/>
  <c r="BE368" i="16"/>
  <c r="BD368" i="16"/>
  <c r="R368" i="16"/>
  <c r="P368" i="16"/>
  <c r="N368" i="16"/>
  <c r="BG367" i="16"/>
  <c r="BF367" i="16"/>
  <c r="BE367" i="16"/>
  <c r="BD367" i="16"/>
  <c r="R367" i="16"/>
  <c r="P367" i="16"/>
  <c r="N367" i="16"/>
  <c r="BG366" i="16"/>
  <c r="BF366" i="16"/>
  <c r="BE366" i="16"/>
  <c r="BD366" i="16"/>
  <c r="R366" i="16"/>
  <c r="P366" i="16"/>
  <c r="N366" i="16"/>
  <c r="BG365" i="16"/>
  <c r="BF365" i="16"/>
  <c r="BE365" i="16"/>
  <c r="BD365" i="16"/>
  <c r="R365" i="16"/>
  <c r="P365" i="16"/>
  <c r="N365" i="16"/>
  <c r="BG364" i="16"/>
  <c r="BF364" i="16"/>
  <c r="BE364" i="16"/>
  <c r="BD364" i="16"/>
  <c r="R364" i="16"/>
  <c r="P364" i="16"/>
  <c r="N364" i="16"/>
  <c r="BG363" i="16"/>
  <c r="BF363" i="16"/>
  <c r="BE363" i="16"/>
  <c r="BD363" i="16"/>
  <c r="R363" i="16"/>
  <c r="P363" i="16"/>
  <c r="N363" i="16"/>
  <c r="BG362" i="16"/>
  <c r="BF362" i="16"/>
  <c r="BE362" i="16"/>
  <c r="BD362" i="16"/>
  <c r="R362" i="16"/>
  <c r="P362" i="16"/>
  <c r="N362" i="16"/>
  <c r="BG361" i="16"/>
  <c r="BF361" i="16"/>
  <c r="BE361" i="16"/>
  <c r="BD361" i="16"/>
  <c r="R361" i="16"/>
  <c r="P361" i="16"/>
  <c r="N361" i="16"/>
  <c r="BG358" i="16"/>
  <c r="BF358" i="16"/>
  <c r="BE358" i="16"/>
  <c r="BD358" i="16"/>
  <c r="R358" i="16"/>
  <c r="P358" i="16"/>
  <c r="N358" i="16"/>
  <c r="BG357" i="16"/>
  <c r="BF357" i="16"/>
  <c r="BE357" i="16"/>
  <c r="BD357" i="16"/>
  <c r="R357" i="16"/>
  <c r="P357" i="16"/>
  <c r="N357" i="16"/>
  <c r="BG356" i="16"/>
  <c r="BF356" i="16"/>
  <c r="BE356" i="16"/>
  <c r="BD356" i="16"/>
  <c r="R356" i="16"/>
  <c r="P356" i="16"/>
  <c r="N356" i="16"/>
  <c r="BG353" i="16"/>
  <c r="BF353" i="16"/>
  <c r="BE353" i="16"/>
  <c r="BD353" i="16"/>
  <c r="R353" i="16"/>
  <c r="R352" i="16" s="1"/>
  <c r="P353" i="16"/>
  <c r="P352" i="16" s="1"/>
  <c r="N353" i="16"/>
  <c r="N352" i="16" s="1"/>
  <c r="BG351" i="16"/>
  <c r="BF351" i="16"/>
  <c r="BE351" i="16"/>
  <c r="BD351" i="16"/>
  <c r="R351" i="16"/>
  <c r="R350" i="16"/>
  <c r="P351" i="16"/>
  <c r="P350" i="16" s="1"/>
  <c r="N351" i="16"/>
  <c r="N350" i="16" s="1"/>
  <c r="BG349" i="16"/>
  <c r="BF349" i="16"/>
  <c r="BE349" i="16"/>
  <c r="BD349" i="16"/>
  <c r="R349" i="16"/>
  <c r="R348" i="16"/>
  <c r="R347" i="16" s="1"/>
  <c r="P349" i="16"/>
  <c r="P348" i="16" s="1"/>
  <c r="N349" i="16"/>
  <c r="N348" i="16" s="1"/>
  <c r="BG346" i="16"/>
  <c r="BF346" i="16"/>
  <c r="BE346" i="16"/>
  <c r="BD346" i="16"/>
  <c r="R346" i="16"/>
  <c r="R345" i="16" s="1"/>
  <c r="P346" i="16"/>
  <c r="P345" i="16" s="1"/>
  <c r="N346" i="16"/>
  <c r="N345" i="16" s="1"/>
  <c r="BG344" i="16"/>
  <c r="BF344" i="16"/>
  <c r="BE344" i="16"/>
  <c r="BD344" i="16"/>
  <c r="R344" i="16"/>
  <c r="R343" i="16" s="1"/>
  <c r="P344" i="16"/>
  <c r="P343" i="16" s="1"/>
  <c r="N344" i="16"/>
  <c r="N343" i="16" s="1"/>
  <c r="BG342" i="16"/>
  <c r="BF342" i="16"/>
  <c r="BE342" i="16"/>
  <c r="BD342" i="16"/>
  <c r="R342" i="16"/>
  <c r="R341" i="16"/>
  <c r="P342" i="16"/>
  <c r="P341" i="16" s="1"/>
  <c r="N342" i="16"/>
  <c r="N341" i="16" s="1"/>
  <c r="BG339" i="16"/>
  <c r="BF339" i="16"/>
  <c r="BE339" i="16"/>
  <c r="BD339" i="16"/>
  <c r="R339" i="16"/>
  <c r="R338" i="16"/>
  <c r="P339" i="16"/>
  <c r="P338" i="16"/>
  <c r="N339" i="16"/>
  <c r="N338" i="16" s="1"/>
  <c r="BG337" i="16"/>
  <c r="BF337" i="16"/>
  <c r="BE337" i="16"/>
  <c r="BD337" i="16"/>
  <c r="R337" i="16"/>
  <c r="R336" i="16" s="1"/>
  <c r="P337" i="16"/>
  <c r="P336" i="16" s="1"/>
  <c r="N337" i="16"/>
  <c r="N336" i="16"/>
  <c r="BG335" i="16"/>
  <c r="BF335" i="16"/>
  <c r="BE335" i="16"/>
  <c r="BD335" i="16"/>
  <c r="R335" i="16"/>
  <c r="R334" i="16" s="1"/>
  <c r="R333" i="16" s="1"/>
  <c r="P335" i="16"/>
  <c r="P334" i="16" s="1"/>
  <c r="N335" i="16"/>
  <c r="N334" i="16" s="1"/>
  <c r="BG332" i="16"/>
  <c r="BF332" i="16"/>
  <c r="BE332" i="16"/>
  <c r="BD332" i="16"/>
  <c r="R332" i="16"/>
  <c r="R331" i="16" s="1"/>
  <c r="P332" i="16"/>
  <c r="P331" i="16" s="1"/>
  <c r="N332" i="16"/>
  <c r="N331" i="16"/>
  <c r="BG330" i="16"/>
  <c r="BF330" i="16"/>
  <c r="BE330" i="16"/>
  <c r="BD330" i="16"/>
  <c r="R330" i="16"/>
  <c r="R329" i="16" s="1"/>
  <c r="P330" i="16"/>
  <c r="P329" i="16" s="1"/>
  <c r="N330" i="16"/>
  <c r="N329" i="16" s="1"/>
  <c r="BG328" i="16"/>
  <c r="BF328" i="16"/>
  <c r="BE328" i="16"/>
  <c r="BD328" i="16"/>
  <c r="R328" i="16"/>
  <c r="R327" i="16" s="1"/>
  <c r="P328" i="16"/>
  <c r="P327" i="16" s="1"/>
  <c r="N328" i="16"/>
  <c r="N327" i="16" s="1"/>
  <c r="BG326" i="16"/>
  <c r="BF326" i="16"/>
  <c r="BE326" i="16"/>
  <c r="BD326" i="16"/>
  <c r="R326" i="16"/>
  <c r="R325" i="16"/>
  <c r="P326" i="16"/>
  <c r="P325" i="16" s="1"/>
  <c r="N326" i="16"/>
  <c r="N325" i="16" s="1"/>
  <c r="BG323" i="16"/>
  <c r="BF323" i="16"/>
  <c r="BE323" i="16"/>
  <c r="BD323" i="16"/>
  <c r="R323" i="16"/>
  <c r="R322" i="16"/>
  <c r="P323" i="16"/>
  <c r="P322" i="16" s="1"/>
  <c r="N323" i="16"/>
  <c r="N322" i="16" s="1"/>
  <c r="BG321" i="16"/>
  <c r="BF321" i="16"/>
  <c r="BE321" i="16"/>
  <c r="BD321" i="16"/>
  <c r="R321" i="16"/>
  <c r="P321" i="16"/>
  <c r="N321" i="16"/>
  <c r="BG320" i="16"/>
  <c r="BF320" i="16"/>
  <c r="BE320" i="16"/>
  <c r="BD320" i="16"/>
  <c r="R320" i="16"/>
  <c r="P320" i="16"/>
  <c r="N320" i="16"/>
  <c r="BG318" i="16"/>
  <c r="BF318" i="16"/>
  <c r="BE318" i="16"/>
  <c r="BD318" i="16"/>
  <c r="R318" i="16"/>
  <c r="R317" i="16"/>
  <c r="P318" i="16"/>
  <c r="P317" i="16"/>
  <c r="N318" i="16"/>
  <c r="N317" i="16" s="1"/>
  <c r="BG316" i="16"/>
  <c r="BF316" i="16"/>
  <c r="BE316" i="16"/>
  <c r="BD316" i="16"/>
  <c r="R316" i="16"/>
  <c r="P316" i="16"/>
  <c r="N316" i="16"/>
  <c r="BG315" i="16"/>
  <c r="BF315" i="16"/>
  <c r="BE315" i="16"/>
  <c r="BD315" i="16"/>
  <c r="R315" i="16"/>
  <c r="P315" i="16"/>
  <c r="N315" i="16"/>
  <c r="BG312" i="16"/>
  <c r="BF312" i="16"/>
  <c r="BE312" i="16"/>
  <c r="BD312" i="16"/>
  <c r="R312" i="16"/>
  <c r="R311" i="16" s="1"/>
  <c r="P312" i="16"/>
  <c r="P311" i="16"/>
  <c r="N312" i="16"/>
  <c r="N311" i="16" s="1"/>
  <c r="BG310" i="16"/>
  <c r="BF310" i="16"/>
  <c r="BE310" i="16"/>
  <c r="BD310" i="16"/>
  <c r="R310" i="16"/>
  <c r="P310" i="16"/>
  <c r="N310" i="16"/>
  <c r="BG309" i="16"/>
  <c r="BF309" i="16"/>
  <c r="BE309" i="16"/>
  <c r="BD309" i="16"/>
  <c r="R309" i="16"/>
  <c r="P309" i="16"/>
  <c r="N309" i="16"/>
  <c r="BG307" i="16"/>
  <c r="BF307" i="16"/>
  <c r="BE307" i="16"/>
  <c r="BD307" i="16"/>
  <c r="R307" i="16"/>
  <c r="R306" i="16"/>
  <c r="P307" i="16"/>
  <c r="P306" i="16"/>
  <c r="N307" i="16"/>
  <c r="N306" i="16" s="1"/>
  <c r="BG305" i="16"/>
  <c r="BF305" i="16"/>
  <c r="BE305" i="16"/>
  <c r="BD305" i="16"/>
  <c r="R305" i="16"/>
  <c r="P305" i="16"/>
  <c r="N305" i="16"/>
  <c r="BG304" i="16"/>
  <c r="BF304" i="16"/>
  <c r="BE304" i="16"/>
  <c r="BD304" i="16"/>
  <c r="R304" i="16"/>
  <c r="P304" i="16"/>
  <c r="N304" i="16"/>
  <c r="BG301" i="16"/>
  <c r="BF301" i="16"/>
  <c r="BE301" i="16"/>
  <c r="BD301" i="16"/>
  <c r="R301" i="16"/>
  <c r="R300" i="16" s="1"/>
  <c r="P301" i="16"/>
  <c r="P300" i="16" s="1"/>
  <c r="N301" i="16"/>
  <c r="N300" i="16" s="1"/>
  <c r="BG299" i="16"/>
  <c r="BF299" i="16"/>
  <c r="BE299" i="16"/>
  <c r="BD299" i="16"/>
  <c r="R299" i="16"/>
  <c r="P299" i="16"/>
  <c r="N299" i="16"/>
  <c r="BG298" i="16"/>
  <c r="BF298" i="16"/>
  <c r="BE298" i="16"/>
  <c r="BD298" i="16"/>
  <c r="R298" i="16"/>
  <c r="P298" i="16"/>
  <c r="N298" i="16"/>
  <c r="BG296" i="16"/>
  <c r="BF296" i="16"/>
  <c r="BE296" i="16"/>
  <c r="BD296" i="16"/>
  <c r="R296" i="16"/>
  <c r="R295" i="16"/>
  <c r="P296" i="16"/>
  <c r="P295" i="16"/>
  <c r="N296" i="16"/>
  <c r="N295" i="16" s="1"/>
  <c r="BG294" i="16"/>
  <c r="BF294" i="16"/>
  <c r="BE294" i="16"/>
  <c r="BD294" i="16"/>
  <c r="R294" i="16"/>
  <c r="P294" i="16"/>
  <c r="N294" i="16"/>
  <c r="BG293" i="16"/>
  <c r="BF293" i="16"/>
  <c r="BE293" i="16"/>
  <c r="BD293" i="16"/>
  <c r="R293" i="16"/>
  <c r="P293" i="16"/>
  <c r="N293" i="16"/>
  <c r="BG290" i="16"/>
  <c r="BF290" i="16"/>
  <c r="BE290" i="16"/>
  <c r="BD290" i="16"/>
  <c r="R290" i="16"/>
  <c r="R289" i="16"/>
  <c r="P290" i="16"/>
  <c r="P289" i="16"/>
  <c r="N290" i="16"/>
  <c r="N289" i="16" s="1"/>
  <c r="BG288" i="16"/>
  <c r="BF288" i="16"/>
  <c r="BE288" i="16"/>
  <c r="BD288" i="16"/>
  <c r="R288" i="16"/>
  <c r="R287" i="16" s="1"/>
  <c r="P288" i="16"/>
  <c r="P287" i="16"/>
  <c r="N288" i="16"/>
  <c r="N287" i="16"/>
  <c r="BG286" i="16"/>
  <c r="BF286" i="16"/>
  <c r="BE286" i="16"/>
  <c r="BD286" i="16"/>
  <c r="R286" i="16"/>
  <c r="R285" i="16" s="1"/>
  <c r="P286" i="16"/>
  <c r="P285" i="16" s="1"/>
  <c r="N286" i="16"/>
  <c r="N285" i="16" s="1"/>
  <c r="BG284" i="16"/>
  <c r="BF284" i="16"/>
  <c r="BE284" i="16"/>
  <c r="BD284" i="16"/>
  <c r="R284" i="16"/>
  <c r="P284" i="16"/>
  <c r="N284" i="16"/>
  <c r="BG283" i="16"/>
  <c r="BF283" i="16"/>
  <c r="BE283" i="16"/>
  <c r="BD283" i="16"/>
  <c r="R283" i="16"/>
  <c r="P283" i="16"/>
  <c r="N283" i="16"/>
  <c r="BG280" i="16"/>
  <c r="BF280" i="16"/>
  <c r="BE280" i="16"/>
  <c r="BD280" i="16"/>
  <c r="R280" i="16"/>
  <c r="R279" i="16" s="1"/>
  <c r="P280" i="16"/>
  <c r="P279" i="16" s="1"/>
  <c r="N280" i="16"/>
  <c r="N279" i="16"/>
  <c r="BG278" i="16"/>
  <c r="BF278" i="16"/>
  <c r="BE278" i="16"/>
  <c r="BD278" i="16"/>
  <c r="R278" i="16"/>
  <c r="P278" i="16"/>
  <c r="N278" i="16"/>
  <c r="BG277" i="16"/>
  <c r="BF277" i="16"/>
  <c r="BE277" i="16"/>
  <c r="BD277" i="16"/>
  <c r="R277" i="16"/>
  <c r="P277" i="16"/>
  <c r="N277" i="16"/>
  <c r="BG275" i="16"/>
  <c r="BF275" i="16"/>
  <c r="BE275" i="16"/>
  <c r="BD275" i="16"/>
  <c r="R275" i="16"/>
  <c r="R274" i="16" s="1"/>
  <c r="P275" i="16"/>
  <c r="P274" i="16" s="1"/>
  <c r="N275" i="16"/>
  <c r="N274" i="16" s="1"/>
  <c r="BG273" i="16"/>
  <c r="BF273" i="16"/>
  <c r="BE273" i="16"/>
  <c r="BD273" i="16"/>
  <c r="R273" i="16"/>
  <c r="P273" i="16"/>
  <c r="N273" i="16"/>
  <c r="BG272" i="16"/>
  <c r="BF272" i="16"/>
  <c r="BE272" i="16"/>
  <c r="BD272" i="16"/>
  <c r="R272" i="16"/>
  <c r="P272" i="16"/>
  <c r="N272" i="16"/>
  <c r="BG269" i="16"/>
  <c r="BF269" i="16"/>
  <c r="BE269" i="16"/>
  <c r="BD269" i="16"/>
  <c r="R269" i="16"/>
  <c r="R268" i="16"/>
  <c r="P269" i="16"/>
  <c r="P268" i="16" s="1"/>
  <c r="N269" i="16"/>
  <c r="N268" i="16"/>
  <c r="BG267" i="16"/>
  <c r="BF267" i="16"/>
  <c r="BE267" i="16"/>
  <c r="BD267" i="16"/>
  <c r="R267" i="16"/>
  <c r="P267" i="16"/>
  <c r="N267" i="16"/>
  <c r="BG266" i="16"/>
  <c r="BF266" i="16"/>
  <c r="BE266" i="16"/>
  <c r="BD266" i="16"/>
  <c r="R266" i="16"/>
  <c r="P266" i="16"/>
  <c r="N266" i="16"/>
  <c r="BG264" i="16"/>
  <c r="BF264" i="16"/>
  <c r="BE264" i="16"/>
  <c r="BD264" i="16"/>
  <c r="R264" i="16"/>
  <c r="R263" i="16" s="1"/>
  <c r="P264" i="16"/>
  <c r="P263" i="16" s="1"/>
  <c r="N264" i="16"/>
  <c r="N263" i="16"/>
  <c r="BG262" i="16"/>
  <c r="BF262" i="16"/>
  <c r="BE262" i="16"/>
  <c r="BD262" i="16"/>
  <c r="R262" i="16"/>
  <c r="P262" i="16"/>
  <c r="N262" i="16"/>
  <c r="BG261" i="16"/>
  <c r="BF261" i="16"/>
  <c r="BE261" i="16"/>
  <c r="BD261" i="16"/>
  <c r="R261" i="16"/>
  <c r="P261" i="16"/>
  <c r="N261" i="16"/>
  <c r="BG258" i="16"/>
  <c r="BF258" i="16"/>
  <c r="BE258" i="16"/>
  <c r="BD258" i="16"/>
  <c r="R258" i="16"/>
  <c r="P258" i="16"/>
  <c r="N258" i="16"/>
  <c r="BG257" i="16"/>
  <c r="BF257" i="16"/>
  <c r="BE257" i="16"/>
  <c r="BD257" i="16"/>
  <c r="R257" i="16"/>
  <c r="P257" i="16"/>
  <c r="N257" i="16"/>
  <c r="BG255" i="16"/>
  <c r="BF255" i="16"/>
  <c r="BE255" i="16"/>
  <c r="BD255" i="16"/>
  <c r="R255" i="16"/>
  <c r="R254" i="16" s="1"/>
  <c r="P255" i="16"/>
  <c r="P254" i="16"/>
  <c r="N255" i="16"/>
  <c r="N254" i="16"/>
  <c r="BG253" i="16"/>
  <c r="BF253" i="16"/>
  <c r="BE253" i="16"/>
  <c r="BD253" i="16"/>
  <c r="R253" i="16"/>
  <c r="R252" i="16" s="1"/>
  <c r="P253" i="16"/>
  <c r="P252" i="16" s="1"/>
  <c r="N253" i="16"/>
  <c r="N252" i="16"/>
  <c r="BG251" i="16"/>
  <c r="BF251" i="16"/>
  <c r="BE251" i="16"/>
  <c r="BD251" i="16"/>
  <c r="R251" i="16"/>
  <c r="P251" i="16"/>
  <c r="N251" i="16"/>
  <c r="BG250" i="16"/>
  <c r="BF250" i="16"/>
  <c r="BE250" i="16"/>
  <c r="BD250" i="16"/>
  <c r="R250" i="16"/>
  <c r="P250" i="16"/>
  <c r="N250" i="16"/>
  <c r="BG249" i="16"/>
  <c r="BF249" i="16"/>
  <c r="BE249" i="16"/>
  <c r="BD249" i="16"/>
  <c r="R249" i="16"/>
  <c r="P249" i="16"/>
  <c r="N249" i="16"/>
  <c r="BG248" i="16"/>
  <c r="BF248" i="16"/>
  <c r="BE248" i="16"/>
  <c r="BD248" i="16"/>
  <c r="R248" i="16"/>
  <c r="P248" i="16"/>
  <c r="N248" i="16"/>
  <c r="BG247" i="16"/>
  <c r="BF247" i="16"/>
  <c r="BE247" i="16"/>
  <c r="BD247" i="16"/>
  <c r="R247" i="16"/>
  <c r="P247" i="16"/>
  <c r="N247" i="16"/>
  <c r="BG246" i="16"/>
  <c r="BF246" i="16"/>
  <c r="BE246" i="16"/>
  <c r="BD246" i="16"/>
  <c r="R246" i="16"/>
  <c r="P246" i="16"/>
  <c r="N246" i="16"/>
  <c r="BG245" i="16"/>
  <c r="BF245" i="16"/>
  <c r="BE245" i="16"/>
  <c r="BD245" i="16"/>
  <c r="R245" i="16"/>
  <c r="P245" i="16"/>
  <c r="N245" i="16"/>
  <c r="BG244" i="16"/>
  <c r="BF244" i="16"/>
  <c r="BE244" i="16"/>
  <c r="BD244" i="16"/>
  <c r="R244" i="16"/>
  <c r="P244" i="16"/>
  <c r="N244" i="16"/>
  <c r="BG243" i="16"/>
  <c r="BF243" i="16"/>
  <c r="BE243" i="16"/>
  <c r="BD243" i="16"/>
  <c r="R243" i="16"/>
  <c r="P243" i="16"/>
  <c r="N243" i="16"/>
  <c r="BG242" i="16"/>
  <c r="BF242" i="16"/>
  <c r="BE242" i="16"/>
  <c r="BD242" i="16"/>
  <c r="R242" i="16"/>
  <c r="P242" i="16"/>
  <c r="N242" i="16"/>
  <c r="BG241" i="16"/>
  <c r="BF241" i="16"/>
  <c r="BE241" i="16"/>
  <c r="BD241" i="16"/>
  <c r="R241" i="16"/>
  <c r="P241" i="16"/>
  <c r="N241" i="16"/>
  <c r="BG240" i="16"/>
  <c r="BF240" i="16"/>
  <c r="BE240" i="16"/>
  <c r="BD240" i="16"/>
  <c r="R240" i="16"/>
  <c r="P240" i="16"/>
  <c r="N240" i="16"/>
  <c r="BG238" i="16"/>
  <c r="BF238" i="16"/>
  <c r="BE238" i="16"/>
  <c r="BD238" i="16"/>
  <c r="R238" i="16"/>
  <c r="R237" i="16" s="1"/>
  <c r="P238" i="16"/>
  <c r="P237" i="16"/>
  <c r="N238" i="16"/>
  <c r="N237" i="16" s="1"/>
  <c r="BG236" i="16"/>
  <c r="BF236" i="16"/>
  <c r="BE236" i="16"/>
  <c r="BD236" i="16"/>
  <c r="R236" i="16"/>
  <c r="R235" i="16" s="1"/>
  <c r="P236" i="16"/>
  <c r="P235" i="16" s="1"/>
  <c r="N236" i="16"/>
  <c r="N235" i="16" s="1"/>
  <c r="BG234" i="16"/>
  <c r="BF234" i="16"/>
  <c r="BE234" i="16"/>
  <c r="BD234" i="16"/>
  <c r="R234" i="16"/>
  <c r="R233" i="16"/>
  <c r="P234" i="16"/>
  <c r="P233" i="16" s="1"/>
  <c r="N234" i="16"/>
  <c r="N233" i="16" s="1"/>
  <c r="BG232" i="16"/>
  <c r="BF232" i="16"/>
  <c r="BE232" i="16"/>
  <c r="BD232" i="16"/>
  <c r="R232" i="16"/>
  <c r="R231" i="16"/>
  <c r="P232" i="16"/>
  <c r="P231" i="16"/>
  <c r="N232" i="16"/>
  <c r="N231" i="16" s="1"/>
  <c r="BG230" i="16"/>
  <c r="BF230" i="16"/>
  <c r="BE230" i="16"/>
  <c r="BD230" i="16"/>
  <c r="R230" i="16"/>
  <c r="R229" i="16" s="1"/>
  <c r="P230" i="16"/>
  <c r="P229" i="16" s="1"/>
  <c r="N230" i="16"/>
  <c r="N229" i="16"/>
  <c r="BG228" i="16"/>
  <c r="BF228" i="16"/>
  <c r="BE228" i="16"/>
  <c r="BD228" i="16"/>
  <c r="R228" i="16"/>
  <c r="P228" i="16"/>
  <c r="N228" i="16"/>
  <c r="BG227" i="16"/>
  <c r="BF227" i="16"/>
  <c r="BE227" i="16"/>
  <c r="BD227" i="16"/>
  <c r="R227" i="16"/>
  <c r="P227" i="16"/>
  <c r="N227" i="16"/>
  <c r="BG225" i="16"/>
  <c r="BF225" i="16"/>
  <c r="BE225" i="16"/>
  <c r="BD225" i="16"/>
  <c r="R225" i="16"/>
  <c r="P225" i="16"/>
  <c r="N225" i="16"/>
  <c r="BG224" i="16"/>
  <c r="BF224" i="16"/>
  <c r="BE224" i="16"/>
  <c r="BD224" i="16"/>
  <c r="R224" i="16"/>
  <c r="P224" i="16"/>
  <c r="N224" i="16"/>
  <c r="BG222" i="16"/>
  <c r="BF222" i="16"/>
  <c r="BE222" i="16"/>
  <c r="BD222" i="16"/>
  <c r="R222" i="16"/>
  <c r="P222" i="16"/>
  <c r="N222" i="16"/>
  <c r="BG221" i="16"/>
  <c r="BF221" i="16"/>
  <c r="BE221" i="16"/>
  <c r="BD221" i="16"/>
  <c r="R221" i="16"/>
  <c r="P221" i="16"/>
  <c r="N221" i="16"/>
  <c r="F212" i="16"/>
  <c r="E210" i="16"/>
  <c r="F89" i="16"/>
  <c r="E87" i="16"/>
  <c r="E21" i="16"/>
  <c r="E18" i="16"/>
  <c r="F92" i="16" s="1"/>
  <c r="E15" i="16"/>
  <c r="F214" i="16" s="1"/>
  <c r="E7" i="16"/>
  <c r="E208" i="16" s="1"/>
  <c r="AX108" i="1"/>
  <c r="AW108" i="1"/>
  <c r="BG318" i="15"/>
  <c r="BF318" i="15"/>
  <c r="BE318" i="15"/>
  <c r="BD318" i="15"/>
  <c r="R318" i="15"/>
  <c r="R317" i="15" s="1"/>
  <c r="P318" i="15"/>
  <c r="P317" i="15" s="1"/>
  <c r="N318" i="15"/>
  <c r="N317" i="15" s="1"/>
  <c r="BG316" i="15"/>
  <c r="BF316" i="15"/>
  <c r="BE316" i="15"/>
  <c r="BD316" i="15"/>
  <c r="R316" i="15"/>
  <c r="P316" i="15"/>
  <c r="N316" i="15"/>
  <c r="BG315" i="15"/>
  <c r="BF315" i="15"/>
  <c r="BE315" i="15"/>
  <c r="BD315" i="15"/>
  <c r="R315" i="15"/>
  <c r="P315" i="15"/>
  <c r="N315" i="15"/>
  <c r="BG314" i="15"/>
  <c r="BF314" i="15"/>
  <c r="BE314" i="15"/>
  <c r="BD314" i="15"/>
  <c r="R314" i="15"/>
  <c r="P314" i="15"/>
  <c r="N314" i="15"/>
  <c r="BG313" i="15"/>
  <c r="BF313" i="15"/>
  <c r="BE313" i="15"/>
  <c r="BD313" i="15"/>
  <c r="R313" i="15"/>
  <c r="P313" i="15"/>
  <c r="N313" i="15"/>
  <c r="BG312" i="15"/>
  <c r="BF312" i="15"/>
  <c r="BE312" i="15"/>
  <c r="BD312" i="15"/>
  <c r="R312" i="15"/>
  <c r="P312" i="15"/>
  <c r="N312" i="15"/>
  <c r="BG311" i="15"/>
  <c r="BF311" i="15"/>
  <c r="BE311" i="15"/>
  <c r="BD311" i="15"/>
  <c r="R311" i="15"/>
  <c r="P311" i="15"/>
  <c r="N311" i="15"/>
  <c r="BG310" i="15"/>
  <c r="BF310" i="15"/>
  <c r="BE310" i="15"/>
  <c r="BD310" i="15"/>
  <c r="R310" i="15"/>
  <c r="P310" i="15"/>
  <c r="N310" i="15"/>
  <c r="BG308" i="15"/>
  <c r="BF308" i="15"/>
  <c r="BE308" i="15"/>
  <c r="BD308" i="15"/>
  <c r="R308" i="15"/>
  <c r="P308" i="15"/>
  <c r="N308" i="15"/>
  <c r="BG307" i="15"/>
  <c r="BF307" i="15"/>
  <c r="BE307" i="15"/>
  <c r="BD307" i="15"/>
  <c r="R307" i="15"/>
  <c r="P307" i="15"/>
  <c r="N307" i="15"/>
  <c r="BG306" i="15"/>
  <c r="BF306" i="15"/>
  <c r="BE306" i="15"/>
  <c r="BD306" i="15"/>
  <c r="R306" i="15"/>
  <c r="P306" i="15"/>
  <c r="N306" i="15"/>
  <c r="BG305" i="15"/>
  <c r="BF305" i="15"/>
  <c r="BE305" i="15"/>
  <c r="BD305" i="15"/>
  <c r="R305" i="15"/>
  <c r="P305" i="15"/>
  <c r="N305" i="15"/>
  <c r="BG304" i="15"/>
  <c r="BF304" i="15"/>
  <c r="BE304" i="15"/>
  <c r="BD304" i="15"/>
  <c r="R304" i="15"/>
  <c r="P304" i="15"/>
  <c r="N304" i="15"/>
  <c r="BG302" i="15"/>
  <c r="BF302" i="15"/>
  <c r="BE302" i="15"/>
  <c r="BD302" i="15"/>
  <c r="R302" i="15"/>
  <c r="P302" i="15"/>
  <c r="N302" i="15"/>
  <c r="BG301" i="15"/>
  <c r="BF301" i="15"/>
  <c r="BE301" i="15"/>
  <c r="BD301" i="15"/>
  <c r="R301" i="15"/>
  <c r="P301" i="15"/>
  <c r="N301" i="15"/>
  <c r="BG300" i="15"/>
  <c r="BF300" i="15"/>
  <c r="BE300" i="15"/>
  <c r="BD300" i="15"/>
  <c r="R300" i="15"/>
  <c r="P300" i="15"/>
  <c r="N300" i="15"/>
  <c r="BG299" i="15"/>
  <c r="BF299" i="15"/>
  <c r="BE299" i="15"/>
  <c r="BD299" i="15"/>
  <c r="R299" i="15"/>
  <c r="P299" i="15"/>
  <c r="N299" i="15"/>
  <c r="BG298" i="15"/>
  <c r="BF298" i="15"/>
  <c r="BE298" i="15"/>
  <c r="BD298" i="15"/>
  <c r="R298" i="15"/>
  <c r="P298" i="15"/>
  <c r="N298" i="15"/>
  <c r="BG297" i="15"/>
  <c r="BF297" i="15"/>
  <c r="BE297" i="15"/>
  <c r="BD297" i="15"/>
  <c r="R297" i="15"/>
  <c r="P297" i="15"/>
  <c r="N297" i="15"/>
  <c r="BG296" i="15"/>
  <c r="BF296" i="15"/>
  <c r="BE296" i="15"/>
  <c r="BD296" i="15"/>
  <c r="R296" i="15"/>
  <c r="P296" i="15"/>
  <c r="N296" i="15"/>
  <c r="BG295" i="15"/>
  <c r="BF295" i="15"/>
  <c r="BE295" i="15"/>
  <c r="BD295" i="15"/>
  <c r="R295" i="15"/>
  <c r="P295" i="15"/>
  <c r="N295" i="15"/>
  <c r="BG294" i="15"/>
  <c r="BF294" i="15"/>
  <c r="BE294" i="15"/>
  <c r="BD294" i="15"/>
  <c r="R294" i="15"/>
  <c r="P294" i="15"/>
  <c r="N294" i="15"/>
  <c r="BG293" i="15"/>
  <c r="BF293" i="15"/>
  <c r="BE293" i="15"/>
  <c r="BD293" i="15"/>
  <c r="R293" i="15"/>
  <c r="P293" i="15"/>
  <c r="N293" i="15"/>
  <c r="BG291" i="15"/>
  <c r="BF291" i="15"/>
  <c r="BE291" i="15"/>
  <c r="BD291" i="15"/>
  <c r="R291" i="15"/>
  <c r="P291" i="15"/>
  <c r="N291" i="15"/>
  <c r="BG290" i="15"/>
  <c r="BF290" i="15"/>
  <c r="BE290" i="15"/>
  <c r="BD290" i="15"/>
  <c r="R290" i="15"/>
  <c r="P290" i="15"/>
  <c r="N290" i="15"/>
  <c r="BG289" i="15"/>
  <c r="BF289" i="15"/>
  <c r="BE289" i="15"/>
  <c r="BD289" i="15"/>
  <c r="R289" i="15"/>
  <c r="P289" i="15"/>
  <c r="N289" i="15"/>
  <c r="BG288" i="15"/>
  <c r="BF288" i="15"/>
  <c r="BE288" i="15"/>
  <c r="BD288" i="15"/>
  <c r="R288" i="15"/>
  <c r="P288" i="15"/>
  <c r="N288" i="15"/>
  <c r="BG287" i="15"/>
  <c r="BF287" i="15"/>
  <c r="BE287" i="15"/>
  <c r="BD287" i="15"/>
  <c r="R287" i="15"/>
  <c r="P287" i="15"/>
  <c r="N287" i="15"/>
  <c r="BG286" i="15"/>
  <c r="BF286" i="15"/>
  <c r="BE286" i="15"/>
  <c r="BD286" i="15"/>
  <c r="R286" i="15"/>
  <c r="P286" i="15"/>
  <c r="N286" i="15"/>
  <c r="BG285" i="15"/>
  <c r="BF285" i="15"/>
  <c r="BE285" i="15"/>
  <c r="BD285" i="15"/>
  <c r="R285" i="15"/>
  <c r="P285" i="15"/>
  <c r="N285" i="15"/>
  <c r="BG284" i="15"/>
  <c r="BF284" i="15"/>
  <c r="BE284" i="15"/>
  <c r="BD284" i="15"/>
  <c r="R284" i="15"/>
  <c r="P284" i="15"/>
  <c r="N284" i="15"/>
  <c r="BG283" i="15"/>
  <c r="BF283" i="15"/>
  <c r="BE283" i="15"/>
  <c r="BD283" i="15"/>
  <c r="R283" i="15"/>
  <c r="P283" i="15"/>
  <c r="N283" i="15"/>
  <c r="BG282" i="15"/>
  <c r="BF282" i="15"/>
  <c r="BE282" i="15"/>
  <c r="BD282" i="15"/>
  <c r="R282" i="15"/>
  <c r="P282" i="15"/>
  <c r="N282" i="15"/>
  <c r="BG281" i="15"/>
  <c r="BF281" i="15"/>
  <c r="BE281" i="15"/>
  <c r="BD281" i="15"/>
  <c r="R281" i="15"/>
  <c r="P281" i="15"/>
  <c r="N281" i="15"/>
  <c r="BG279" i="15"/>
  <c r="BF279" i="15"/>
  <c r="BE279" i="15"/>
  <c r="BD279" i="15"/>
  <c r="R279" i="15"/>
  <c r="P279" i="15"/>
  <c r="N279" i="15"/>
  <c r="BG278" i="15"/>
  <c r="BF278" i="15"/>
  <c r="BE278" i="15"/>
  <c r="BD278" i="15"/>
  <c r="R278" i="15"/>
  <c r="P278" i="15"/>
  <c r="N278" i="15"/>
  <c r="BG277" i="15"/>
  <c r="BF277" i="15"/>
  <c r="BE277" i="15"/>
  <c r="BD277" i="15"/>
  <c r="R277" i="15"/>
  <c r="P277" i="15"/>
  <c r="N277" i="15"/>
  <c r="BG276" i="15"/>
  <c r="BF276" i="15"/>
  <c r="BE276" i="15"/>
  <c r="BD276" i="15"/>
  <c r="R276" i="15"/>
  <c r="P276" i="15"/>
  <c r="N276" i="15"/>
  <c r="BG275" i="15"/>
  <c r="BF275" i="15"/>
  <c r="BE275" i="15"/>
  <c r="BD275" i="15"/>
  <c r="R275" i="15"/>
  <c r="P275" i="15"/>
  <c r="N275" i="15"/>
  <c r="BG274" i="15"/>
  <c r="BF274" i="15"/>
  <c r="BE274" i="15"/>
  <c r="BD274" i="15"/>
  <c r="R274" i="15"/>
  <c r="P274" i="15"/>
  <c r="N274" i="15"/>
  <c r="BG273" i="15"/>
  <c r="BF273" i="15"/>
  <c r="BE273" i="15"/>
  <c r="BD273" i="15"/>
  <c r="R273" i="15"/>
  <c r="P273" i="15"/>
  <c r="N273" i="15"/>
  <c r="BG272" i="15"/>
  <c r="BF272" i="15"/>
  <c r="BE272" i="15"/>
  <c r="BD272" i="15"/>
  <c r="R272" i="15"/>
  <c r="P272" i="15"/>
  <c r="N272" i="15"/>
  <c r="BG271" i="15"/>
  <c r="BF271" i="15"/>
  <c r="BE271" i="15"/>
  <c r="BD271" i="15"/>
  <c r="R271" i="15"/>
  <c r="P271" i="15"/>
  <c r="N271" i="15"/>
  <c r="BG270" i="15"/>
  <c r="BF270" i="15"/>
  <c r="BE270" i="15"/>
  <c r="BD270" i="15"/>
  <c r="R270" i="15"/>
  <c r="P270" i="15"/>
  <c r="N270" i="15"/>
  <c r="BG269" i="15"/>
  <c r="BF269" i="15"/>
  <c r="BE269" i="15"/>
  <c r="BD269" i="15"/>
  <c r="R269" i="15"/>
  <c r="P269" i="15"/>
  <c r="N269" i="15"/>
  <c r="BG267" i="15"/>
  <c r="BF267" i="15"/>
  <c r="BE267" i="15"/>
  <c r="BD267" i="15"/>
  <c r="R267" i="15"/>
  <c r="P267" i="15"/>
  <c r="N267" i="15"/>
  <c r="BG266" i="15"/>
  <c r="BF266" i="15"/>
  <c r="BE266" i="15"/>
  <c r="BD266" i="15"/>
  <c r="R266" i="15"/>
  <c r="P266" i="15"/>
  <c r="N266" i="15"/>
  <c r="BG265" i="15"/>
  <c r="BF265" i="15"/>
  <c r="BE265" i="15"/>
  <c r="BD265" i="15"/>
  <c r="R265" i="15"/>
  <c r="P265" i="15"/>
  <c r="N265" i="15"/>
  <c r="BG264" i="15"/>
  <c r="BF264" i="15"/>
  <c r="BE264" i="15"/>
  <c r="BD264" i="15"/>
  <c r="R264" i="15"/>
  <c r="P264" i="15"/>
  <c r="N264" i="15"/>
  <c r="BG263" i="15"/>
  <c r="BF263" i="15"/>
  <c r="BE263" i="15"/>
  <c r="BD263" i="15"/>
  <c r="R263" i="15"/>
  <c r="P263" i="15"/>
  <c r="N263" i="15"/>
  <c r="BG262" i="15"/>
  <c r="BF262" i="15"/>
  <c r="BE262" i="15"/>
  <c r="BD262" i="15"/>
  <c r="R262" i="15"/>
  <c r="P262" i="15"/>
  <c r="N262" i="15"/>
  <c r="BG261" i="15"/>
  <c r="BF261" i="15"/>
  <c r="BE261" i="15"/>
  <c r="BD261" i="15"/>
  <c r="R261" i="15"/>
  <c r="P261" i="15"/>
  <c r="N261" i="15"/>
  <c r="BG260" i="15"/>
  <c r="BF260" i="15"/>
  <c r="BE260" i="15"/>
  <c r="BD260" i="15"/>
  <c r="R260" i="15"/>
  <c r="P260" i="15"/>
  <c r="N260" i="15"/>
  <c r="BG258" i="15"/>
  <c r="BF258" i="15"/>
  <c r="BE258" i="15"/>
  <c r="BD258" i="15"/>
  <c r="R258" i="15"/>
  <c r="P258" i="15"/>
  <c r="N258" i="15"/>
  <c r="BG257" i="15"/>
  <c r="BF257" i="15"/>
  <c r="BE257" i="15"/>
  <c r="BD257" i="15"/>
  <c r="R257" i="15"/>
  <c r="P257" i="15"/>
  <c r="N257" i="15"/>
  <c r="BG256" i="15"/>
  <c r="BF256" i="15"/>
  <c r="BE256" i="15"/>
  <c r="BD256" i="15"/>
  <c r="R256" i="15"/>
  <c r="P256" i="15"/>
  <c r="N256" i="15"/>
  <c r="BG255" i="15"/>
  <c r="BF255" i="15"/>
  <c r="BE255" i="15"/>
  <c r="BD255" i="15"/>
  <c r="R255" i="15"/>
  <c r="P255" i="15"/>
  <c r="N255" i="15"/>
  <c r="BG254" i="15"/>
  <c r="BF254" i="15"/>
  <c r="BE254" i="15"/>
  <c r="BD254" i="15"/>
  <c r="R254" i="15"/>
  <c r="P254" i="15"/>
  <c r="N254" i="15"/>
  <c r="BG253" i="15"/>
  <c r="BF253" i="15"/>
  <c r="BE253" i="15"/>
  <c r="BD253" i="15"/>
  <c r="R253" i="15"/>
  <c r="P253" i="15"/>
  <c r="N253" i="15"/>
  <c r="BG252" i="15"/>
  <c r="BF252" i="15"/>
  <c r="BE252" i="15"/>
  <c r="BD252" i="15"/>
  <c r="R252" i="15"/>
  <c r="P252" i="15"/>
  <c r="N252" i="15"/>
  <c r="BG250" i="15"/>
  <c r="BF250" i="15"/>
  <c r="BE250" i="15"/>
  <c r="BD250" i="15"/>
  <c r="R250" i="15"/>
  <c r="P250" i="15"/>
  <c r="N250" i="15"/>
  <c r="BG249" i="15"/>
  <c r="BF249" i="15"/>
  <c r="BE249" i="15"/>
  <c r="BD249" i="15"/>
  <c r="R249" i="15"/>
  <c r="P249" i="15"/>
  <c r="N249" i="15"/>
  <c r="BG248" i="15"/>
  <c r="BF248" i="15"/>
  <c r="BE248" i="15"/>
  <c r="BD248" i="15"/>
  <c r="R248" i="15"/>
  <c r="P248" i="15"/>
  <c r="N248" i="15"/>
  <c r="BG247" i="15"/>
  <c r="BF247" i="15"/>
  <c r="BE247" i="15"/>
  <c r="BD247" i="15"/>
  <c r="R247" i="15"/>
  <c r="P247" i="15"/>
  <c r="N247" i="15"/>
  <c r="BG245" i="15"/>
  <c r="BF245" i="15"/>
  <c r="BE245" i="15"/>
  <c r="BD245" i="15"/>
  <c r="R245" i="15"/>
  <c r="P245" i="15"/>
  <c r="N245" i="15"/>
  <c r="BG244" i="15"/>
  <c r="BF244" i="15"/>
  <c r="BE244" i="15"/>
  <c r="BD244" i="15"/>
  <c r="R244" i="15"/>
  <c r="P244" i="15"/>
  <c r="N244" i="15"/>
  <c r="BG243" i="15"/>
  <c r="BF243" i="15"/>
  <c r="BE243" i="15"/>
  <c r="BD243" i="15"/>
  <c r="R243" i="15"/>
  <c r="P243" i="15"/>
  <c r="N243" i="15"/>
  <c r="BG242" i="15"/>
  <c r="BF242" i="15"/>
  <c r="BE242" i="15"/>
  <c r="BD242" i="15"/>
  <c r="R242" i="15"/>
  <c r="P242" i="15"/>
  <c r="N242" i="15"/>
  <c r="BG241" i="15"/>
  <c r="BF241" i="15"/>
  <c r="BE241" i="15"/>
  <c r="BD241" i="15"/>
  <c r="R241" i="15"/>
  <c r="P241" i="15"/>
  <c r="N241" i="15"/>
  <c r="BG240" i="15"/>
  <c r="BF240" i="15"/>
  <c r="BE240" i="15"/>
  <c r="BD240" i="15"/>
  <c r="R240" i="15"/>
  <c r="P240" i="15"/>
  <c r="N240" i="15"/>
  <c r="BG239" i="15"/>
  <c r="BF239" i="15"/>
  <c r="BE239" i="15"/>
  <c r="BD239" i="15"/>
  <c r="R239" i="15"/>
  <c r="P239" i="15"/>
  <c r="N239" i="15"/>
  <c r="BG238" i="15"/>
  <c r="BF238" i="15"/>
  <c r="BE238" i="15"/>
  <c r="BD238" i="15"/>
  <c r="R238" i="15"/>
  <c r="P238" i="15"/>
  <c r="N238" i="15"/>
  <c r="BG237" i="15"/>
  <c r="BF237" i="15"/>
  <c r="BE237" i="15"/>
  <c r="BD237" i="15"/>
  <c r="R237" i="15"/>
  <c r="P237" i="15"/>
  <c r="N237" i="15"/>
  <c r="BG236" i="15"/>
  <c r="BF236" i="15"/>
  <c r="BE236" i="15"/>
  <c r="BD236" i="15"/>
  <c r="R236" i="15"/>
  <c r="P236" i="15"/>
  <c r="N236" i="15"/>
  <c r="BG234" i="15"/>
  <c r="BF234" i="15"/>
  <c r="BE234" i="15"/>
  <c r="BD234" i="15"/>
  <c r="R234" i="15"/>
  <c r="P234" i="15"/>
  <c r="N234" i="15"/>
  <c r="BG233" i="15"/>
  <c r="BF233" i="15"/>
  <c r="BE233" i="15"/>
  <c r="BD233" i="15"/>
  <c r="R233" i="15"/>
  <c r="P233" i="15"/>
  <c r="N233" i="15"/>
  <c r="BG232" i="15"/>
  <c r="BF232" i="15"/>
  <c r="BE232" i="15"/>
  <c r="BD232" i="15"/>
  <c r="R232" i="15"/>
  <c r="P232" i="15"/>
  <c r="N232" i="15"/>
  <c r="BG231" i="15"/>
  <c r="BF231" i="15"/>
  <c r="BE231" i="15"/>
  <c r="BD231" i="15"/>
  <c r="R231" i="15"/>
  <c r="P231" i="15"/>
  <c r="N231" i="15"/>
  <c r="BG230" i="15"/>
  <c r="BF230" i="15"/>
  <c r="BE230" i="15"/>
  <c r="BD230" i="15"/>
  <c r="R230" i="15"/>
  <c r="P230" i="15"/>
  <c r="N230" i="15"/>
  <c r="BG229" i="15"/>
  <c r="BF229" i="15"/>
  <c r="BE229" i="15"/>
  <c r="BD229" i="15"/>
  <c r="R229" i="15"/>
  <c r="P229" i="15"/>
  <c r="N229" i="15"/>
  <c r="BG228" i="15"/>
  <c r="BF228" i="15"/>
  <c r="BE228" i="15"/>
  <c r="BD228" i="15"/>
  <c r="R228" i="15"/>
  <c r="P228" i="15"/>
  <c r="N228" i="15"/>
  <c r="BG227" i="15"/>
  <c r="BF227" i="15"/>
  <c r="BE227" i="15"/>
  <c r="BD227" i="15"/>
  <c r="R227" i="15"/>
  <c r="P227" i="15"/>
  <c r="N227" i="15"/>
  <c r="BG226" i="15"/>
  <c r="BF226" i="15"/>
  <c r="BE226" i="15"/>
  <c r="BD226" i="15"/>
  <c r="R226" i="15"/>
  <c r="P226" i="15"/>
  <c r="N226" i="15"/>
  <c r="BG225" i="15"/>
  <c r="BF225" i="15"/>
  <c r="BE225" i="15"/>
  <c r="BD225" i="15"/>
  <c r="R225" i="15"/>
  <c r="P225" i="15"/>
  <c r="N225" i="15"/>
  <c r="BG224" i="15"/>
  <c r="BF224" i="15"/>
  <c r="BE224" i="15"/>
  <c r="BD224" i="15"/>
  <c r="R224" i="15"/>
  <c r="P224" i="15"/>
  <c r="N224" i="15"/>
  <c r="BG222" i="15"/>
  <c r="BF222" i="15"/>
  <c r="BE222" i="15"/>
  <c r="BD222" i="15"/>
  <c r="R222" i="15"/>
  <c r="P222" i="15"/>
  <c r="N222" i="15"/>
  <c r="BG221" i="15"/>
  <c r="BF221" i="15"/>
  <c r="BE221" i="15"/>
  <c r="BD221" i="15"/>
  <c r="R221" i="15"/>
  <c r="P221" i="15"/>
  <c r="N221" i="15"/>
  <c r="BG220" i="15"/>
  <c r="BF220" i="15"/>
  <c r="BE220" i="15"/>
  <c r="BD220" i="15"/>
  <c r="R220" i="15"/>
  <c r="P220" i="15"/>
  <c r="N220" i="15"/>
  <c r="BG219" i="15"/>
  <c r="BF219" i="15"/>
  <c r="BE219" i="15"/>
  <c r="BD219" i="15"/>
  <c r="R219" i="15"/>
  <c r="P219" i="15"/>
  <c r="N219" i="15"/>
  <c r="BG218" i="15"/>
  <c r="BF218" i="15"/>
  <c r="BE218" i="15"/>
  <c r="BD218" i="15"/>
  <c r="R218" i="15"/>
  <c r="P218" i="15"/>
  <c r="N218" i="15"/>
  <c r="BG216" i="15"/>
  <c r="BF216" i="15"/>
  <c r="BE216" i="15"/>
  <c r="BD216" i="15"/>
  <c r="R216" i="15"/>
  <c r="P216" i="15"/>
  <c r="N216" i="15"/>
  <c r="BG215" i="15"/>
  <c r="BF215" i="15"/>
  <c r="BE215" i="15"/>
  <c r="BD215" i="15"/>
  <c r="R215" i="15"/>
  <c r="P215" i="15"/>
  <c r="N215" i="15"/>
  <c r="BG214" i="15"/>
  <c r="BF214" i="15"/>
  <c r="BE214" i="15"/>
  <c r="BD214" i="15"/>
  <c r="R214" i="15"/>
  <c r="P214" i="15"/>
  <c r="N214" i="15"/>
  <c r="BG213" i="15"/>
  <c r="BF213" i="15"/>
  <c r="BE213" i="15"/>
  <c r="BD213" i="15"/>
  <c r="R213" i="15"/>
  <c r="P213" i="15"/>
  <c r="N213" i="15"/>
  <c r="BG212" i="15"/>
  <c r="BF212" i="15"/>
  <c r="BE212" i="15"/>
  <c r="BD212" i="15"/>
  <c r="R212" i="15"/>
  <c r="P212" i="15"/>
  <c r="N212" i="15"/>
  <c r="BG211" i="15"/>
  <c r="BF211" i="15"/>
  <c r="BE211" i="15"/>
  <c r="BD211" i="15"/>
  <c r="R211" i="15"/>
  <c r="P211" i="15"/>
  <c r="N211" i="15"/>
  <c r="BG210" i="15"/>
  <c r="BF210" i="15"/>
  <c r="BE210" i="15"/>
  <c r="BD210" i="15"/>
  <c r="R210" i="15"/>
  <c r="P210" i="15"/>
  <c r="N210" i="15"/>
  <c r="BG209" i="15"/>
  <c r="BF209" i="15"/>
  <c r="BE209" i="15"/>
  <c r="BD209" i="15"/>
  <c r="R209" i="15"/>
  <c r="P209" i="15"/>
  <c r="N209" i="15"/>
  <c r="BG208" i="15"/>
  <c r="BF208" i="15"/>
  <c r="BE208" i="15"/>
  <c r="BD208" i="15"/>
  <c r="R208" i="15"/>
  <c r="P208" i="15"/>
  <c r="N208" i="15"/>
  <c r="BG207" i="15"/>
  <c r="BF207" i="15"/>
  <c r="BE207" i="15"/>
  <c r="BD207" i="15"/>
  <c r="R207" i="15"/>
  <c r="P207" i="15"/>
  <c r="N207" i="15"/>
  <c r="BG206" i="15"/>
  <c r="BF206" i="15"/>
  <c r="BE206" i="15"/>
  <c r="BD206" i="15"/>
  <c r="R206" i="15"/>
  <c r="P206" i="15"/>
  <c r="N206" i="15"/>
  <c r="BG205" i="15"/>
  <c r="BF205" i="15"/>
  <c r="BE205" i="15"/>
  <c r="BD205" i="15"/>
  <c r="R205" i="15"/>
  <c r="P205" i="15"/>
  <c r="N205" i="15"/>
  <c r="BG204" i="15"/>
  <c r="BF204" i="15"/>
  <c r="BE204" i="15"/>
  <c r="BD204" i="15"/>
  <c r="R204" i="15"/>
  <c r="P204" i="15"/>
  <c r="N204" i="15"/>
  <c r="BG203" i="15"/>
  <c r="BF203" i="15"/>
  <c r="BE203" i="15"/>
  <c r="BD203" i="15"/>
  <c r="R203" i="15"/>
  <c r="P203" i="15"/>
  <c r="N203" i="15"/>
  <c r="BG202" i="15"/>
  <c r="BF202" i="15"/>
  <c r="BE202" i="15"/>
  <c r="BD202" i="15"/>
  <c r="R202" i="15"/>
  <c r="P202" i="15"/>
  <c r="N202" i="15"/>
  <c r="BG200" i="15"/>
  <c r="BF200" i="15"/>
  <c r="BE200" i="15"/>
  <c r="BD200" i="15"/>
  <c r="R200" i="15"/>
  <c r="P200" i="15"/>
  <c r="N200" i="15"/>
  <c r="BG199" i="15"/>
  <c r="BF199" i="15"/>
  <c r="BE199" i="15"/>
  <c r="BD199" i="15"/>
  <c r="R199" i="15"/>
  <c r="P199" i="15"/>
  <c r="N199" i="15"/>
  <c r="BG198" i="15"/>
  <c r="BF198" i="15"/>
  <c r="BE198" i="15"/>
  <c r="BD198" i="15"/>
  <c r="R198" i="15"/>
  <c r="P198" i="15"/>
  <c r="N198" i="15"/>
  <c r="BG197" i="15"/>
  <c r="BF197" i="15"/>
  <c r="BE197" i="15"/>
  <c r="BD197" i="15"/>
  <c r="R197" i="15"/>
  <c r="P197" i="15"/>
  <c r="N197" i="15"/>
  <c r="BG195" i="15"/>
  <c r="BF195" i="15"/>
  <c r="BE195" i="15"/>
  <c r="BD195" i="15"/>
  <c r="R195" i="15"/>
  <c r="P195" i="15"/>
  <c r="N195" i="15"/>
  <c r="BG194" i="15"/>
  <c r="BF194" i="15"/>
  <c r="BE194" i="15"/>
  <c r="BD194" i="15"/>
  <c r="R194" i="15"/>
  <c r="P194" i="15"/>
  <c r="N194" i="15"/>
  <c r="BG193" i="15"/>
  <c r="BF193" i="15"/>
  <c r="BE193" i="15"/>
  <c r="BD193" i="15"/>
  <c r="R193" i="15"/>
  <c r="P193" i="15"/>
  <c r="N193" i="15"/>
  <c r="BG192" i="15"/>
  <c r="BF192" i="15"/>
  <c r="BE192" i="15"/>
  <c r="BD192" i="15"/>
  <c r="R192" i="15"/>
  <c r="P192" i="15"/>
  <c r="N192" i="15"/>
  <c r="BG191" i="15"/>
  <c r="BF191" i="15"/>
  <c r="BE191" i="15"/>
  <c r="BD191" i="15"/>
  <c r="R191" i="15"/>
  <c r="P191" i="15"/>
  <c r="N191" i="15"/>
  <c r="BG190" i="15"/>
  <c r="BF190" i="15"/>
  <c r="BE190" i="15"/>
  <c r="BD190" i="15"/>
  <c r="R190" i="15"/>
  <c r="P190" i="15"/>
  <c r="N190" i="15"/>
  <c r="BG189" i="15"/>
  <c r="BF189" i="15"/>
  <c r="BE189" i="15"/>
  <c r="BD189" i="15"/>
  <c r="R189" i="15"/>
  <c r="P189" i="15"/>
  <c r="N189" i="15"/>
  <c r="BG188" i="15"/>
  <c r="BF188" i="15"/>
  <c r="BE188" i="15"/>
  <c r="BD188" i="15"/>
  <c r="R188" i="15"/>
  <c r="P188" i="15"/>
  <c r="N188" i="15"/>
  <c r="BG186" i="15"/>
  <c r="BF186" i="15"/>
  <c r="BE186" i="15"/>
  <c r="BD186" i="15"/>
  <c r="R186" i="15"/>
  <c r="P186" i="15"/>
  <c r="N186" i="15"/>
  <c r="BG185" i="15"/>
  <c r="BF185" i="15"/>
  <c r="BE185" i="15"/>
  <c r="BD185" i="15"/>
  <c r="R185" i="15"/>
  <c r="P185" i="15"/>
  <c r="N185" i="15"/>
  <c r="BG184" i="15"/>
  <c r="BF184" i="15"/>
  <c r="BE184" i="15"/>
  <c r="BD184" i="15"/>
  <c r="R184" i="15"/>
  <c r="P184" i="15"/>
  <c r="N184" i="15"/>
  <c r="BG183" i="15"/>
  <c r="BF183" i="15"/>
  <c r="BE183" i="15"/>
  <c r="BD183" i="15"/>
  <c r="R183" i="15"/>
  <c r="P183" i="15"/>
  <c r="N183" i="15"/>
  <c r="BG182" i="15"/>
  <c r="BF182" i="15"/>
  <c r="BE182" i="15"/>
  <c r="BD182" i="15"/>
  <c r="R182" i="15"/>
  <c r="P182" i="15"/>
  <c r="N182" i="15"/>
  <c r="BG181" i="15"/>
  <c r="BF181" i="15"/>
  <c r="BE181" i="15"/>
  <c r="BD181" i="15"/>
  <c r="R181" i="15"/>
  <c r="P181" i="15"/>
  <c r="N181" i="15"/>
  <c r="BG180" i="15"/>
  <c r="BF180" i="15"/>
  <c r="BE180" i="15"/>
  <c r="BD180" i="15"/>
  <c r="R180" i="15"/>
  <c r="P180" i="15"/>
  <c r="N180" i="15"/>
  <c r="BG179" i="15"/>
  <c r="BF179" i="15"/>
  <c r="BE179" i="15"/>
  <c r="BD179" i="15"/>
  <c r="R179" i="15"/>
  <c r="P179" i="15"/>
  <c r="N179" i="15"/>
  <c r="BG177" i="15"/>
  <c r="BF177" i="15"/>
  <c r="BE177" i="15"/>
  <c r="BD177" i="15"/>
  <c r="R177" i="15"/>
  <c r="P177" i="15"/>
  <c r="N177" i="15"/>
  <c r="BG176" i="15"/>
  <c r="BF176" i="15"/>
  <c r="BE176" i="15"/>
  <c r="BD176" i="15"/>
  <c r="R176" i="15"/>
  <c r="P176" i="15"/>
  <c r="N176" i="15"/>
  <c r="BG175" i="15"/>
  <c r="BF175" i="15"/>
  <c r="BE175" i="15"/>
  <c r="BD175" i="15"/>
  <c r="R175" i="15"/>
  <c r="P175" i="15"/>
  <c r="N175" i="15"/>
  <c r="BG172" i="15"/>
  <c r="BF172" i="15"/>
  <c r="BE172" i="15"/>
  <c r="BD172" i="15"/>
  <c r="R172" i="15"/>
  <c r="R171" i="15"/>
  <c r="P172" i="15"/>
  <c r="P171" i="15" s="1"/>
  <c r="N172" i="15"/>
  <c r="N171" i="15" s="1"/>
  <c r="BG170" i="15"/>
  <c r="BF170" i="15"/>
  <c r="BE170" i="15"/>
  <c r="BD170" i="15"/>
  <c r="R170" i="15"/>
  <c r="P170" i="15"/>
  <c r="N170" i="15"/>
  <c r="BG169" i="15"/>
  <c r="BF169" i="15"/>
  <c r="BE169" i="15"/>
  <c r="BD169" i="15"/>
  <c r="R169" i="15"/>
  <c r="P169" i="15"/>
  <c r="N169" i="15"/>
  <c r="BG168" i="15"/>
  <c r="BF168" i="15"/>
  <c r="BE168" i="15"/>
  <c r="BD168" i="15"/>
  <c r="R168" i="15"/>
  <c r="P168" i="15"/>
  <c r="N168" i="15"/>
  <c r="BG167" i="15"/>
  <c r="BF167" i="15"/>
  <c r="BE167" i="15"/>
  <c r="BD167" i="15"/>
  <c r="R167" i="15"/>
  <c r="P167" i="15"/>
  <c r="N167" i="15"/>
  <c r="BG166" i="15"/>
  <c r="BF166" i="15"/>
  <c r="BE166" i="15"/>
  <c r="BD166" i="15"/>
  <c r="R166" i="15"/>
  <c r="P166" i="15"/>
  <c r="N166" i="15"/>
  <c r="BG165" i="15"/>
  <c r="BF165" i="15"/>
  <c r="BE165" i="15"/>
  <c r="BD165" i="15"/>
  <c r="R165" i="15"/>
  <c r="P165" i="15"/>
  <c r="N165" i="15"/>
  <c r="BG164" i="15"/>
  <c r="BF164" i="15"/>
  <c r="BE164" i="15"/>
  <c r="BD164" i="15"/>
  <c r="R164" i="15"/>
  <c r="P164" i="15"/>
  <c r="N164" i="15"/>
  <c r="BG162" i="15"/>
  <c r="BF162" i="15"/>
  <c r="BE162" i="15"/>
  <c r="BD162" i="15"/>
  <c r="R162" i="15"/>
  <c r="P162" i="15"/>
  <c r="N162" i="15"/>
  <c r="BG161" i="15"/>
  <c r="BF161" i="15"/>
  <c r="BE161" i="15"/>
  <c r="BD161" i="15"/>
  <c r="R161" i="15"/>
  <c r="P161" i="15"/>
  <c r="N161" i="15"/>
  <c r="BG160" i="15"/>
  <c r="BF160" i="15"/>
  <c r="BE160" i="15"/>
  <c r="BD160" i="15"/>
  <c r="R160" i="15"/>
  <c r="P160" i="15"/>
  <c r="N160" i="15"/>
  <c r="BG159" i="15"/>
  <c r="BF159" i="15"/>
  <c r="BE159" i="15"/>
  <c r="BD159" i="15"/>
  <c r="R159" i="15"/>
  <c r="P159" i="15"/>
  <c r="N159" i="15"/>
  <c r="BG158" i="15"/>
  <c r="BF158" i="15"/>
  <c r="BE158" i="15"/>
  <c r="BD158" i="15"/>
  <c r="R158" i="15"/>
  <c r="P158" i="15"/>
  <c r="N158" i="15"/>
  <c r="BG157" i="15"/>
  <c r="BF157" i="15"/>
  <c r="BE157" i="15"/>
  <c r="BD157" i="15"/>
  <c r="R157" i="15"/>
  <c r="P157" i="15"/>
  <c r="N157" i="15"/>
  <c r="BG155" i="15"/>
  <c r="BF155" i="15"/>
  <c r="BE155" i="15"/>
  <c r="BD155" i="15"/>
  <c r="R155" i="15"/>
  <c r="P155" i="15"/>
  <c r="N155" i="15"/>
  <c r="BG154" i="15"/>
  <c r="BF154" i="15"/>
  <c r="BE154" i="15"/>
  <c r="BD154" i="15"/>
  <c r="R154" i="15"/>
  <c r="P154" i="15"/>
  <c r="N154" i="15"/>
  <c r="BG153" i="15"/>
  <c r="BF153" i="15"/>
  <c r="BE153" i="15"/>
  <c r="BD153" i="15"/>
  <c r="R153" i="15"/>
  <c r="P153" i="15"/>
  <c r="N153" i="15"/>
  <c r="BG152" i="15"/>
  <c r="BF152" i="15"/>
  <c r="BE152" i="15"/>
  <c r="BD152" i="15"/>
  <c r="R152" i="15"/>
  <c r="P152" i="15"/>
  <c r="N152" i="15"/>
  <c r="BG151" i="15"/>
  <c r="BF151" i="15"/>
  <c r="BE151" i="15"/>
  <c r="BD151" i="15"/>
  <c r="R151" i="15"/>
  <c r="P151" i="15"/>
  <c r="N151" i="15"/>
  <c r="BG149" i="15"/>
  <c r="BF149" i="15"/>
  <c r="BE149" i="15"/>
  <c r="BD149" i="15"/>
  <c r="R149" i="15"/>
  <c r="P149" i="15"/>
  <c r="N149" i="15"/>
  <c r="BG148" i="15"/>
  <c r="BF148" i="15"/>
  <c r="BE148" i="15"/>
  <c r="BD148" i="15"/>
  <c r="R148" i="15"/>
  <c r="P148" i="15"/>
  <c r="N148" i="15"/>
  <c r="BG147" i="15"/>
  <c r="BF147" i="15"/>
  <c r="BE147" i="15"/>
  <c r="BD147" i="15"/>
  <c r="R147" i="15"/>
  <c r="P147" i="15"/>
  <c r="N147" i="15"/>
  <c r="BG146" i="15"/>
  <c r="BF146" i="15"/>
  <c r="BE146" i="15"/>
  <c r="BD146" i="15"/>
  <c r="R146" i="15"/>
  <c r="P146" i="15"/>
  <c r="N146" i="15"/>
  <c r="BG145" i="15"/>
  <c r="BF145" i="15"/>
  <c r="BE145" i="15"/>
  <c r="BD145" i="15"/>
  <c r="R145" i="15"/>
  <c r="P145" i="15"/>
  <c r="N145" i="15"/>
  <c r="BG144" i="15"/>
  <c r="BF144" i="15"/>
  <c r="BE144" i="15"/>
  <c r="BD144" i="15"/>
  <c r="R144" i="15"/>
  <c r="P144" i="15"/>
  <c r="N144" i="15"/>
  <c r="BG143" i="15"/>
  <c r="BF143" i="15"/>
  <c r="BE143" i="15"/>
  <c r="BD143" i="15"/>
  <c r="R143" i="15"/>
  <c r="P143" i="15"/>
  <c r="N143" i="15"/>
  <c r="F136" i="15"/>
  <c r="F134" i="15"/>
  <c r="E132" i="15"/>
  <c r="F91" i="15"/>
  <c r="F89" i="15"/>
  <c r="E87" i="15"/>
  <c r="E21" i="15"/>
  <c r="E18" i="15"/>
  <c r="F137" i="15" s="1"/>
  <c r="E7" i="15"/>
  <c r="E130" i="15" s="1"/>
  <c r="AX107" i="1"/>
  <c r="AW107" i="1"/>
  <c r="AX106" i="1"/>
  <c r="AW106" i="1"/>
  <c r="BG210" i="13"/>
  <c r="BF210" i="13"/>
  <c r="BE210" i="13"/>
  <c r="BD210" i="13"/>
  <c r="R210" i="13"/>
  <c r="P210" i="13"/>
  <c r="N210" i="13"/>
  <c r="BG209" i="13"/>
  <c r="BF209" i="13"/>
  <c r="BE209" i="13"/>
  <c r="BD209" i="13"/>
  <c r="R209" i="13"/>
  <c r="P209" i="13"/>
  <c r="N209" i="13"/>
  <c r="BG208" i="13"/>
  <c r="BF208" i="13"/>
  <c r="BE208" i="13"/>
  <c r="BD208" i="13"/>
  <c r="R208" i="13"/>
  <c r="P208" i="13"/>
  <c r="N208" i="13"/>
  <c r="BG207" i="13"/>
  <c r="BF207" i="13"/>
  <c r="BE207" i="13"/>
  <c r="BD207" i="13"/>
  <c r="R207" i="13"/>
  <c r="P207" i="13"/>
  <c r="N207" i="13"/>
  <c r="BG206" i="13"/>
  <c r="BF206" i="13"/>
  <c r="BE206" i="13"/>
  <c r="BD206" i="13"/>
  <c r="R206" i="13"/>
  <c r="P206" i="13"/>
  <c r="N206" i="13"/>
  <c r="BG205" i="13"/>
  <c r="BF205" i="13"/>
  <c r="BE205" i="13"/>
  <c r="BD205" i="13"/>
  <c r="R205" i="13"/>
  <c r="P205" i="13"/>
  <c r="N205" i="13"/>
  <c r="BG204" i="13"/>
  <c r="BF204" i="13"/>
  <c r="BE204" i="13"/>
  <c r="BD204" i="13"/>
  <c r="R204" i="13"/>
  <c r="P204" i="13"/>
  <c r="N204" i="13"/>
  <c r="BG203" i="13"/>
  <c r="BF203" i="13"/>
  <c r="BE203" i="13"/>
  <c r="BD203" i="13"/>
  <c r="R203" i="13"/>
  <c r="P203" i="13"/>
  <c r="N203" i="13"/>
  <c r="BG202" i="13"/>
  <c r="BF202" i="13"/>
  <c r="BE202" i="13"/>
  <c r="BD202" i="13"/>
  <c r="R202" i="13"/>
  <c r="P202" i="13"/>
  <c r="N202" i="13"/>
  <c r="BG201" i="13"/>
  <c r="BF201" i="13"/>
  <c r="BE201" i="13"/>
  <c r="BD201" i="13"/>
  <c r="R201" i="13"/>
  <c r="P201" i="13"/>
  <c r="N201" i="13"/>
  <c r="BG199" i="13"/>
  <c r="BF199" i="13"/>
  <c r="BE199" i="13"/>
  <c r="BD199" i="13"/>
  <c r="R199" i="13"/>
  <c r="P199" i="13"/>
  <c r="N199" i="13"/>
  <c r="BG198" i="13"/>
  <c r="BF198" i="13"/>
  <c r="BE198" i="13"/>
  <c r="BD198" i="13"/>
  <c r="R198" i="13"/>
  <c r="P198" i="13"/>
  <c r="N198" i="13"/>
  <c r="BG197" i="13"/>
  <c r="BF197" i="13"/>
  <c r="BE197" i="13"/>
  <c r="BD197" i="13"/>
  <c r="R197" i="13"/>
  <c r="P197" i="13"/>
  <c r="N197" i="13"/>
  <c r="BG196" i="13"/>
  <c r="BF196" i="13"/>
  <c r="BE196" i="13"/>
  <c r="BD196" i="13"/>
  <c r="R196" i="13"/>
  <c r="P196" i="13"/>
  <c r="N196" i="13"/>
  <c r="BG194" i="13"/>
  <c r="BF194" i="13"/>
  <c r="BE194" i="13"/>
  <c r="BD194" i="13"/>
  <c r="R194" i="13"/>
  <c r="P194" i="13"/>
  <c r="N194" i="13"/>
  <c r="BG193" i="13"/>
  <c r="BF193" i="13"/>
  <c r="BE193" i="13"/>
  <c r="BD193" i="13"/>
  <c r="R193" i="13"/>
  <c r="P193" i="13"/>
  <c r="N193" i="13"/>
  <c r="BG192" i="13"/>
  <c r="BF192" i="13"/>
  <c r="BE192" i="13"/>
  <c r="BD192" i="13"/>
  <c r="R192" i="13"/>
  <c r="P192" i="13"/>
  <c r="N192" i="13"/>
  <c r="BG191" i="13"/>
  <c r="BF191" i="13"/>
  <c r="BE191" i="13"/>
  <c r="BD191" i="13"/>
  <c r="R191" i="13"/>
  <c r="P191" i="13"/>
  <c r="N191" i="13"/>
  <c r="BG190" i="13"/>
  <c r="BF190" i="13"/>
  <c r="BE190" i="13"/>
  <c r="BD190" i="13"/>
  <c r="R190" i="13"/>
  <c r="P190" i="13"/>
  <c r="N190" i="13"/>
  <c r="BG189" i="13"/>
  <c r="BF189" i="13"/>
  <c r="BE189" i="13"/>
  <c r="BD189" i="13"/>
  <c r="R189" i="13"/>
  <c r="P189" i="13"/>
  <c r="N189" i="13"/>
  <c r="BG188" i="13"/>
  <c r="BF188" i="13"/>
  <c r="BE188" i="13"/>
  <c r="BD188" i="13"/>
  <c r="R188" i="13"/>
  <c r="P188" i="13"/>
  <c r="N188" i="13"/>
  <c r="BG187" i="13"/>
  <c r="BF187" i="13"/>
  <c r="BE187" i="13"/>
  <c r="BD187" i="13"/>
  <c r="R187" i="13"/>
  <c r="P187" i="13"/>
  <c r="N187" i="13"/>
  <c r="BG186" i="13"/>
  <c r="BF186" i="13"/>
  <c r="BE186" i="13"/>
  <c r="BD186" i="13"/>
  <c r="R186" i="13"/>
  <c r="P186" i="13"/>
  <c r="N186" i="13"/>
  <c r="BG185" i="13"/>
  <c r="BF185" i="13"/>
  <c r="BE185" i="13"/>
  <c r="BD185" i="13"/>
  <c r="R185" i="13"/>
  <c r="P185" i="13"/>
  <c r="N185" i="13"/>
  <c r="BG184" i="13"/>
  <c r="BF184" i="13"/>
  <c r="BE184" i="13"/>
  <c r="BD184" i="13"/>
  <c r="R184" i="13"/>
  <c r="P184" i="13"/>
  <c r="N184" i="13"/>
  <c r="BG182" i="13"/>
  <c r="BF182" i="13"/>
  <c r="BE182" i="13"/>
  <c r="BD182" i="13"/>
  <c r="R182" i="13"/>
  <c r="P182" i="13"/>
  <c r="N182" i="13"/>
  <c r="BG181" i="13"/>
  <c r="BF181" i="13"/>
  <c r="BE181" i="13"/>
  <c r="BD181" i="13"/>
  <c r="R181" i="13"/>
  <c r="P181" i="13"/>
  <c r="N181" i="13"/>
  <c r="BG179" i="13"/>
  <c r="BF179" i="13"/>
  <c r="BE179" i="13"/>
  <c r="BD179" i="13"/>
  <c r="R179" i="13"/>
  <c r="P179" i="13"/>
  <c r="N179" i="13"/>
  <c r="BG178" i="13"/>
  <c r="BF178" i="13"/>
  <c r="BE178" i="13"/>
  <c r="BD178" i="13"/>
  <c r="R178" i="13"/>
  <c r="P178" i="13"/>
  <c r="N178" i="13"/>
  <c r="BG177" i="13"/>
  <c r="BF177" i="13"/>
  <c r="BE177" i="13"/>
  <c r="BD177" i="13"/>
  <c r="R177" i="13"/>
  <c r="P177" i="13"/>
  <c r="N177" i="13"/>
  <c r="BG176" i="13"/>
  <c r="BF176" i="13"/>
  <c r="BE176" i="13"/>
  <c r="BD176" i="13"/>
  <c r="R176" i="13"/>
  <c r="P176" i="13"/>
  <c r="N176" i="13"/>
  <c r="BG175" i="13"/>
  <c r="BF175" i="13"/>
  <c r="BE175" i="13"/>
  <c r="BD175" i="13"/>
  <c r="R175" i="13"/>
  <c r="P175" i="13"/>
  <c r="N175" i="13"/>
  <c r="BG174" i="13"/>
  <c r="BF174" i="13"/>
  <c r="BE174" i="13"/>
  <c r="BD174" i="13"/>
  <c r="R174" i="13"/>
  <c r="P174" i="13"/>
  <c r="N174" i="13"/>
  <c r="BG173" i="13"/>
  <c r="BF173" i="13"/>
  <c r="BE173" i="13"/>
  <c r="BD173" i="13"/>
  <c r="R173" i="13"/>
  <c r="P173" i="13"/>
  <c r="N173" i="13"/>
  <c r="BG172" i="13"/>
  <c r="BF172" i="13"/>
  <c r="BE172" i="13"/>
  <c r="BD172" i="13"/>
  <c r="R172" i="13"/>
  <c r="P172" i="13"/>
  <c r="N172" i="13"/>
  <c r="BG171" i="13"/>
  <c r="BF171" i="13"/>
  <c r="BE171" i="13"/>
  <c r="BD171" i="13"/>
  <c r="R171" i="13"/>
  <c r="P171" i="13"/>
  <c r="N171" i="13"/>
  <c r="BG170" i="13"/>
  <c r="BF170" i="13"/>
  <c r="BE170" i="13"/>
  <c r="BD170" i="13"/>
  <c r="R170" i="13"/>
  <c r="P170" i="13"/>
  <c r="N170" i="13"/>
  <c r="BG169" i="13"/>
  <c r="BF169" i="13"/>
  <c r="BE169" i="13"/>
  <c r="BD169" i="13"/>
  <c r="R169" i="13"/>
  <c r="P169" i="13"/>
  <c r="N169" i="13"/>
  <c r="BG168" i="13"/>
  <c r="BF168" i="13"/>
  <c r="BE168" i="13"/>
  <c r="BD168" i="13"/>
  <c r="R168" i="13"/>
  <c r="P168" i="13"/>
  <c r="N168" i="13"/>
  <c r="BG167" i="13"/>
  <c r="BF167" i="13"/>
  <c r="BE167" i="13"/>
  <c r="BD167" i="13"/>
  <c r="R167" i="13"/>
  <c r="P167" i="13"/>
  <c r="N167" i="13"/>
  <c r="BG166" i="13"/>
  <c r="BF166" i="13"/>
  <c r="BE166" i="13"/>
  <c r="BD166" i="13"/>
  <c r="R166" i="13"/>
  <c r="P166" i="13"/>
  <c r="N166" i="13"/>
  <c r="BG164" i="13"/>
  <c r="BF164" i="13"/>
  <c r="BE164" i="13"/>
  <c r="BD164" i="13"/>
  <c r="R164" i="13"/>
  <c r="P164" i="13"/>
  <c r="N164" i="13"/>
  <c r="BG163" i="13"/>
  <c r="BF163" i="13"/>
  <c r="BE163" i="13"/>
  <c r="BD163" i="13"/>
  <c r="R163" i="13"/>
  <c r="P163" i="13"/>
  <c r="N163" i="13"/>
  <c r="BG160" i="13"/>
  <c r="BF160" i="13"/>
  <c r="BE160" i="13"/>
  <c r="BD160" i="13"/>
  <c r="R160" i="13"/>
  <c r="R159" i="13"/>
  <c r="P160" i="13"/>
  <c r="P159" i="13" s="1"/>
  <c r="N160" i="13"/>
  <c r="N159" i="13" s="1"/>
  <c r="BG158" i="13"/>
  <c r="BF158" i="13"/>
  <c r="BE158" i="13"/>
  <c r="BD158" i="13"/>
  <c r="R158" i="13"/>
  <c r="P158" i="13"/>
  <c r="N158" i="13"/>
  <c r="BG157" i="13"/>
  <c r="BF157" i="13"/>
  <c r="BE157" i="13"/>
  <c r="BD157" i="13"/>
  <c r="R157" i="13"/>
  <c r="P157" i="13"/>
  <c r="N157" i="13"/>
  <c r="BG156" i="13"/>
  <c r="BF156" i="13"/>
  <c r="BE156" i="13"/>
  <c r="BD156" i="13"/>
  <c r="R156" i="13"/>
  <c r="P156" i="13"/>
  <c r="N156" i="13"/>
  <c r="BG155" i="13"/>
  <c r="BF155" i="13"/>
  <c r="BE155" i="13"/>
  <c r="BD155" i="13"/>
  <c r="R155" i="13"/>
  <c r="P155" i="13"/>
  <c r="N155" i="13"/>
  <c r="BG154" i="13"/>
  <c r="BF154" i="13"/>
  <c r="BE154" i="13"/>
  <c r="BD154" i="13"/>
  <c r="R154" i="13"/>
  <c r="P154" i="13"/>
  <c r="N154" i="13"/>
  <c r="BG153" i="13"/>
  <c r="BF153" i="13"/>
  <c r="BE153" i="13"/>
  <c r="BD153" i="13"/>
  <c r="R153" i="13"/>
  <c r="P153" i="13"/>
  <c r="N153" i="13"/>
  <c r="BG151" i="13"/>
  <c r="BF151" i="13"/>
  <c r="BE151" i="13"/>
  <c r="BD151" i="13"/>
  <c r="R151" i="13"/>
  <c r="P151" i="13"/>
  <c r="N151" i="13"/>
  <c r="BG150" i="13"/>
  <c r="BF150" i="13"/>
  <c r="BE150" i="13"/>
  <c r="BD150" i="13"/>
  <c r="R150" i="13"/>
  <c r="P150" i="13"/>
  <c r="N150" i="13"/>
  <c r="BG149" i="13"/>
  <c r="BF149" i="13"/>
  <c r="BE149" i="13"/>
  <c r="BD149" i="13"/>
  <c r="R149" i="13"/>
  <c r="P149" i="13"/>
  <c r="N149" i="13"/>
  <c r="BG148" i="13"/>
  <c r="BF148" i="13"/>
  <c r="BE148" i="13"/>
  <c r="BD148" i="13"/>
  <c r="R148" i="13"/>
  <c r="P148" i="13"/>
  <c r="N148" i="13"/>
  <c r="BG147" i="13"/>
  <c r="BF147" i="13"/>
  <c r="BE147" i="13"/>
  <c r="BD147" i="13"/>
  <c r="R147" i="13"/>
  <c r="P147" i="13"/>
  <c r="N147" i="13"/>
  <c r="BG146" i="13"/>
  <c r="BF146" i="13"/>
  <c r="BE146" i="13"/>
  <c r="BD146" i="13"/>
  <c r="R146" i="13"/>
  <c r="P146" i="13"/>
  <c r="N146" i="13"/>
  <c r="BG145" i="13"/>
  <c r="BF145" i="13"/>
  <c r="BE145" i="13"/>
  <c r="BD145" i="13"/>
  <c r="R145" i="13"/>
  <c r="P145" i="13"/>
  <c r="N145" i="13"/>
  <c r="BG144" i="13"/>
  <c r="BF144" i="13"/>
  <c r="BE144" i="13"/>
  <c r="BD144" i="13"/>
  <c r="R144" i="13"/>
  <c r="P144" i="13"/>
  <c r="N144" i="13"/>
  <c r="BG143" i="13"/>
  <c r="BF143" i="13"/>
  <c r="BE143" i="13"/>
  <c r="BD143" i="13"/>
  <c r="R143" i="13"/>
  <c r="P143" i="13"/>
  <c r="N143" i="13"/>
  <c r="BG142" i="13"/>
  <c r="BF142" i="13"/>
  <c r="BE142" i="13"/>
  <c r="BD142" i="13"/>
  <c r="R142" i="13"/>
  <c r="P142" i="13"/>
  <c r="N142" i="13"/>
  <c r="BG141" i="13"/>
  <c r="BF141" i="13"/>
  <c r="BE141" i="13"/>
  <c r="BD141" i="13"/>
  <c r="R141" i="13"/>
  <c r="P141" i="13"/>
  <c r="N141" i="13"/>
  <c r="BG139" i="13"/>
  <c r="BF139" i="13"/>
  <c r="BE139" i="13"/>
  <c r="BD139" i="13"/>
  <c r="R139" i="13"/>
  <c r="P139" i="13"/>
  <c r="N139" i="13"/>
  <c r="BG138" i="13"/>
  <c r="BF138" i="13"/>
  <c r="BE138" i="13"/>
  <c r="BD138" i="13"/>
  <c r="R138" i="13"/>
  <c r="P138" i="13"/>
  <c r="N138" i="13"/>
  <c r="BG137" i="13"/>
  <c r="BF137" i="13"/>
  <c r="BE137" i="13"/>
  <c r="BD137" i="13"/>
  <c r="R137" i="13"/>
  <c r="P137" i="13"/>
  <c r="N137" i="13"/>
  <c r="BG136" i="13"/>
  <c r="BF136" i="13"/>
  <c r="BE136" i="13"/>
  <c r="BD136" i="13"/>
  <c r="R136" i="13"/>
  <c r="P136" i="13"/>
  <c r="N136" i="13"/>
  <c r="BG135" i="13"/>
  <c r="BF135" i="13"/>
  <c r="BE135" i="13"/>
  <c r="BD135" i="13"/>
  <c r="R135" i="13"/>
  <c r="P135" i="13"/>
  <c r="N135" i="13"/>
  <c r="BG134" i="13"/>
  <c r="BF134" i="13"/>
  <c r="BE134" i="13"/>
  <c r="BD134" i="13"/>
  <c r="R134" i="13"/>
  <c r="P134" i="13"/>
  <c r="N134" i="13"/>
  <c r="BG133" i="13"/>
  <c r="BF133" i="13"/>
  <c r="BE133" i="13"/>
  <c r="BD133" i="13"/>
  <c r="R133" i="13"/>
  <c r="P133" i="13"/>
  <c r="N133" i="13"/>
  <c r="BG132" i="13"/>
  <c r="BF132" i="13"/>
  <c r="BE132" i="13"/>
  <c r="BD132" i="13"/>
  <c r="R132" i="13"/>
  <c r="P132" i="13"/>
  <c r="N132" i="13"/>
  <c r="BG131" i="13"/>
  <c r="BF131" i="13"/>
  <c r="BE131" i="13"/>
  <c r="BD131" i="13"/>
  <c r="R131" i="13"/>
  <c r="P131" i="13"/>
  <c r="N131" i="13"/>
  <c r="F124" i="13"/>
  <c r="F122" i="13"/>
  <c r="E120" i="13"/>
  <c r="F91" i="13"/>
  <c r="F89" i="13"/>
  <c r="E87" i="13"/>
  <c r="E21" i="13"/>
  <c r="E18" i="13"/>
  <c r="F92" i="13" s="1"/>
  <c r="E7" i="13"/>
  <c r="E85" i="13" s="1"/>
  <c r="AX105" i="1"/>
  <c r="AW105" i="1"/>
  <c r="BG222" i="12"/>
  <c r="BF222" i="12"/>
  <c r="BE222" i="12"/>
  <c r="BD222" i="12"/>
  <c r="R222" i="12"/>
  <c r="P222" i="12"/>
  <c r="N222" i="12"/>
  <c r="BG221" i="12"/>
  <c r="BF221" i="12"/>
  <c r="BE221" i="12"/>
  <c r="BD221" i="12"/>
  <c r="R221" i="12"/>
  <c r="P221" i="12"/>
  <c r="N221" i="12"/>
  <c r="BG220" i="12"/>
  <c r="BF220" i="12"/>
  <c r="BE220" i="12"/>
  <c r="BD220" i="12"/>
  <c r="R220" i="12"/>
  <c r="P220" i="12"/>
  <c r="N220" i="12"/>
  <c r="BG218" i="12"/>
  <c r="BF218" i="12"/>
  <c r="BE218" i="12"/>
  <c r="BD218" i="12"/>
  <c r="R218" i="12"/>
  <c r="P218" i="12"/>
  <c r="N218" i="12"/>
  <c r="BG217" i="12"/>
  <c r="BF217" i="12"/>
  <c r="BE217" i="12"/>
  <c r="BD217" i="12"/>
  <c r="R217" i="12"/>
  <c r="P217" i="12"/>
  <c r="N217" i="12"/>
  <c r="BG216" i="12"/>
  <c r="BF216" i="12"/>
  <c r="BE216" i="12"/>
  <c r="BD216" i="12"/>
  <c r="R216" i="12"/>
  <c r="P216" i="12"/>
  <c r="N216" i="12"/>
  <c r="BG215" i="12"/>
  <c r="BF215" i="12"/>
  <c r="BE215" i="12"/>
  <c r="BD215" i="12"/>
  <c r="R215" i="12"/>
  <c r="P215" i="12"/>
  <c r="N215" i="12"/>
  <c r="BG214" i="12"/>
  <c r="BF214" i="12"/>
  <c r="BE214" i="12"/>
  <c r="BD214" i="12"/>
  <c r="R214" i="12"/>
  <c r="P214" i="12"/>
  <c r="N214" i="12"/>
  <c r="BG213" i="12"/>
  <c r="BF213" i="12"/>
  <c r="BE213" i="12"/>
  <c r="BD213" i="12"/>
  <c r="R213" i="12"/>
  <c r="P213" i="12"/>
  <c r="N213" i="12"/>
  <c r="BG212" i="12"/>
  <c r="BF212" i="12"/>
  <c r="BE212" i="12"/>
  <c r="BD212" i="12"/>
  <c r="R212" i="12"/>
  <c r="P212" i="12"/>
  <c r="N212" i="12"/>
  <c r="BG211" i="12"/>
  <c r="BF211" i="12"/>
  <c r="BE211" i="12"/>
  <c r="BD211" i="12"/>
  <c r="R211" i="12"/>
  <c r="P211" i="12"/>
  <c r="N211" i="12"/>
  <c r="BG210" i="12"/>
  <c r="BF210" i="12"/>
  <c r="BE210" i="12"/>
  <c r="BD210" i="12"/>
  <c r="R210" i="12"/>
  <c r="P210" i="12"/>
  <c r="N210" i="12"/>
  <c r="BG209" i="12"/>
  <c r="BF209" i="12"/>
  <c r="BE209" i="12"/>
  <c r="BD209" i="12"/>
  <c r="R209" i="12"/>
  <c r="P209" i="12"/>
  <c r="N209" i="12"/>
  <c r="BG207" i="12"/>
  <c r="BF207" i="12"/>
  <c r="BE207" i="12"/>
  <c r="BD207" i="12"/>
  <c r="R207" i="12"/>
  <c r="P207" i="12"/>
  <c r="N207" i="12"/>
  <c r="BG206" i="12"/>
  <c r="BF206" i="12"/>
  <c r="BE206" i="12"/>
  <c r="BD206" i="12"/>
  <c r="R206" i="12"/>
  <c r="P206" i="12"/>
  <c r="N206" i="12"/>
  <c r="BG205" i="12"/>
  <c r="BF205" i="12"/>
  <c r="BE205" i="12"/>
  <c r="BD205" i="12"/>
  <c r="R205" i="12"/>
  <c r="P205" i="12"/>
  <c r="N205" i="12"/>
  <c r="BG204" i="12"/>
  <c r="BF204" i="12"/>
  <c r="BE204" i="12"/>
  <c r="BD204" i="12"/>
  <c r="R204" i="12"/>
  <c r="P204" i="12"/>
  <c r="N204" i="12"/>
  <c r="BG203" i="12"/>
  <c r="BF203" i="12"/>
  <c r="BE203" i="12"/>
  <c r="BD203" i="12"/>
  <c r="R203" i="12"/>
  <c r="P203" i="12"/>
  <c r="N203" i="12"/>
  <c r="BG202" i="12"/>
  <c r="BF202" i="12"/>
  <c r="BE202" i="12"/>
  <c r="BD202" i="12"/>
  <c r="R202" i="12"/>
  <c r="P202" i="12"/>
  <c r="N202" i="12"/>
  <c r="BG200" i="12"/>
  <c r="BF200" i="12"/>
  <c r="BE200" i="12"/>
  <c r="BD200" i="12"/>
  <c r="R200" i="12"/>
  <c r="P200" i="12"/>
  <c r="N200" i="12"/>
  <c r="BG199" i="12"/>
  <c r="BF199" i="12"/>
  <c r="BE199" i="12"/>
  <c r="BD199" i="12"/>
  <c r="R199" i="12"/>
  <c r="P199" i="12"/>
  <c r="N199" i="12"/>
  <c r="BG198" i="12"/>
  <c r="BF198" i="12"/>
  <c r="BE198" i="12"/>
  <c r="BD198" i="12"/>
  <c r="R198" i="12"/>
  <c r="P198" i="12"/>
  <c r="N198" i="12"/>
  <c r="BG197" i="12"/>
  <c r="BF197" i="12"/>
  <c r="BE197" i="12"/>
  <c r="BD197" i="12"/>
  <c r="R197" i="12"/>
  <c r="P197" i="12"/>
  <c r="N197" i="12"/>
  <c r="BG196" i="12"/>
  <c r="BF196" i="12"/>
  <c r="BE196" i="12"/>
  <c r="BD196" i="12"/>
  <c r="R196" i="12"/>
  <c r="P196" i="12"/>
  <c r="N196" i="12"/>
  <c r="BG195" i="12"/>
  <c r="BF195" i="12"/>
  <c r="BE195" i="12"/>
  <c r="BD195" i="12"/>
  <c r="R195" i="12"/>
  <c r="P195" i="12"/>
  <c r="N195" i="12"/>
  <c r="BG194" i="12"/>
  <c r="BF194" i="12"/>
  <c r="BE194" i="12"/>
  <c r="BD194" i="12"/>
  <c r="R194" i="12"/>
  <c r="P194" i="12"/>
  <c r="N194" i="12"/>
  <c r="BG193" i="12"/>
  <c r="BF193" i="12"/>
  <c r="BE193" i="12"/>
  <c r="BD193" i="12"/>
  <c r="R193" i="12"/>
  <c r="P193" i="12"/>
  <c r="N193" i="12"/>
  <c r="BG192" i="12"/>
  <c r="BF192" i="12"/>
  <c r="BE192" i="12"/>
  <c r="BD192" i="12"/>
  <c r="R192" i="12"/>
  <c r="P192" i="12"/>
  <c r="N192" i="12"/>
  <c r="BG191" i="12"/>
  <c r="BF191" i="12"/>
  <c r="BE191" i="12"/>
  <c r="BD191" i="12"/>
  <c r="R191" i="12"/>
  <c r="P191" i="12"/>
  <c r="N191" i="12"/>
  <c r="BG190" i="12"/>
  <c r="BF190" i="12"/>
  <c r="BE190" i="12"/>
  <c r="BD190" i="12"/>
  <c r="R190" i="12"/>
  <c r="P190" i="12"/>
  <c r="N190" i="12"/>
  <c r="BG188" i="12"/>
  <c r="BF188" i="12"/>
  <c r="BE188" i="12"/>
  <c r="BD188" i="12"/>
  <c r="R188" i="12"/>
  <c r="P188" i="12"/>
  <c r="N188" i="12"/>
  <c r="BG187" i="12"/>
  <c r="BF187" i="12"/>
  <c r="BE187" i="12"/>
  <c r="BD187" i="12"/>
  <c r="R187" i="12"/>
  <c r="P187" i="12"/>
  <c r="N187" i="12"/>
  <c r="BG186" i="12"/>
  <c r="BF186" i="12"/>
  <c r="BE186" i="12"/>
  <c r="BD186" i="12"/>
  <c r="R186" i="12"/>
  <c r="P186" i="12"/>
  <c r="N186" i="12"/>
  <c r="BG184" i="12"/>
  <c r="BF184" i="12"/>
  <c r="BE184" i="12"/>
  <c r="BD184" i="12"/>
  <c r="R184" i="12"/>
  <c r="P184" i="12"/>
  <c r="N184" i="12"/>
  <c r="BG183" i="12"/>
  <c r="BF183" i="12"/>
  <c r="BE183" i="12"/>
  <c r="BD183" i="12"/>
  <c r="R183" i="12"/>
  <c r="P183" i="12"/>
  <c r="N183" i="12"/>
  <c r="BG182" i="12"/>
  <c r="BF182" i="12"/>
  <c r="BE182" i="12"/>
  <c r="BD182" i="12"/>
  <c r="R182" i="12"/>
  <c r="P182" i="12"/>
  <c r="N182" i="12"/>
  <c r="BG181" i="12"/>
  <c r="BF181" i="12"/>
  <c r="BE181" i="12"/>
  <c r="BD181" i="12"/>
  <c r="R181" i="12"/>
  <c r="P181" i="12"/>
  <c r="N181" i="12"/>
  <c r="BG180" i="12"/>
  <c r="BF180" i="12"/>
  <c r="BE180" i="12"/>
  <c r="BD180" i="12"/>
  <c r="R180" i="12"/>
  <c r="P180" i="12"/>
  <c r="N180" i="12"/>
  <c r="BG179" i="12"/>
  <c r="BF179" i="12"/>
  <c r="BE179" i="12"/>
  <c r="BD179" i="12"/>
  <c r="R179" i="12"/>
  <c r="P179" i="12"/>
  <c r="N179" i="12"/>
  <c r="BG178" i="12"/>
  <c r="BF178" i="12"/>
  <c r="BE178" i="12"/>
  <c r="BD178" i="12"/>
  <c r="R178" i="12"/>
  <c r="P178" i="12"/>
  <c r="N178" i="12"/>
  <c r="BG177" i="12"/>
  <c r="BF177" i="12"/>
  <c r="BE177" i="12"/>
  <c r="BD177" i="12"/>
  <c r="R177" i="12"/>
  <c r="P177" i="12"/>
  <c r="N177" i="12"/>
  <c r="BG176" i="12"/>
  <c r="BF176" i="12"/>
  <c r="BE176" i="12"/>
  <c r="BD176" i="12"/>
  <c r="R176" i="12"/>
  <c r="P176" i="12"/>
  <c r="N176" i="12"/>
  <c r="BG175" i="12"/>
  <c r="BF175" i="12"/>
  <c r="BE175" i="12"/>
  <c r="BD175" i="12"/>
  <c r="R175" i="12"/>
  <c r="P175" i="12"/>
  <c r="N175" i="12"/>
  <c r="BG174" i="12"/>
  <c r="BF174" i="12"/>
  <c r="BE174" i="12"/>
  <c r="BD174" i="12"/>
  <c r="R174" i="12"/>
  <c r="P174" i="12"/>
  <c r="N174" i="12"/>
  <c r="BG173" i="12"/>
  <c r="BF173" i="12"/>
  <c r="BE173" i="12"/>
  <c r="BD173" i="12"/>
  <c r="R173" i="12"/>
  <c r="P173" i="12"/>
  <c r="N173" i="12"/>
  <c r="BG172" i="12"/>
  <c r="BF172" i="12"/>
  <c r="BE172" i="12"/>
  <c r="BD172" i="12"/>
  <c r="R172" i="12"/>
  <c r="P172" i="12"/>
  <c r="N172" i="12"/>
  <c r="BG171" i="12"/>
  <c r="BF171" i="12"/>
  <c r="BE171" i="12"/>
  <c r="BD171" i="12"/>
  <c r="R171" i="12"/>
  <c r="P171" i="12"/>
  <c r="N171" i="12"/>
  <c r="BG169" i="12"/>
  <c r="BF169" i="12"/>
  <c r="BE169" i="12"/>
  <c r="BD169" i="12"/>
  <c r="R169" i="12"/>
  <c r="P169" i="12"/>
  <c r="N169" i="12"/>
  <c r="BG168" i="12"/>
  <c r="BF168" i="12"/>
  <c r="BE168" i="12"/>
  <c r="BD168" i="12"/>
  <c r="R168" i="12"/>
  <c r="P168" i="12"/>
  <c r="N168" i="12"/>
  <c r="BG166" i="12"/>
  <c r="BF166" i="12"/>
  <c r="BE166" i="12"/>
  <c r="BD166" i="12"/>
  <c r="R166" i="12"/>
  <c r="P166" i="12"/>
  <c r="N166" i="12"/>
  <c r="BG165" i="12"/>
  <c r="BF165" i="12"/>
  <c r="BE165" i="12"/>
  <c r="BD165" i="12"/>
  <c r="R165" i="12"/>
  <c r="P165" i="12"/>
  <c r="N165" i="12"/>
  <c r="BG162" i="12"/>
  <c r="BF162" i="12"/>
  <c r="BE162" i="12"/>
  <c r="BD162" i="12"/>
  <c r="R162" i="12"/>
  <c r="R161" i="12" s="1"/>
  <c r="P162" i="12"/>
  <c r="P161" i="12"/>
  <c r="N162" i="12"/>
  <c r="N161" i="12" s="1"/>
  <c r="BG160" i="12"/>
  <c r="BF160" i="12"/>
  <c r="BE160" i="12"/>
  <c r="BD160" i="12"/>
  <c r="R160" i="12"/>
  <c r="P160" i="12"/>
  <c r="N160" i="12"/>
  <c r="BG159" i="12"/>
  <c r="BF159" i="12"/>
  <c r="BE159" i="12"/>
  <c r="BD159" i="12"/>
  <c r="R159" i="12"/>
  <c r="P159" i="12"/>
  <c r="N159" i="12"/>
  <c r="BG158" i="12"/>
  <c r="BF158" i="12"/>
  <c r="BE158" i="12"/>
  <c r="BD158" i="12"/>
  <c r="R158" i="12"/>
  <c r="P158" i="12"/>
  <c r="N158" i="12"/>
  <c r="BG157" i="12"/>
  <c r="BF157" i="12"/>
  <c r="BE157" i="12"/>
  <c r="BD157" i="12"/>
  <c r="R157" i="12"/>
  <c r="P157" i="12"/>
  <c r="N157" i="12"/>
  <c r="BG156" i="12"/>
  <c r="BF156" i="12"/>
  <c r="BE156" i="12"/>
  <c r="BD156" i="12"/>
  <c r="R156" i="12"/>
  <c r="P156" i="12"/>
  <c r="N156" i="12"/>
  <c r="BG155" i="12"/>
  <c r="BF155" i="12"/>
  <c r="BE155" i="12"/>
  <c r="BD155" i="12"/>
  <c r="R155" i="12"/>
  <c r="P155" i="12"/>
  <c r="N155" i="12"/>
  <c r="BG153" i="12"/>
  <c r="BF153" i="12"/>
  <c r="BE153" i="12"/>
  <c r="BD153" i="12"/>
  <c r="R153" i="12"/>
  <c r="P153" i="12"/>
  <c r="N153" i="12"/>
  <c r="BG152" i="12"/>
  <c r="BF152" i="12"/>
  <c r="BE152" i="12"/>
  <c r="BD152" i="12"/>
  <c r="R152" i="12"/>
  <c r="P152" i="12"/>
  <c r="N152" i="12"/>
  <c r="BG151" i="12"/>
  <c r="BF151" i="12"/>
  <c r="BE151" i="12"/>
  <c r="BD151" i="12"/>
  <c r="R151" i="12"/>
  <c r="P151" i="12"/>
  <c r="N151" i="12"/>
  <c r="BG150" i="12"/>
  <c r="BF150" i="12"/>
  <c r="BE150" i="12"/>
  <c r="BD150" i="12"/>
  <c r="R150" i="12"/>
  <c r="P150" i="12"/>
  <c r="N150" i="12"/>
  <c r="BG149" i="12"/>
  <c r="BF149" i="12"/>
  <c r="BE149" i="12"/>
  <c r="BD149" i="12"/>
  <c r="R149" i="12"/>
  <c r="P149" i="12"/>
  <c r="N149" i="12"/>
  <c r="BG148" i="12"/>
  <c r="BF148" i="12"/>
  <c r="BE148" i="12"/>
  <c r="BD148" i="12"/>
  <c r="R148" i="12"/>
  <c r="P148" i="12"/>
  <c r="N148" i="12"/>
  <c r="BG147" i="12"/>
  <c r="BF147" i="12"/>
  <c r="BE147" i="12"/>
  <c r="BD147" i="12"/>
  <c r="R147" i="12"/>
  <c r="P147" i="12"/>
  <c r="N147" i="12"/>
  <c r="BG146" i="12"/>
  <c r="BF146" i="12"/>
  <c r="BE146" i="12"/>
  <c r="BD146" i="12"/>
  <c r="R146" i="12"/>
  <c r="P146" i="12"/>
  <c r="N146" i="12"/>
  <c r="BG145" i="12"/>
  <c r="BF145" i="12"/>
  <c r="BE145" i="12"/>
  <c r="BD145" i="12"/>
  <c r="R145" i="12"/>
  <c r="P145" i="12"/>
  <c r="N145" i="12"/>
  <c r="BG144" i="12"/>
  <c r="BF144" i="12"/>
  <c r="BE144" i="12"/>
  <c r="BD144" i="12"/>
  <c r="R144" i="12"/>
  <c r="P144" i="12"/>
  <c r="N144" i="12"/>
  <c r="BG143" i="12"/>
  <c r="BF143" i="12"/>
  <c r="BE143" i="12"/>
  <c r="BD143" i="12"/>
  <c r="R143" i="12"/>
  <c r="P143" i="12"/>
  <c r="N143" i="12"/>
  <c r="BG141" i="12"/>
  <c r="BF141" i="12"/>
  <c r="BE141" i="12"/>
  <c r="BD141" i="12"/>
  <c r="R141" i="12"/>
  <c r="P141" i="12"/>
  <c r="N141" i="12"/>
  <c r="BG140" i="12"/>
  <c r="BF140" i="12"/>
  <c r="BE140" i="12"/>
  <c r="BD140" i="12"/>
  <c r="R140" i="12"/>
  <c r="P140" i="12"/>
  <c r="N140" i="12"/>
  <c r="BG139" i="12"/>
  <c r="BF139" i="12"/>
  <c r="BE139" i="12"/>
  <c r="BD139" i="12"/>
  <c r="R139" i="12"/>
  <c r="P139" i="12"/>
  <c r="N139" i="12"/>
  <c r="BG138" i="12"/>
  <c r="BF138" i="12"/>
  <c r="BE138" i="12"/>
  <c r="BD138" i="12"/>
  <c r="R138" i="12"/>
  <c r="P138" i="12"/>
  <c r="N138" i="12"/>
  <c r="BG137" i="12"/>
  <c r="BF137" i="12"/>
  <c r="BE137" i="12"/>
  <c r="BD137" i="12"/>
  <c r="R137" i="12"/>
  <c r="P137" i="12"/>
  <c r="N137" i="12"/>
  <c r="BG136" i="12"/>
  <c r="BF136" i="12"/>
  <c r="BE136" i="12"/>
  <c r="BD136" i="12"/>
  <c r="R136" i="12"/>
  <c r="P136" i="12"/>
  <c r="N136" i="12"/>
  <c r="BG135" i="12"/>
  <c r="BF135" i="12"/>
  <c r="BE135" i="12"/>
  <c r="BD135" i="12"/>
  <c r="R135" i="12"/>
  <c r="P135" i="12"/>
  <c r="N135" i="12"/>
  <c r="BG134" i="12"/>
  <c r="BF134" i="12"/>
  <c r="BE134" i="12"/>
  <c r="BD134" i="12"/>
  <c r="R134" i="12"/>
  <c r="P134" i="12"/>
  <c r="N134" i="12"/>
  <c r="BG133" i="12"/>
  <c r="BF133" i="12"/>
  <c r="BE133" i="12"/>
  <c r="BD133" i="12"/>
  <c r="R133" i="12"/>
  <c r="P133" i="12"/>
  <c r="N133" i="12"/>
  <c r="F126" i="12"/>
  <c r="F124" i="12"/>
  <c r="E122" i="12"/>
  <c r="F91" i="12"/>
  <c r="F89" i="12"/>
  <c r="E87" i="12"/>
  <c r="E21" i="12"/>
  <c r="E18" i="12"/>
  <c r="F92" i="12" s="1"/>
  <c r="E7" i="12"/>
  <c r="E85" i="12" s="1"/>
  <c r="AX104" i="1"/>
  <c r="AW104" i="1"/>
  <c r="BG306" i="11"/>
  <c r="BF306" i="11"/>
  <c r="BE306" i="11"/>
  <c r="BD306" i="11"/>
  <c r="R306" i="11"/>
  <c r="R305" i="11" s="1"/>
  <c r="P306" i="11"/>
  <c r="P305" i="11" s="1"/>
  <c r="N306" i="11"/>
  <c r="N305" i="11" s="1"/>
  <c r="BG304" i="11"/>
  <c r="BF304" i="11"/>
  <c r="BE304" i="11"/>
  <c r="BD304" i="11"/>
  <c r="R304" i="11"/>
  <c r="P304" i="11"/>
  <c r="N304" i="11"/>
  <c r="BG303" i="11"/>
  <c r="BF303" i="11"/>
  <c r="BE303" i="11"/>
  <c r="BD303" i="11"/>
  <c r="R303" i="11"/>
  <c r="P303" i="11"/>
  <c r="N303" i="11"/>
  <c r="BG302" i="11"/>
  <c r="BF302" i="11"/>
  <c r="BE302" i="11"/>
  <c r="BD302" i="11"/>
  <c r="R302" i="11"/>
  <c r="P302" i="11"/>
  <c r="N302" i="11"/>
  <c r="BG301" i="11"/>
  <c r="BF301" i="11"/>
  <c r="BE301" i="11"/>
  <c r="BD301" i="11"/>
  <c r="R301" i="11"/>
  <c r="P301" i="11"/>
  <c r="N301" i="11"/>
  <c r="BG300" i="11"/>
  <c r="BF300" i="11"/>
  <c r="BE300" i="11"/>
  <c r="BD300" i="11"/>
  <c r="R300" i="11"/>
  <c r="P300" i="11"/>
  <c r="N300" i="11"/>
  <c r="BG298" i="11"/>
  <c r="BF298" i="11"/>
  <c r="BE298" i="11"/>
  <c r="BD298" i="11"/>
  <c r="R298" i="11"/>
  <c r="P298" i="11"/>
  <c r="N298" i="11"/>
  <c r="BG297" i="11"/>
  <c r="BF297" i="11"/>
  <c r="BE297" i="11"/>
  <c r="BD297" i="11"/>
  <c r="R297" i="11"/>
  <c r="P297" i="11"/>
  <c r="N297" i="11"/>
  <c r="BG295" i="11"/>
  <c r="BF295" i="11"/>
  <c r="BE295" i="11"/>
  <c r="BD295" i="11"/>
  <c r="R295" i="11"/>
  <c r="P295" i="11"/>
  <c r="N295" i="11"/>
  <c r="BG294" i="11"/>
  <c r="BF294" i="11"/>
  <c r="BE294" i="11"/>
  <c r="BD294" i="11"/>
  <c r="R294" i="11"/>
  <c r="P294" i="11"/>
  <c r="N294" i="11"/>
  <c r="BG293" i="11"/>
  <c r="BF293" i="11"/>
  <c r="BE293" i="11"/>
  <c r="BD293" i="11"/>
  <c r="R293" i="11"/>
  <c r="P293" i="11"/>
  <c r="N293" i="11"/>
  <c r="BG292" i="11"/>
  <c r="BF292" i="11"/>
  <c r="BE292" i="11"/>
  <c r="BD292" i="11"/>
  <c r="R292" i="11"/>
  <c r="P292" i="11"/>
  <c r="N292" i="11"/>
  <c r="BG291" i="11"/>
  <c r="BF291" i="11"/>
  <c r="BE291" i="11"/>
  <c r="BD291" i="11"/>
  <c r="R291" i="11"/>
  <c r="P291" i="11"/>
  <c r="N291" i="11"/>
  <c r="BG290" i="11"/>
  <c r="BF290" i="11"/>
  <c r="BE290" i="11"/>
  <c r="BD290" i="11"/>
  <c r="R290" i="11"/>
  <c r="P290" i="11"/>
  <c r="N290" i="11"/>
  <c r="BG288" i="11"/>
  <c r="BF288" i="11"/>
  <c r="BE288" i="11"/>
  <c r="BD288" i="11"/>
  <c r="R288" i="11"/>
  <c r="P288" i="11"/>
  <c r="N288" i="11"/>
  <c r="BG287" i="11"/>
  <c r="BF287" i="11"/>
  <c r="BE287" i="11"/>
  <c r="BD287" i="11"/>
  <c r="R287" i="11"/>
  <c r="P287" i="11"/>
  <c r="N287" i="11"/>
  <c r="BG286" i="11"/>
  <c r="BF286" i="11"/>
  <c r="BE286" i="11"/>
  <c r="BD286" i="11"/>
  <c r="R286" i="11"/>
  <c r="P286" i="11"/>
  <c r="N286" i="11"/>
  <c r="BG285" i="11"/>
  <c r="BF285" i="11"/>
  <c r="BE285" i="11"/>
  <c r="BD285" i="11"/>
  <c r="R285" i="11"/>
  <c r="P285" i="11"/>
  <c r="N285" i="11"/>
  <c r="BG283" i="11"/>
  <c r="BF283" i="11"/>
  <c r="BE283" i="11"/>
  <c r="BD283" i="11"/>
  <c r="R283" i="11"/>
  <c r="P283" i="11"/>
  <c r="N283" i="11"/>
  <c r="BG282" i="11"/>
  <c r="BF282" i="11"/>
  <c r="BE282" i="11"/>
  <c r="BD282" i="11"/>
  <c r="R282" i="11"/>
  <c r="P282" i="11"/>
  <c r="N282" i="11"/>
  <c r="BG281" i="11"/>
  <c r="BF281" i="11"/>
  <c r="BE281" i="11"/>
  <c r="BD281" i="11"/>
  <c r="R281" i="11"/>
  <c r="P281" i="11"/>
  <c r="N281" i="11"/>
  <c r="BG280" i="11"/>
  <c r="BF280" i="11"/>
  <c r="BE280" i="11"/>
  <c r="BD280" i="11"/>
  <c r="R280" i="11"/>
  <c r="P280" i="11"/>
  <c r="N280" i="11"/>
  <c r="BG279" i="11"/>
  <c r="BF279" i="11"/>
  <c r="BE279" i="11"/>
  <c r="BD279" i="11"/>
  <c r="R279" i="11"/>
  <c r="P279" i="11"/>
  <c r="N279" i="11"/>
  <c r="BG278" i="11"/>
  <c r="BF278" i="11"/>
  <c r="BE278" i="11"/>
  <c r="BD278" i="11"/>
  <c r="R278" i="11"/>
  <c r="P278" i="11"/>
  <c r="N278" i="11"/>
  <c r="BG277" i="11"/>
  <c r="BF277" i="11"/>
  <c r="BE277" i="11"/>
  <c r="BD277" i="11"/>
  <c r="R277" i="11"/>
  <c r="P277" i="11"/>
  <c r="N277" i="11"/>
  <c r="BG276" i="11"/>
  <c r="BF276" i="11"/>
  <c r="BE276" i="11"/>
  <c r="BD276" i="11"/>
  <c r="R276" i="11"/>
  <c r="P276" i="11"/>
  <c r="N276" i="11"/>
  <c r="BG274" i="11"/>
  <c r="BF274" i="11"/>
  <c r="BE274" i="11"/>
  <c r="BD274" i="11"/>
  <c r="R274" i="11"/>
  <c r="P274" i="11"/>
  <c r="N274" i="11"/>
  <c r="BG273" i="11"/>
  <c r="BF273" i="11"/>
  <c r="BE273" i="11"/>
  <c r="BD273" i="11"/>
  <c r="R273" i="11"/>
  <c r="P273" i="11"/>
  <c r="N273" i="11"/>
  <c r="BG272" i="11"/>
  <c r="BF272" i="11"/>
  <c r="BE272" i="11"/>
  <c r="BD272" i="11"/>
  <c r="R272" i="11"/>
  <c r="P272" i="11"/>
  <c r="N272" i="11"/>
  <c r="BG271" i="11"/>
  <c r="BF271" i="11"/>
  <c r="BE271" i="11"/>
  <c r="BD271" i="11"/>
  <c r="R271" i="11"/>
  <c r="P271" i="11"/>
  <c r="N271" i="11"/>
  <c r="BG270" i="11"/>
  <c r="BF270" i="11"/>
  <c r="BE270" i="11"/>
  <c r="BD270" i="11"/>
  <c r="R270" i="11"/>
  <c r="P270" i="11"/>
  <c r="N270" i="11"/>
  <c r="BG269" i="11"/>
  <c r="BF269" i="11"/>
  <c r="BE269" i="11"/>
  <c r="BD269" i="11"/>
  <c r="R269" i="11"/>
  <c r="P269" i="11"/>
  <c r="N269" i="11"/>
  <c r="BG267" i="11"/>
  <c r="BF267" i="11"/>
  <c r="BE267" i="11"/>
  <c r="BD267" i="11"/>
  <c r="R267" i="11"/>
  <c r="P267" i="11"/>
  <c r="N267" i="11"/>
  <c r="BG266" i="11"/>
  <c r="BF266" i="11"/>
  <c r="BE266" i="11"/>
  <c r="BD266" i="11"/>
  <c r="R266" i="11"/>
  <c r="P266" i="11"/>
  <c r="N266" i="11"/>
  <c r="BG265" i="11"/>
  <c r="BF265" i="11"/>
  <c r="BE265" i="11"/>
  <c r="BD265" i="11"/>
  <c r="R265" i="11"/>
  <c r="P265" i="11"/>
  <c r="N265" i="11"/>
  <c r="BG264" i="11"/>
  <c r="BF264" i="11"/>
  <c r="BE264" i="11"/>
  <c r="BD264" i="11"/>
  <c r="R264" i="11"/>
  <c r="P264" i="11"/>
  <c r="N264" i="11"/>
  <c r="BG263" i="11"/>
  <c r="BF263" i="11"/>
  <c r="BE263" i="11"/>
  <c r="BD263" i="11"/>
  <c r="R263" i="11"/>
  <c r="P263" i="11"/>
  <c r="N263" i="11"/>
  <c r="BG261" i="11"/>
  <c r="BF261" i="11"/>
  <c r="BE261" i="11"/>
  <c r="BD261" i="11"/>
  <c r="R261" i="11"/>
  <c r="P261" i="11"/>
  <c r="N261" i="11"/>
  <c r="BG260" i="11"/>
  <c r="BF260" i="11"/>
  <c r="BE260" i="11"/>
  <c r="BD260" i="11"/>
  <c r="R260" i="11"/>
  <c r="P260" i="11"/>
  <c r="N260" i="11"/>
  <c r="BG259" i="11"/>
  <c r="BF259" i="11"/>
  <c r="BE259" i="11"/>
  <c r="BD259" i="11"/>
  <c r="R259" i="11"/>
  <c r="P259" i="11"/>
  <c r="N259" i="11"/>
  <c r="BG258" i="11"/>
  <c r="BF258" i="11"/>
  <c r="BE258" i="11"/>
  <c r="BD258" i="11"/>
  <c r="R258" i="11"/>
  <c r="P258" i="11"/>
  <c r="N258" i="11"/>
  <c r="BG257" i="11"/>
  <c r="BF257" i="11"/>
  <c r="BE257" i="11"/>
  <c r="BD257" i="11"/>
  <c r="R257" i="11"/>
  <c r="P257" i="11"/>
  <c r="N257" i="11"/>
  <c r="BG256" i="11"/>
  <c r="BF256" i="11"/>
  <c r="BE256" i="11"/>
  <c r="BD256" i="11"/>
  <c r="R256" i="11"/>
  <c r="P256" i="11"/>
  <c r="N256" i="11"/>
  <c r="BG254" i="11"/>
  <c r="BF254" i="11"/>
  <c r="BE254" i="11"/>
  <c r="BD254" i="11"/>
  <c r="R254" i="11"/>
  <c r="P254" i="11"/>
  <c r="N254" i="11"/>
  <c r="BG253" i="11"/>
  <c r="BF253" i="11"/>
  <c r="BE253" i="11"/>
  <c r="BD253" i="11"/>
  <c r="R253" i="11"/>
  <c r="P253" i="11"/>
  <c r="N253" i="11"/>
  <c r="BG252" i="11"/>
  <c r="BF252" i="11"/>
  <c r="BE252" i="11"/>
  <c r="BD252" i="11"/>
  <c r="R252" i="11"/>
  <c r="P252" i="11"/>
  <c r="N252" i="11"/>
  <c r="BG251" i="11"/>
  <c r="BF251" i="11"/>
  <c r="BE251" i="11"/>
  <c r="BD251" i="11"/>
  <c r="R251" i="11"/>
  <c r="P251" i="11"/>
  <c r="N251" i="11"/>
  <c r="BG250" i="11"/>
  <c r="BF250" i="11"/>
  <c r="BE250" i="11"/>
  <c r="BD250" i="11"/>
  <c r="R250" i="11"/>
  <c r="P250" i="11"/>
  <c r="N250" i="11"/>
  <c r="BG249" i="11"/>
  <c r="BF249" i="11"/>
  <c r="BE249" i="11"/>
  <c r="BD249" i="11"/>
  <c r="R249" i="11"/>
  <c r="P249" i="11"/>
  <c r="N249" i="11"/>
  <c r="BG248" i="11"/>
  <c r="BF248" i="11"/>
  <c r="BE248" i="11"/>
  <c r="BD248" i="11"/>
  <c r="R248" i="11"/>
  <c r="P248" i="11"/>
  <c r="N248" i="11"/>
  <c r="BG247" i="11"/>
  <c r="BF247" i="11"/>
  <c r="BE247" i="11"/>
  <c r="BD247" i="11"/>
  <c r="R247" i="11"/>
  <c r="P247" i="11"/>
  <c r="N247" i="11"/>
  <c r="BG246" i="11"/>
  <c r="BF246" i="11"/>
  <c r="BE246" i="11"/>
  <c r="BD246" i="11"/>
  <c r="R246" i="11"/>
  <c r="P246" i="11"/>
  <c r="N246" i="11"/>
  <c r="BG245" i="11"/>
  <c r="BF245" i="11"/>
  <c r="BE245" i="11"/>
  <c r="BD245" i="11"/>
  <c r="R245" i="11"/>
  <c r="P245" i="11"/>
  <c r="N245" i="11"/>
  <c r="BG244" i="11"/>
  <c r="BF244" i="11"/>
  <c r="BE244" i="11"/>
  <c r="BD244" i="11"/>
  <c r="R244" i="11"/>
  <c r="P244" i="11"/>
  <c r="N244" i="11"/>
  <c r="BG242" i="11"/>
  <c r="BF242" i="11"/>
  <c r="BE242" i="11"/>
  <c r="BD242" i="11"/>
  <c r="R242" i="11"/>
  <c r="P242" i="11"/>
  <c r="N242" i="11"/>
  <c r="BG241" i="11"/>
  <c r="BF241" i="11"/>
  <c r="BE241" i="11"/>
  <c r="BD241" i="11"/>
  <c r="R241" i="11"/>
  <c r="P241" i="11"/>
  <c r="N241" i="11"/>
  <c r="BG240" i="11"/>
  <c r="BF240" i="11"/>
  <c r="BE240" i="11"/>
  <c r="BD240" i="11"/>
  <c r="R240" i="11"/>
  <c r="P240" i="11"/>
  <c r="N240" i="11"/>
  <c r="BG239" i="11"/>
  <c r="BF239" i="11"/>
  <c r="BE239" i="11"/>
  <c r="BD239" i="11"/>
  <c r="R239" i="11"/>
  <c r="P239" i="11"/>
  <c r="N239" i="11"/>
  <c r="BG238" i="11"/>
  <c r="BF238" i="11"/>
  <c r="BE238" i="11"/>
  <c r="BD238" i="11"/>
  <c r="R238" i="11"/>
  <c r="P238" i="11"/>
  <c r="N238" i="11"/>
  <c r="BG236" i="11"/>
  <c r="BF236" i="11"/>
  <c r="BE236" i="11"/>
  <c r="BD236" i="11"/>
  <c r="R236" i="11"/>
  <c r="P236" i="11"/>
  <c r="N236" i="11"/>
  <c r="BG235" i="11"/>
  <c r="BF235" i="11"/>
  <c r="BE235" i="11"/>
  <c r="BD235" i="11"/>
  <c r="R235" i="11"/>
  <c r="P235" i="11"/>
  <c r="N235" i="11"/>
  <c r="BG234" i="11"/>
  <c r="BF234" i="11"/>
  <c r="BE234" i="11"/>
  <c r="BD234" i="11"/>
  <c r="R234" i="11"/>
  <c r="P234" i="11"/>
  <c r="N234" i="11"/>
  <c r="BG233" i="11"/>
  <c r="BF233" i="11"/>
  <c r="BE233" i="11"/>
  <c r="BD233" i="11"/>
  <c r="R233" i="11"/>
  <c r="P233" i="11"/>
  <c r="N233" i="11"/>
  <c r="BG232" i="11"/>
  <c r="BF232" i="11"/>
  <c r="BE232" i="11"/>
  <c r="BD232" i="11"/>
  <c r="R232" i="11"/>
  <c r="P232" i="11"/>
  <c r="N232" i="11"/>
  <c r="BG231" i="11"/>
  <c r="BF231" i="11"/>
  <c r="BE231" i="11"/>
  <c r="BD231" i="11"/>
  <c r="R231" i="11"/>
  <c r="P231" i="11"/>
  <c r="N231" i="11"/>
  <c r="BG230" i="11"/>
  <c r="BF230" i="11"/>
  <c r="BE230" i="11"/>
  <c r="BD230" i="11"/>
  <c r="R230" i="11"/>
  <c r="P230" i="11"/>
  <c r="N230" i="11"/>
  <c r="BG229" i="11"/>
  <c r="BF229" i="11"/>
  <c r="BE229" i="11"/>
  <c r="BD229" i="11"/>
  <c r="R229" i="11"/>
  <c r="P229" i="11"/>
  <c r="N229" i="11"/>
  <c r="BG228" i="11"/>
  <c r="BF228" i="11"/>
  <c r="BE228" i="11"/>
  <c r="BD228" i="11"/>
  <c r="R228" i="11"/>
  <c r="P228" i="11"/>
  <c r="N228" i="11"/>
  <c r="BG227" i="11"/>
  <c r="BF227" i="11"/>
  <c r="BE227" i="11"/>
  <c r="BD227" i="11"/>
  <c r="R227" i="11"/>
  <c r="P227" i="11"/>
  <c r="N227" i="11"/>
  <c r="BG225" i="11"/>
  <c r="BF225" i="11"/>
  <c r="BE225" i="11"/>
  <c r="BD225" i="11"/>
  <c r="R225" i="11"/>
  <c r="P225" i="11"/>
  <c r="N225" i="11"/>
  <c r="BG224" i="11"/>
  <c r="BF224" i="11"/>
  <c r="BE224" i="11"/>
  <c r="BD224" i="11"/>
  <c r="R224" i="11"/>
  <c r="P224" i="11"/>
  <c r="N224" i="11"/>
  <c r="BG223" i="11"/>
  <c r="BF223" i="11"/>
  <c r="BE223" i="11"/>
  <c r="BD223" i="11"/>
  <c r="R223" i="11"/>
  <c r="P223" i="11"/>
  <c r="N223" i="11"/>
  <c r="BG222" i="11"/>
  <c r="BF222" i="11"/>
  <c r="BE222" i="11"/>
  <c r="BD222" i="11"/>
  <c r="R222" i="11"/>
  <c r="P222" i="11"/>
  <c r="N222" i="11"/>
  <c r="BG220" i="11"/>
  <c r="BF220" i="11"/>
  <c r="BE220" i="11"/>
  <c r="BD220" i="11"/>
  <c r="R220" i="11"/>
  <c r="P220" i="11"/>
  <c r="N220" i="11"/>
  <c r="BG219" i="11"/>
  <c r="BF219" i="11"/>
  <c r="BE219" i="11"/>
  <c r="BD219" i="11"/>
  <c r="R219" i="11"/>
  <c r="P219" i="11"/>
  <c r="N219" i="11"/>
  <c r="BG218" i="11"/>
  <c r="BF218" i="11"/>
  <c r="BE218" i="11"/>
  <c r="BD218" i="11"/>
  <c r="R218" i="11"/>
  <c r="P218" i="11"/>
  <c r="N218" i="11"/>
  <c r="BG217" i="11"/>
  <c r="BF217" i="11"/>
  <c r="BE217" i="11"/>
  <c r="BD217" i="11"/>
  <c r="R217" i="11"/>
  <c r="P217" i="11"/>
  <c r="N217" i="11"/>
  <c r="BG216" i="11"/>
  <c r="BF216" i="11"/>
  <c r="BE216" i="11"/>
  <c r="BD216" i="11"/>
  <c r="R216" i="11"/>
  <c r="P216" i="11"/>
  <c r="N216" i="11"/>
  <c r="BG215" i="11"/>
  <c r="BF215" i="11"/>
  <c r="BE215" i="11"/>
  <c r="BD215" i="11"/>
  <c r="R215" i="11"/>
  <c r="P215" i="11"/>
  <c r="N215" i="11"/>
  <c r="BG214" i="11"/>
  <c r="BF214" i="11"/>
  <c r="BE214" i="11"/>
  <c r="BD214" i="11"/>
  <c r="R214" i="11"/>
  <c r="P214" i="11"/>
  <c r="N214" i="11"/>
  <c r="BG213" i="11"/>
  <c r="BF213" i="11"/>
  <c r="BE213" i="11"/>
  <c r="BD213" i="11"/>
  <c r="R213" i="11"/>
  <c r="P213" i="11"/>
  <c r="N213" i="11"/>
  <c r="BG211" i="11"/>
  <c r="BF211" i="11"/>
  <c r="BE211" i="11"/>
  <c r="BD211" i="11"/>
  <c r="R211" i="11"/>
  <c r="P211" i="11"/>
  <c r="N211" i="11"/>
  <c r="BG210" i="11"/>
  <c r="BF210" i="11"/>
  <c r="BE210" i="11"/>
  <c r="BD210" i="11"/>
  <c r="R210" i="11"/>
  <c r="P210" i="11"/>
  <c r="N210" i="11"/>
  <c r="BG209" i="11"/>
  <c r="BF209" i="11"/>
  <c r="BE209" i="11"/>
  <c r="BD209" i="11"/>
  <c r="R209" i="11"/>
  <c r="P209" i="11"/>
  <c r="N209" i="11"/>
  <c r="BG208" i="11"/>
  <c r="BF208" i="11"/>
  <c r="BE208" i="11"/>
  <c r="BD208" i="11"/>
  <c r="R208" i="11"/>
  <c r="P208" i="11"/>
  <c r="N208" i="11"/>
  <c r="BG207" i="11"/>
  <c r="BF207" i="11"/>
  <c r="BE207" i="11"/>
  <c r="BD207" i="11"/>
  <c r="R207" i="11"/>
  <c r="P207" i="11"/>
  <c r="N207" i="11"/>
  <c r="BG206" i="11"/>
  <c r="BF206" i="11"/>
  <c r="BE206" i="11"/>
  <c r="BD206" i="11"/>
  <c r="R206" i="11"/>
  <c r="P206" i="11"/>
  <c r="N206" i="11"/>
  <c r="BG205" i="11"/>
  <c r="BF205" i="11"/>
  <c r="BE205" i="11"/>
  <c r="BD205" i="11"/>
  <c r="R205" i="11"/>
  <c r="P205" i="11"/>
  <c r="N205" i="11"/>
  <c r="BG204" i="11"/>
  <c r="BF204" i="11"/>
  <c r="BE204" i="11"/>
  <c r="BD204" i="11"/>
  <c r="R204" i="11"/>
  <c r="P204" i="11"/>
  <c r="N204" i="11"/>
  <c r="BG202" i="11"/>
  <c r="BF202" i="11"/>
  <c r="BE202" i="11"/>
  <c r="BD202" i="11"/>
  <c r="R202" i="11"/>
  <c r="P202" i="11"/>
  <c r="N202" i="11"/>
  <c r="BG201" i="11"/>
  <c r="BF201" i="11"/>
  <c r="BE201" i="11"/>
  <c r="BD201" i="11"/>
  <c r="R201" i="11"/>
  <c r="P201" i="11"/>
  <c r="N201" i="11"/>
  <c r="BG200" i="11"/>
  <c r="BF200" i="11"/>
  <c r="BE200" i="11"/>
  <c r="BD200" i="11"/>
  <c r="R200" i="11"/>
  <c r="P200" i="11"/>
  <c r="N200" i="11"/>
  <c r="BG198" i="11"/>
  <c r="BF198" i="11"/>
  <c r="BE198" i="11"/>
  <c r="BD198" i="11"/>
  <c r="R198" i="11"/>
  <c r="P198" i="11"/>
  <c r="N198" i="11"/>
  <c r="BG197" i="11"/>
  <c r="BF197" i="11"/>
  <c r="BE197" i="11"/>
  <c r="BD197" i="11"/>
  <c r="R197" i="11"/>
  <c r="P197" i="11"/>
  <c r="N197" i="11"/>
  <c r="BG196" i="11"/>
  <c r="BF196" i="11"/>
  <c r="BE196" i="11"/>
  <c r="BD196" i="11"/>
  <c r="R196" i="11"/>
  <c r="P196" i="11"/>
  <c r="N196" i="11"/>
  <c r="BG195" i="11"/>
  <c r="BF195" i="11"/>
  <c r="BE195" i="11"/>
  <c r="BD195" i="11"/>
  <c r="R195" i="11"/>
  <c r="P195" i="11"/>
  <c r="N195" i="11"/>
  <c r="BG194" i="11"/>
  <c r="BF194" i="11"/>
  <c r="BE194" i="11"/>
  <c r="BD194" i="11"/>
  <c r="R194" i="11"/>
  <c r="P194" i="11"/>
  <c r="N194" i="11"/>
  <c r="BG193" i="11"/>
  <c r="BF193" i="11"/>
  <c r="BE193" i="11"/>
  <c r="BD193" i="11"/>
  <c r="R193" i="11"/>
  <c r="P193" i="11"/>
  <c r="N193" i="11"/>
  <c r="BG191" i="11"/>
  <c r="BF191" i="11"/>
  <c r="BE191" i="11"/>
  <c r="BD191" i="11"/>
  <c r="R191" i="11"/>
  <c r="P191" i="11"/>
  <c r="N191" i="11"/>
  <c r="BG190" i="11"/>
  <c r="BF190" i="11"/>
  <c r="BE190" i="11"/>
  <c r="BD190" i="11"/>
  <c r="R190" i="11"/>
  <c r="P190" i="11"/>
  <c r="N190" i="11"/>
  <c r="BG189" i="11"/>
  <c r="BF189" i="11"/>
  <c r="BE189" i="11"/>
  <c r="BD189" i="11"/>
  <c r="R189" i="11"/>
  <c r="P189" i="11"/>
  <c r="N189" i="11"/>
  <c r="BG188" i="11"/>
  <c r="BF188" i="11"/>
  <c r="BE188" i="11"/>
  <c r="BD188" i="11"/>
  <c r="R188" i="11"/>
  <c r="P188" i="11"/>
  <c r="N188" i="11"/>
  <c r="BG187" i="11"/>
  <c r="BF187" i="11"/>
  <c r="BE187" i="11"/>
  <c r="BD187" i="11"/>
  <c r="R187" i="11"/>
  <c r="P187" i="11"/>
  <c r="N187" i="11"/>
  <c r="BG186" i="11"/>
  <c r="BF186" i="11"/>
  <c r="BE186" i="11"/>
  <c r="BD186" i="11"/>
  <c r="R186" i="11"/>
  <c r="P186" i="11"/>
  <c r="N186" i="11"/>
  <c r="BG185" i="11"/>
  <c r="BF185" i="11"/>
  <c r="BE185" i="11"/>
  <c r="BD185" i="11"/>
  <c r="R185" i="11"/>
  <c r="P185" i="11"/>
  <c r="N185" i="11"/>
  <c r="BG184" i="11"/>
  <c r="BF184" i="11"/>
  <c r="BE184" i="11"/>
  <c r="BD184" i="11"/>
  <c r="R184" i="11"/>
  <c r="P184" i="11"/>
  <c r="N184" i="11"/>
  <c r="BG183" i="11"/>
  <c r="BF183" i="11"/>
  <c r="BE183" i="11"/>
  <c r="BD183" i="11"/>
  <c r="R183" i="11"/>
  <c r="P183" i="11"/>
  <c r="N183" i="11"/>
  <c r="BG181" i="11"/>
  <c r="BF181" i="11"/>
  <c r="BE181" i="11"/>
  <c r="BD181" i="11"/>
  <c r="R181" i="11"/>
  <c r="R180" i="11" s="1"/>
  <c r="P181" i="11"/>
  <c r="P180" i="11" s="1"/>
  <c r="N181" i="11"/>
  <c r="N180" i="11" s="1"/>
  <c r="BG179" i="11"/>
  <c r="BF179" i="11"/>
  <c r="BE179" i="11"/>
  <c r="BD179" i="11"/>
  <c r="R179" i="11"/>
  <c r="P179" i="11"/>
  <c r="N179" i="11"/>
  <c r="BG178" i="11"/>
  <c r="BF178" i="11"/>
  <c r="BE178" i="11"/>
  <c r="BD178" i="11"/>
  <c r="R178" i="11"/>
  <c r="P178" i="11"/>
  <c r="N178" i="11"/>
  <c r="BG177" i="11"/>
  <c r="BF177" i="11"/>
  <c r="BE177" i="11"/>
  <c r="BD177" i="11"/>
  <c r="R177" i="11"/>
  <c r="P177" i="11"/>
  <c r="N177" i="11"/>
  <c r="BG176" i="11"/>
  <c r="BF176" i="11"/>
  <c r="BE176" i="11"/>
  <c r="BD176" i="11"/>
  <c r="R176" i="11"/>
  <c r="P176" i="11"/>
  <c r="N176" i="11"/>
  <c r="BG175" i="11"/>
  <c r="BF175" i="11"/>
  <c r="BE175" i="11"/>
  <c r="BD175" i="11"/>
  <c r="R175" i="11"/>
  <c r="P175" i="11"/>
  <c r="N175" i="11"/>
  <c r="BG174" i="11"/>
  <c r="BF174" i="11"/>
  <c r="BE174" i="11"/>
  <c r="BD174" i="11"/>
  <c r="R174" i="11"/>
  <c r="P174" i="11"/>
  <c r="N174" i="11"/>
  <c r="BG173" i="11"/>
  <c r="BF173" i="11"/>
  <c r="BE173" i="11"/>
  <c r="BD173" i="11"/>
  <c r="R173" i="11"/>
  <c r="P173" i="11"/>
  <c r="N173" i="11"/>
  <c r="BG172" i="11"/>
  <c r="BF172" i="11"/>
  <c r="BE172" i="11"/>
  <c r="BD172" i="11"/>
  <c r="R172" i="11"/>
  <c r="P172" i="11"/>
  <c r="N172" i="11"/>
  <c r="BG170" i="11"/>
  <c r="BF170" i="11"/>
  <c r="BE170" i="11"/>
  <c r="BD170" i="11"/>
  <c r="R170" i="11"/>
  <c r="P170" i="11"/>
  <c r="N170" i="11"/>
  <c r="BG169" i="11"/>
  <c r="BF169" i="11"/>
  <c r="BE169" i="11"/>
  <c r="BD169" i="11"/>
  <c r="R169" i="11"/>
  <c r="P169" i="11"/>
  <c r="N169" i="11"/>
  <c r="BG168" i="11"/>
  <c r="BF168" i="11"/>
  <c r="BE168" i="11"/>
  <c r="BD168" i="11"/>
  <c r="R168" i="11"/>
  <c r="P168" i="11"/>
  <c r="N168" i="11"/>
  <c r="BG167" i="11"/>
  <c r="BF167" i="11"/>
  <c r="BE167" i="11"/>
  <c r="BD167" i="11"/>
  <c r="R167" i="11"/>
  <c r="P167" i="11"/>
  <c r="N167" i="11"/>
  <c r="BG166" i="11"/>
  <c r="BF166" i="11"/>
  <c r="BE166" i="11"/>
  <c r="BD166" i="11"/>
  <c r="R166" i="11"/>
  <c r="P166" i="11"/>
  <c r="N166" i="11"/>
  <c r="BG165" i="11"/>
  <c r="BF165" i="11"/>
  <c r="BE165" i="11"/>
  <c r="BD165" i="11"/>
  <c r="R165" i="11"/>
  <c r="P165" i="11"/>
  <c r="N165" i="11"/>
  <c r="BG164" i="11"/>
  <c r="BF164" i="11"/>
  <c r="BE164" i="11"/>
  <c r="BD164" i="11"/>
  <c r="R164" i="11"/>
  <c r="P164" i="11"/>
  <c r="N164" i="11"/>
  <c r="BG163" i="11"/>
  <c r="BF163" i="11"/>
  <c r="BE163" i="11"/>
  <c r="BD163" i="11"/>
  <c r="R163" i="11"/>
  <c r="P163" i="11"/>
  <c r="N163" i="11"/>
  <c r="BG160" i="11"/>
  <c r="BF160" i="11"/>
  <c r="BE160" i="11"/>
  <c r="BD160" i="11"/>
  <c r="R160" i="11"/>
  <c r="P160" i="11"/>
  <c r="N160" i="11"/>
  <c r="BG159" i="11"/>
  <c r="BF159" i="11"/>
  <c r="BE159" i="11"/>
  <c r="BD159" i="11"/>
  <c r="R159" i="11"/>
  <c r="P159" i="11"/>
  <c r="N159" i="11"/>
  <c r="BG158" i="11"/>
  <c r="BF158" i="11"/>
  <c r="BE158" i="11"/>
  <c r="BD158" i="11"/>
  <c r="R158" i="11"/>
  <c r="P158" i="11"/>
  <c r="N158" i="11"/>
  <c r="BG157" i="11"/>
  <c r="BF157" i="11"/>
  <c r="BE157" i="11"/>
  <c r="BD157" i="11"/>
  <c r="R157" i="11"/>
  <c r="P157" i="11"/>
  <c r="N157" i="11"/>
  <c r="BG156" i="11"/>
  <c r="BF156" i="11"/>
  <c r="BE156" i="11"/>
  <c r="BD156" i="11"/>
  <c r="R156" i="11"/>
  <c r="P156" i="11"/>
  <c r="N156" i="11"/>
  <c r="BG155" i="11"/>
  <c r="BF155" i="11"/>
  <c r="BE155" i="11"/>
  <c r="BD155" i="11"/>
  <c r="R155" i="11"/>
  <c r="P155" i="11"/>
  <c r="N155" i="11"/>
  <c r="BG154" i="11"/>
  <c r="BF154" i="11"/>
  <c r="BE154" i="11"/>
  <c r="BD154" i="11"/>
  <c r="R154" i="11"/>
  <c r="P154" i="11"/>
  <c r="N154" i="11"/>
  <c r="BG153" i="11"/>
  <c r="BF153" i="11"/>
  <c r="BE153" i="11"/>
  <c r="BD153" i="11"/>
  <c r="R153" i="11"/>
  <c r="P153" i="11"/>
  <c r="N153" i="11"/>
  <c r="BG152" i="11"/>
  <c r="BF152" i="11"/>
  <c r="BE152" i="11"/>
  <c r="BD152" i="11"/>
  <c r="R152" i="11"/>
  <c r="P152" i="11"/>
  <c r="N152" i="11"/>
  <c r="BG151" i="11"/>
  <c r="BF151" i="11"/>
  <c r="BE151" i="11"/>
  <c r="BD151" i="11"/>
  <c r="R151" i="11"/>
  <c r="P151" i="11"/>
  <c r="N151" i="11"/>
  <c r="BG150" i="11"/>
  <c r="BF150" i="11"/>
  <c r="BE150" i="11"/>
  <c r="BD150" i="11"/>
  <c r="R150" i="11"/>
  <c r="P150" i="11"/>
  <c r="N150" i="11"/>
  <c r="BG149" i="11"/>
  <c r="BF149" i="11"/>
  <c r="BE149" i="11"/>
  <c r="BD149" i="11"/>
  <c r="R149" i="11"/>
  <c r="P149" i="11"/>
  <c r="N149" i="11"/>
  <c r="BG147" i="11"/>
  <c r="BF147" i="11"/>
  <c r="BE147" i="11"/>
  <c r="BD147" i="11"/>
  <c r="R147" i="11"/>
  <c r="P147" i="11"/>
  <c r="N147" i="11"/>
  <c r="BG146" i="11"/>
  <c r="BF146" i="11"/>
  <c r="BE146" i="11"/>
  <c r="BD146" i="11"/>
  <c r="R146" i="11"/>
  <c r="P146" i="11"/>
  <c r="N146" i="11"/>
  <c r="BG145" i="11"/>
  <c r="BF145" i="11"/>
  <c r="BE145" i="11"/>
  <c r="BD145" i="11"/>
  <c r="R145" i="11"/>
  <c r="P145" i="11"/>
  <c r="N145" i="11"/>
  <c r="BG144" i="11"/>
  <c r="BF144" i="11"/>
  <c r="BE144" i="11"/>
  <c r="BD144" i="11"/>
  <c r="R144" i="11"/>
  <c r="P144" i="11"/>
  <c r="N144" i="11"/>
  <c r="F137" i="11"/>
  <c r="F135" i="11"/>
  <c r="E133" i="11"/>
  <c r="F91" i="11"/>
  <c r="F89" i="11"/>
  <c r="E87" i="11"/>
  <c r="E21" i="11"/>
  <c r="E18" i="11"/>
  <c r="F92" i="11" s="1"/>
  <c r="E7" i="11"/>
  <c r="E85" i="11" s="1"/>
  <c r="AX103" i="1"/>
  <c r="AW103" i="1"/>
  <c r="BG328" i="10"/>
  <c r="BF328" i="10"/>
  <c r="BE328" i="10"/>
  <c r="BD328" i="10"/>
  <c r="R328" i="10"/>
  <c r="P328" i="10"/>
  <c r="N328" i="10"/>
  <c r="BG327" i="10"/>
  <c r="BF327" i="10"/>
  <c r="BE327" i="10"/>
  <c r="BD327" i="10"/>
  <c r="R327" i="10"/>
  <c r="P327" i="10"/>
  <c r="N327" i="10"/>
  <c r="BG326" i="10"/>
  <c r="BF326" i="10"/>
  <c r="BE326" i="10"/>
  <c r="BD326" i="10"/>
  <c r="R326" i="10"/>
  <c r="P326" i="10"/>
  <c r="N326" i="10"/>
  <c r="BG325" i="10"/>
  <c r="BF325" i="10"/>
  <c r="BE325" i="10"/>
  <c r="BD325" i="10"/>
  <c r="R325" i="10"/>
  <c r="P325" i="10"/>
  <c r="N325" i="10"/>
  <c r="BG324" i="10"/>
  <c r="BF324" i="10"/>
  <c r="BE324" i="10"/>
  <c r="BD324" i="10"/>
  <c r="R324" i="10"/>
  <c r="P324" i="10"/>
  <c r="N324" i="10"/>
  <c r="BG323" i="10"/>
  <c r="BF323" i="10"/>
  <c r="BE323" i="10"/>
  <c r="BD323" i="10"/>
  <c r="R323" i="10"/>
  <c r="P323" i="10"/>
  <c r="N323" i="10"/>
  <c r="BG322" i="10"/>
  <c r="BF322" i="10"/>
  <c r="BE322" i="10"/>
  <c r="BD322" i="10"/>
  <c r="R322" i="10"/>
  <c r="P322" i="10"/>
  <c r="N322" i="10"/>
  <c r="BG321" i="10"/>
  <c r="BF321" i="10"/>
  <c r="BE321" i="10"/>
  <c r="BD321" i="10"/>
  <c r="R321" i="10"/>
  <c r="P321" i="10"/>
  <c r="N321" i="10"/>
  <c r="BG320" i="10"/>
  <c r="BF320" i="10"/>
  <c r="BE320" i="10"/>
  <c r="BD320" i="10"/>
  <c r="R320" i="10"/>
  <c r="P320" i="10"/>
  <c r="N320" i="10"/>
  <c r="BG318" i="10"/>
  <c r="BF318" i="10"/>
  <c r="BE318" i="10"/>
  <c r="BD318" i="10"/>
  <c r="R318" i="10"/>
  <c r="P318" i="10"/>
  <c r="N318" i="10"/>
  <c r="BG317" i="10"/>
  <c r="BF317" i="10"/>
  <c r="BE317" i="10"/>
  <c r="BD317" i="10"/>
  <c r="R317" i="10"/>
  <c r="P317" i="10"/>
  <c r="N317" i="10"/>
  <c r="BG316" i="10"/>
  <c r="BF316" i="10"/>
  <c r="BE316" i="10"/>
  <c r="BD316" i="10"/>
  <c r="R316" i="10"/>
  <c r="P316" i="10"/>
  <c r="N316" i="10"/>
  <c r="BG315" i="10"/>
  <c r="BF315" i="10"/>
  <c r="BE315" i="10"/>
  <c r="BD315" i="10"/>
  <c r="R315" i="10"/>
  <c r="P315" i="10"/>
  <c r="N315" i="10"/>
  <c r="BG314" i="10"/>
  <c r="BF314" i="10"/>
  <c r="BE314" i="10"/>
  <c r="BD314" i="10"/>
  <c r="R314" i="10"/>
  <c r="P314" i="10"/>
  <c r="N314" i="10"/>
  <c r="BG312" i="10"/>
  <c r="BF312" i="10"/>
  <c r="BE312" i="10"/>
  <c r="BD312" i="10"/>
  <c r="R312" i="10"/>
  <c r="P312" i="10"/>
  <c r="N312" i="10"/>
  <c r="BG311" i="10"/>
  <c r="BF311" i="10"/>
  <c r="BE311" i="10"/>
  <c r="BD311" i="10"/>
  <c r="R311" i="10"/>
  <c r="P311" i="10"/>
  <c r="N311" i="10"/>
  <c r="BG309" i="10"/>
  <c r="BF309" i="10"/>
  <c r="BE309" i="10"/>
  <c r="BD309" i="10"/>
  <c r="R309" i="10"/>
  <c r="P309" i="10"/>
  <c r="N309" i="10"/>
  <c r="BG308" i="10"/>
  <c r="BF308" i="10"/>
  <c r="BE308" i="10"/>
  <c r="BD308" i="10"/>
  <c r="R308" i="10"/>
  <c r="P308" i="10"/>
  <c r="N308" i="10"/>
  <c r="BG307" i="10"/>
  <c r="BF307" i="10"/>
  <c r="BE307" i="10"/>
  <c r="BD307" i="10"/>
  <c r="R307" i="10"/>
  <c r="P307" i="10"/>
  <c r="N307" i="10"/>
  <c r="BG306" i="10"/>
  <c r="BF306" i="10"/>
  <c r="BE306" i="10"/>
  <c r="BD306" i="10"/>
  <c r="R306" i="10"/>
  <c r="P306" i="10"/>
  <c r="N306" i="10"/>
  <c r="BG305" i="10"/>
  <c r="BF305" i="10"/>
  <c r="BE305" i="10"/>
  <c r="BD305" i="10"/>
  <c r="R305" i="10"/>
  <c r="P305" i="10"/>
  <c r="N305" i="10"/>
  <c r="BG304" i="10"/>
  <c r="BF304" i="10"/>
  <c r="BE304" i="10"/>
  <c r="BD304" i="10"/>
  <c r="R304" i="10"/>
  <c r="P304" i="10"/>
  <c r="N304" i="10"/>
  <c r="BG302" i="10"/>
  <c r="BF302" i="10"/>
  <c r="BE302" i="10"/>
  <c r="BD302" i="10"/>
  <c r="R302" i="10"/>
  <c r="P302" i="10"/>
  <c r="N302" i="10"/>
  <c r="BG301" i="10"/>
  <c r="BF301" i="10"/>
  <c r="BE301" i="10"/>
  <c r="BD301" i="10"/>
  <c r="R301" i="10"/>
  <c r="P301" i="10"/>
  <c r="N301" i="10"/>
  <c r="BG300" i="10"/>
  <c r="BF300" i="10"/>
  <c r="BE300" i="10"/>
  <c r="BD300" i="10"/>
  <c r="R300" i="10"/>
  <c r="P300" i="10"/>
  <c r="N300" i="10"/>
  <c r="BG299" i="10"/>
  <c r="BF299" i="10"/>
  <c r="BE299" i="10"/>
  <c r="BD299" i="10"/>
  <c r="R299" i="10"/>
  <c r="P299" i="10"/>
  <c r="N299" i="10"/>
  <c r="BG298" i="10"/>
  <c r="BF298" i="10"/>
  <c r="BE298" i="10"/>
  <c r="BD298" i="10"/>
  <c r="R298" i="10"/>
  <c r="P298" i="10"/>
  <c r="N298" i="10"/>
  <c r="BG297" i="10"/>
  <c r="BF297" i="10"/>
  <c r="BE297" i="10"/>
  <c r="BD297" i="10"/>
  <c r="R297" i="10"/>
  <c r="P297" i="10"/>
  <c r="N297" i="10"/>
  <c r="BG296" i="10"/>
  <c r="BF296" i="10"/>
  <c r="BE296" i="10"/>
  <c r="BD296" i="10"/>
  <c r="R296" i="10"/>
  <c r="P296" i="10"/>
  <c r="N296" i="10"/>
  <c r="BG295" i="10"/>
  <c r="BF295" i="10"/>
  <c r="BE295" i="10"/>
  <c r="BD295" i="10"/>
  <c r="R295" i="10"/>
  <c r="P295" i="10"/>
  <c r="N295" i="10"/>
  <c r="BG294" i="10"/>
  <c r="BF294" i="10"/>
  <c r="BE294" i="10"/>
  <c r="BD294" i="10"/>
  <c r="R294" i="10"/>
  <c r="P294" i="10"/>
  <c r="N294" i="10"/>
  <c r="BG293" i="10"/>
  <c r="BF293" i="10"/>
  <c r="BE293" i="10"/>
  <c r="BD293" i="10"/>
  <c r="R293" i="10"/>
  <c r="P293" i="10"/>
  <c r="N293" i="10"/>
  <c r="BG292" i="10"/>
  <c r="BF292" i="10"/>
  <c r="BE292" i="10"/>
  <c r="BD292" i="10"/>
  <c r="R292" i="10"/>
  <c r="P292" i="10"/>
  <c r="N292" i="10"/>
  <c r="BG291" i="10"/>
  <c r="BF291" i="10"/>
  <c r="BE291" i="10"/>
  <c r="BD291" i="10"/>
  <c r="R291" i="10"/>
  <c r="P291" i="10"/>
  <c r="N291" i="10"/>
  <c r="BG290" i="10"/>
  <c r="BF290" i="10"/>
  <c r="BE290" i="10"/>
  <c r="BD290" i="10"/>
  <c r="R290" i="10"/>
  <c r="P290" i="10"/>
  <c r="N290" i="10"/>
  <c r="BG289" i="10"/>
  <c r="BF289" i="10"/>
  <c r="BE289" i="10"/>
  <c r="BD289" i="10"/>
  <c r="R289" i="10"/>
  <c r="P289" i="10"/>
  <c r="N289" i="10"/>
  <c r="BG287" i="10"/>
  <c r="BF287" i="10"/>
  <c r="BE287" i="10"/>
  <c r="BD287" i="10"/>
  <c r="R287" i="10"/>
  <c r="P287" i="10"/>
  <c r="N287" i="10"/>
  <c r="BG286" i="10"/>
  <c r="BF286" i="10"/>
  <c r="BE286" i="10"/>
  <c r="BD286" i="10"/>
  <c r="R286" i="10"/>
  <c r="P286" i="10"/>
  <c r="N286" i="10"/>
  <c r="BG285" i="10"/>
  <c r="BF285" i="10"/>
  <c r="BE285" i="10"/>
  <c r="BD285" i="10"/>
  <c r="R285" i="10"/>
  <c r="P285" i="10"/>
  <c r="N285" i="10"/>
  <c r="BG284" i="10"/>
  <c r="BF284" i="10"/>
  <c r="BE284" i="10"/>
  <c r="BD284" i="10"/>
  <c r="R284" i="10"/>
  <c r="P284" i="10"/>
  <c r="N284" i="10"/>
  <c r="BG283" i="10"/>
  <c r="BF283" i="10"/>
  <c r="BE283" i="10"/>
  <c r="BD283" i="10"/>
  <c r="R283" i="10"/>
  <c r="P283" i="10"/>
  <c r="N283" i="10"/>
  <c r="BG282" i="10"/>
  <c r="BF282" i="10"/>
  <c r="BE282" i="10"/>
  <c r="BD282" i="10"/>
  <c r="R282" i="10"/>
  <c r="P282" i="10"/>
  <c r="N282" i="10"/>
  <c r="BG281" i="10"/>
  <c r="BF281" i="10"/>
  <c r="BE281" i="10"/>
  <c r="BD281" i="10"/>
  <c r="R281" i="10"/>
  <c r="P281" i="10"/>
  <c r="N281" i="10"/>
  <c r="BG280" i="10"/>
  <c r="BF280" i="10"/>
  <c r="BE280" i="10"/>
  <c r="BD280" i="10"/>
  <c r="R280" i="10"/>
  <c r="P280" i="10"/>
  <c r="N280" i="10"/>
  <c r="BG278" i="10"/>
  <c r="BF278" i="10"/>
  <c r="BE278" i="10"/>
  <c r="BD278" i="10"/>
  <c r="R278" i="10"/>
  <c r="P278" i="10"/>
  <c r="N278" i="10"/>
  <c r="BG277" i="10"/>
  <c r="BF277" i="10"/>
  <c r="BE277" i="10"/>
  <c r="BD277" i="10"/>
  <c r="R277" i="10"/>
  <c r="P277" i="10"/>
  <c r="N277" i="10"/>
  <c r="BG276" i="10"/>
  <c r="BF276" i="10"/>
  <c r="BE276" i="10"/>
  <c r="BD276" i="10"/>
  <c r="R276" i="10"/>
  <c r="P276" i="10"/>
  <c r="N276" i="10"/>
  <c r="BG275" i="10"/>
  <c r="BF275" i="10"/>
  <c r="BE275" i="10"/>
  <c r="BD275" i="10"/>
  <c r="R275" i="10"/>
  <c r="P275" i="10"/>
  <c r="N275" i="10"/>
  <c r="BG274" i="10"/>
  <c r="BF274" i="10"/>
  <c r="BE274" i="10"/>
  <c r="BD274" i="10"/>
  <c r="R274" i="10"/>
  <c r="P274" i="10"/>
  <c r="N274" i="10"/>
  <c r="BG273" i="10"/>
  <c r="BF273" i="10"/>
  <c r="BE273" i="10"/>
  <c r="BD273" i="10"/>
  <c r="R273" i="10"/>
  <c r="P273" i="10"/>
  <c r="N273" i="10"/>
  <c r="BG272" i="10"/>
  <c r="BF272" i="10"/>
  <c r="BE272" i="10"/>
  <c r="BD272" i="10"/>
  <c r="R272" i="10"/>
  <c r="P272" i="10"/>
  <c r="N272" i="10"/>
  <c r="BG271" i="10"/>
  <c r="BF271" i="10"/>
  <c r="BE271" i="10"/>
  <c r="BD271" i="10"/>
  <c r="R271" i="10"/>
  <c r="P271" i="10"/>
  <c r="N271" i="10"/>
  <c r="BG270" i="10"/>
  <c r="BF270" i="10"/>
  <c r="BE270" i="10"/>
  <c r="BD270" i="10"/>
  <c r="R270" i="10"/>
  <c r="P270" i="10"/>
  <c r="N270" i="10"/>
  <c r="BG269" i="10"/>
  <c r="BF269" i="10"/>
  <c r="BE269" i="10"/>
  <c r="BD269" i="10"/>
  <c r="R269" i="10"/>
  <c r="P269" i="10"/>
  <c r="N269" i="10"/>
  <c r="BG268" i="10"/>
  <c r="BF268" i="10"/>
  <c r="BE268" i="10"/>
  <c r="BD268" i="10"/>
  <c r="R268" i="10"/>
  <c r="P268" i="10"/>
  <c r="N268" i="10"/>
  <c r="BG266" i="10"/>
  <c r="BF266" i="10"/>
  <c r="BE266" i="10"/>
  <c r="BD266" i="10"/>
  <c r="R266" i="10"/>
  <c r="P266" i="10"/>
  <c r="N266" i="10"/>
  <c r="BG265" i="10"/>
  <c r="BF265" i="10"/>
  <c r="BE265" i="10"/>
  <c r="BD265" i="10"/>
  <c r="R265" i="10"/>
  <c r="P265" i="10"/>
  <c r="N265" i="10"/>
  <c r="BG264" i="10"/>
  <c r="BF264" i="10"/>
  <c r="BE264" i="10"/>
  <c r="BD264" i="10"/>
  <c r="R264" i="10"/>
  <c r="P264" i="10"/>
  <c r="N264" i="10"/>
  <c r="BG263" i="10"/>
  <c r="BF263" i="10"/>
  <c r="BE263" i="10"/>
  <c r="BD263" i="10"/>
  <c r="R263" i="10"/>
  <c r="P263" i="10"/>
  <c r="N263" i="10"/>
  <c r="BG262" i="10"/>
  <c r="BF262" i="10"/>
  <c r="BE262" i="10"/>
  <c r="BD262" i="10"/>
  <c r="R262" i="10"/>
  <c r="P262" i="10"/>
  <c r="N262" i="10"/>
  <c r="BG261" i="10"/>
  <c r="BF261" i="10"/>
  <c r="BE261" i="10"/>
  <c r="BD261" i="10"/>
  <c r="R261" i="10"/>
  <c r="P261" i="10"/>
  <c r="N261" i="10"/>
  <c r="BG260" i="10"/>
  <c r="BF260" i="10"/>
  <c r="BE260" i="10"/>
  <c r="BD260" i="10"/>
  <c r="R260" i="10"/>
  <c r="P260" i="10"/>
  <c r="N260" i="10"/>
  <c r="BG259" i="10"/>
  <c r="BF259" i="10"/>
  <c r="BE259" i="10"/>
  <c r="BD259" i="10"/>
  <c r="R259" i="10"/>
  <c r="P259" i="10"/>
  <c r="N259" i="10"/>
  <c r="BG257" i="10"/>
  <c r="BF257" i="10"/>
  <c r="BE257" i="10"/>
  <c r="BD257" i="10"/>
  <c r="R257" i="10"/>
  <c r="P257" i="10"/>
  <c r="N257" i="10"/>
  <c r="BG256" i="10"/>
  <c r="BF256" i="10"/>
  <c r="BE256" i="10"/>
  <c r="BD256" i="10"/>
  <c r="R256" i="10"/>
  <c r="P256" i="10"/>
  <c r="N256" i="10"/>
  <c r="BG255" i="10"/>
  <c r="BF255" i="10"/>
  <c r="BE255" i="10"/>
  <c r="BD255" i="10"/>
  <c r="R255" i="10"/>
  <c r="P255" i="10"/>
  <c r="N255" i="10"/>
  <c r="BG254" i="10"/>
  <c r="BF254" i="10"/>
  <c r="BE254" i="10"/>
  <c r="BD254" i="10"/>
  <c r="R254" i="10"/>
  <c r="P254" i="10"/>
  <c r="N254" i="10"/>
  <c r="BG253" i="10"/>
  <c r="BF253" i="10"/>
  <c r="BE253" i="10"/>
  <c r="BD253" i="10"/>
  <c r="R253" i="10"/>
  <c r="P253" i="10"/>
  <c r="N253" i="10"/>
  <c r="BG252" i="10"/>
  <c r="BF252" i="10"/>
  <c r="BE252" i="10"/>
  <c r="BD252" i="10"/>
  <c r="R252" i="10"/>
  <c r="P252" i="10"/>
  <c r="N252" i="10"/>
  <c r="BG250" i="10"/>
  <c r="BF250" i="10"/>
  <c r="BE250" i="10"/>
  <c r="BD250" i="10"/>
  <c r="R250" i="10"/>
  <c r="P250" i="10"/>
  <c r="N250" i="10"/>
  <c r="BG249" i="10"/>
  <c r="BF249" i="10"/>
  <c r="BE249" i="10"/>
  <c r="BD249" i="10"/>
  <c r="R249" i="10"/>
  <c r="P249" i="10"/>
  <c r="N249" i="10"/>
  <c r="BG247" i="10"/>
  <c r="BF247" i="10"/>
  <c r="BE247" i="10"/>
  <c r="BD247" i="10"/>
  <c r="R247" i="10"/>
  <c r="P247" i="10"/>
  <c r="N247" i="10"/>
  <c r="BG246" i="10"/>
  <c r="BF246" i="10"/>
  <c r="BE246" i="10"/>
  <c r="BD246" i="10"/>
  <c r="R246" i="10"/>
  <c r="P246" i="10"/>
  <c r="N246" i="10"/>
  <c r="BG245" i="10"/>
  <c r="BF245" i="10"/>
  <c r="BE245" i="10"/>
  <c r="BD245" i="10"/>
  <c r="R245" i="10"/>
  <c r="P245" i="10"/>
  <c r="N245" i="10"/>
  <c r="BG244" i="10"/>
  <c r="BF244" i="10"/>
  <c r="BE244" i="10"/>
  <c r="BD244" i="10"/>
  <c r="R244" i="10"/>
  <c r="P244" i="10"/>
  <c r="N244" i="10"/>
  <c r="BG243" i="10"/>
  <c r="BF243" i="10"/>
  <c r="BE243" i="10"/>
  <c r="BD243" i="10"/>
  <c r="R243" i="10"/>
  <c r="P243" i="10"/>
  <c r="N243" i="10"/>
  <c r="BG242" i="10"/>
  <c r="BF242" i="10"/>
  <c r="BE242" i="10"/>
  <c r="BD242" i="10"/>
  <c r="R242" i="10"/>
  <c r="P242" i="10"/>
  <c r="N242" i="10"/>
  <c r="BG241" i="10"/>
  <c r="BF241" i="10"/>
  <c r="BE241" i="10"/>
  <c r="BD241" i="10"/>
  <c r="R241" i="10"/>
  <c r="P241" i="10"/>
  <c r="N241" i="10"/>
  <c r="BG240" i="10"/>
  <c r="BF240" i="10"/>
  <c r="BE240" i="10"/>
  <c r="BD240" i="10"/>
  <c r="R240" i="10"/>
  <c r="P240" i="10"/>
  <c r="N240" i="10"/>
  <c r="BG239" i="10"/>
  <c r="BF239" i="10"/>
  <c r="BE239" i="10"/>
  <c r="BD239" i="10"/>
  <c r="R239" i="10"/>
  <c r="P239" i="10"/>
  <c r="N239" i="10"/>
  <c r="BG238" i="10"/>
  <c r="BF238" i="10"/>
  <c r="BE238" i="10"/>
  <c r="BD238" i="10"/>
  <c r="R238" i="10"/>
  <c r="P238" i="10"/>
  <c r="N238" i="10"/>
  <c r="BG237" i="10"/>
  <c r="BF237" i="10"/>
  <c r="BE237" i="10"/>
  <c r="BD237" i="10"/>
  <c r="R237" i="10"/>
  <c r="P237" i="10"/>
  <c r="N237" i="10"/>
  <c r="BG235" i="10"/>
  <c r="BF235" i="10"/>
  <c r="BE235" i="10"/>
  <c r="BD235" i="10"/>
  <c r="R235" i="10"/>
  <c r="P235" i="10"/>
  <c r="N235" i="10"/>
  <c r="BG234" i="10"/>
  <c r="BF234" i="10"/>
  <c r="BE234" i="10"/>
  <c r="BD234" i="10"/>
  <c r="R234" i="10"/>
  <c r="P234" i="10"/>
  <c r="N234" i="10"/>
  <c r="BG233" i="10"/>
  <c r="BF233" i="10"/>
  <c r="BE233" i="10"/>
  <c r="BD233" i="10"/>
  <c r="R233" i="10"/>
  <c r="P233" i="10"/>
  <c r="N233" i="10"/>
  <c r="BG232" i="10"/>
  <c r="BF232" i="10"/>
  <c r="BE232" i="10"/>
  <c r="BD232" i="10"/>
  <c r="R232" i="10"/>
  <c r="P232" i="10"/>
  <c r="N232" i="10"/>
  <c r="BG231" i="10"/>
  <c r="BF231" i="10"/>
  <c r="BE231" i="10"/>
  <c r="BD231" i="10"/>
  <c r="R231" i="10"/>
  <c r="P231" i="10"/>
  <c r="N231" i="10"/>
  <c r="BG229" i="10"/>
  <c r="BF229" i="10"/>
  <c r="BE229" i="10"/>
  <c r="BD229" i="10"/>
  <c r="R229" i="10"/>
  <c r="P229" i="10"/>
  <c r="N229" i="10"/>
  <c r="BG228" i="10"/>
  <c r="BF228" i="10"/>
  <c r="BE228" i="10"/>
  <c r="BD228" i="10"/>
  <c r="R228" i="10"/>
  <c r="P228" i="10"/>
  <c r="N228" i="10"/>
  <c r="BG227" i="10"/>
  <c r="BF227" i="10"/>
  <c r="BE227" i="10"/>
  <c r="BD227" i="10"/>
  <c r="R227" i="10"/>
  <c r="P227" i="10"/>
  <c r="N227" i="10"/>
  <c r="BG226" i="10"/>
  <c r="BF226" i="10"/>
  <c r="BE226" i="10"/>
  <c r="BD226" i="10"/>
  <c r="R226" i="10"/>
  <c r="P226" i="10"/>
  <c r="N226" i="10"/>
  <c r="BG224" i="10"/>
  <c r="BF224" i="10"/>
  <c r="BE224" i="10"/>
  <c r="BD224" i="10"/>
  <c r="R224" i="10"/>
  <c r="P224" i="10"/>
  <c r="N224" i="10"/>
  <c r="BG223" i="10"/>
  <c r="BF223" i="10"/>
  <c r="BE223" i="10"/>
  <c r="BD223" i="10"/>
  <c r="R223" i="10"/>
  <c r="P223" i="10"/>
  <c r="N223" i="10"/>
  <c r="BG222" i="10"/>
  <c r="BF222" i="10"/>
  <c r="BE222" i="10"/>
  <c r="BD222" i="10"/>
  <c r="R222" i="10"/>
  <c r="P222" i="10"/>
  <c r="N222" i="10"/>
  <c r="BG221" i="10"/>
  <c r="BF221" i="10"/>
  <c r="BE221" i="10"/>
  <c r="BD221" i="10"/>
  <c r="R221" i="10"/>
  <c r="P221" i="10"/>
  <c r="N221" i="10"/>
  <c r="BG220" i="10"/>
  <c r="BF220" i="10"/>
  <c r="BE220" i="10"/>
  <c r="BD220" i="10"/>
  <c r="R220" i="10"/>
  <c r="P220" i="10"/>
  <c r="N220" i="10"/>
  <c r="BG219" i="10"/>
  <c r="BF219" i="10"/>
  <c r="BE219" i="10"/>
  <c r="BD219" i="10"/>
  <c r="R219" i="10"/>
  <c r="P219" i="10"/>
  <c r="N219" i="10"/>
  <c r="BG218" i="10"/>
  <c r="BF218" i="10"/>
  <c r="BE218" i="10"/>
  <c r="BD218" i="10"/>
  <c r="R218" i="10"/>
  <c r="P218" i="10"/>
  <c r="N218" i="10"/>
  <c r="BG217" i="10"/>
  <c r="BF217" i="10"/>
  <c r="BE217" i="10"/>
  <c r="BD217" i="10"/>
  <c r="R217" i="10"/>
  <c r="P217" i="10"/>
  <c r="N217" i="10"/>
  <c r="BG215" i="10"/>
  <c r="BF215" i="10"/>
  <c r="BE215" i="10"/>
  <c r="BD215" i="10"/>
  <c r="R215" i="10"/>
  <c r="P215" i="10"/>
  <c r="N215" i="10"/>
  <c r="BG214" i="10"/>
  <c r="BF214" i="10"/>
  <c r="BE214" i="10"/>
  <c r="BD214" i="10"/>
  <c r="R214" i="10"/>
  <c r="P214" i="10"/>
  <c r="N214" i="10"/>
  <c r="BG213" i="10"/>
  <c r="BF213" i="10"/>
  <c r="BE213" i="10"/>
  <c r="BD213" i="10"/>
  <c r="R213" i="10"/>
  <c r="P213" i="10"/>
  <c r="N213" i="10"/>
  <c r="BG212" i="10"/>
  <c r="BF212" i="10"/>
  <c r="BE212" i="10"/>
  <c r="BD212" i="10"/>
  <c r="R212" i="10"/>
  <c r="P212" i="10"/>
  <c r="N212" i="10"/>
  <c r="BG211" i="10"/>
  <c r="BF211" i="10"/>
  <c r="BE211" i="10"/>
  <c r="BD211" i="10"/>
  <c r="R211" i="10"/>
  <c r="P211" i="10"/>
  <c r="N211" i="10"/>
  <c r="BG210" i="10"/>
  <c r="BF210" i="10"/>
  <c r="BE210" i="10"/>
  <c r="BD210" i="10"/>
  <c r="R210" i="10"/>
  <c r="P210" i="10"/>
  <c r="N210" i="10"/>
  <c r="BG209" i="10"/>
  <c r="BF209" i="10"/>
  <c r="BE209" i="10"/>
  <c r="BD209" i="10"/>
  <c r="R209" i="10"/>
  <c r="P209" i="10"/>
  <c r="N209" i="10"/>
  <c r="BG207" i="10"/>
  <c r="BF207" i="10"/>
  <c r="BE207" i="10"/>
  <c r="BD207" i="10"/>
  <c r="R207" i="10"/>
  <c r="P207" i="10"/>
  <c r="N207" i="10"/>
  <c r="BG206" i="10"/>
  <c r="BF206" i="10"/>
  <c r="BE206" i="10"/>
  <c r="BD206" i="10"/>
  <c r="R206" i="10"/>
  <c r="P206" i="10"/>
  <c r="N206" i="10"/>
  <c r="BG205" i="10"/>
  <c r="BF205" i="10"/>
  <c r="BE205" i="10"/>
  <c r="BD205" i="10"/>
  <c r="R205" i="10"/>
  <c r="P205" i="10"/>
  <c r="N205" i="10"/>
  <c r="BG203" i="10"/>
  <c r="BF203" i="10"/>
  <c r="BE203" i="10"/>
  <c r="BD203" i="10"/>
  <c r="R203" i="10"/>
  <c r="P203" i="10"/>
  <c r="N203" i="10"/>
  <c r="BG202" i="10"/>
  <c r="BF202" i="10"/>
  <c r="BE202" i="10"/>
  <c r="BD202" i="10"/>
  <c r="R202" i="10"/>
  <c r="P202" i="10"/>
  <c r="N202" i="10"/>
  <c r="BG201" i="10"/>
  <c r="BF201" i="10"/>
  <c r="BE201" i="10"/>
  <c r="BD201" i="10"/>
  <c r="R201" i="10"/>
  <c r="P201" i="10"/>
  <c r="N201" i="10"/>
  <c r="BG200" i="10"/>
  <c r="BF200" i="10"/>
  <c r="BE200" i="10"/>
  <c r="BD200" i="10"/>
  <c r="R200" i="10"/>
  <c r="P200" i="10"/>
  <c r="N200" i="10"/>
  <c r="BG199" i="10"/>
  <c r="BF199" i="10"/>
  <c r="BE199" i="10"/>
  <c r="BD199" i="10"/>
  <c r="R199" i="10"/>
  <c r="P199" i="10"/>
  <c r="N199" i="10"/>
  <c r="BG198" i="10"/>
  <c r="BF198" i="10"/>
  <c r="BE198" i="10"/>
  <c r="BD198" i="10"/>
  <c r="R198" i="10"/>
  <c r="P198" i="10"/>
  <c r="N198" i="10"/>
  <c r="BG197" i="10"/>
  <c r="BF197" i="10"/>
  <c r="BE197" i="10"/>
  <c r="BD197" i="10"/>
  <c r="R197" i="10"/>
  <c r="P197" i="10"/>
  <c r="N197" i="10"/>
  <c r="BG196" i="10"/>
  <c r="BF196" i="10"/>
  <c r="BE196" i="10"/>
  <c r="BD196" i="10"/>
  <c r="R196" i="10"/>
  <c r="P196" i="10"/>
  <c r="N196" i="10"/>
  <c r="BG195" i="10"/>
  <c r="BF195" i="10"/>
  <c r="BE195" i="10"/>
  <c r="BD195" i="10"/>
  <c r="R195" i="10"/>
  <c r="P195" i="10"/>
  <c r="N195" i="10"/>
  <c r="BG193" i="10"/>
  <c r="BF193" i="10"/>
  <c r="BE193" i="10"/>
  <c r="BD193" i="10"/>
  <c r="R193" i="10"/>
  <c r="R192" i="10"/>
  <c r="P193" i="10"/>
  <c r="P192" i="10" s="1"/>
  <c r="N193" i="10"/>
  <c r="N192" i="10" s="1"/>
  <c r="BG191" i="10"/>
  <c r="BF191" i="10"/>
  <c r="BE191" i="10"/>
  <c r="BD191" i="10"/>
  <c r="R191" i="10"/>
  <c r="R190" i="10" s="1"/>
  <c r="P191" i="10"/>
  <c r="P190" i="10"/>
  <c r="N191" i="10"/>
  <c r="N190" i="10" s="1"/>
  <c r="BG189" i="10"/>
  <c r="BF189" i="10"/>
  <c r="BE189" i="10"/>
  <c r="BD189" i="10"/>
  <c r="R189" i="10"/>
  <c r="P189" i="10"/>
  <c r="N189" i="10"/>
  <c r="BG188" i="10"/>
  <c r="BF188" i="10"/>
  <c r="BE188" i="10"/>
  <c r="BD188" i="10"/>
  <c r="R188" i="10"/>
  <c r="P188" i="10"/>
  <c r="N188" i="10"/>
  <c r="BG187" i="10"/>
  <c r="BF187" i="10"/>
  <c r="BE187" i="10"/>
  <c r="BD187" i="10"/>
  <c r="R187" i="10"/>
  <c r="P187" i="10"/>
  <c r="N187" i="10"/>
  <c r="BG186" i="10"/>
  <c r="BF186" i="10"/>
  <c r="BE186" i="10"/>
  <c r="BD186" i="10"/>
  <c r="R186" i="10"/>
  <c r="P186" i="10"/>
  <c r="N186" i="10"/>
  <c r="BG185" i="10"/>
  <c r="BF185" i="10"/>
  <c r="BE185" i="10"/>
  <c r="BD185" i="10"/>
  <c r="R185" i="10"/>
  <c r="P185" i="10"/>
  <c r="N185" i="10"/>
  <c r="BG184" i="10"/>
  <c r="BF184" i="10"/>
  <c r="BE184" i="10"/>
  <c r="BD184" i="10"/>
  <c r="R184" i="10"/>
  <c r="P184" i="10"/>
  <c r="N184" i="10"/>
  <c r="BG183" i="10"/>
  <c r="BF183" i="10"/>
  <c r="BE183" i="10"/>
  <c r="BD183" i="10"/>
  <c r="R183" i="10"/>
  <c r="P183" i="10"/>
  <c r="N183" i="10"/>
  <c r="BG182" i="10"/>
  <c r="BF182" i="10"/>
  <c r="BE182" i="10"/>
  <c r="BD182" i="10"/>
  <c r="R182" i="10"/>
  <c r="P182" i="10"/>
  <c r="N182" i="10"/>
  <c r="BG180" i="10"/>
  <c r="BF180" i="10"/>
  <c r="BE180" i="10"/>
  <c r="BD180" i="10"/>
  <c r="R180" i="10"/>
  <c r="P180" i="10"/>
  <c r="N180" i="10"/>
  <c r="BG179" i="10"/>
  <c r="BF179" i="10"/>
  <c r="BE179" i="10"/>
  <c r="BD179" i="10"/>
  <c r="R179" i="10"/>
  <c r="P179" i="10"/>
  <c r="N179" i="10"/>
  <c r="BG178" i="10"/>
  <c r="BF178" i="10"/>
  <c r="BE178" i="10"/>
  <c r="BD178" i="10"/>
  <c r="R178" i="10"/>
  <c r="P178" i="10"/>
  <c r="N178" i="10"/>
  <c r="BG177" i="10"/>
  <c r="BF177" i="10"/>
  <c r="BE177" i="10"/>
  <c r="BD177" i="10"/>
  <c r="R177" i="10"/>
  <c r="P177" i="10"/>
  <c r="N177" i="10"/>
  <c r="BG176" i="10"/>
  <c r="BF176" i="10"/>
  <c r="BE176" i="10"/>
  <c r="BD176" i="10"/>
  <c r="R176" i="10"/>
  <c r="P176" i="10"/>
  <c r="N176" i="10"/>
  <c r="BG175" i="10"/>
  <c r="BF175" i="10"/>
  <c r="BE175" i="10"/>
  <c r="BD175" i="10"/>
  <c r="R175" i="10"/>
  <c r="P175" i="10"/>
  <c r="N175" i="10"/>
  <c r="BG174" i="10"/>
  <c r="BF174" i="10"/>
  <c r="BE174" i="10"/>
  <c r="BD174" i="10"/>
  <c r="R174" i="10"/>
  <c r="P174" i="10"/>
  <c r="N174" i="10"/>
  <c r="BG173" i="10"/>
  <c r="BF173" i="10"/>
  <c r="BE173" i="10"/>
  <c r="BD173" i="10"/>
  <c r="R173" i="10"/>
  <c r="P173" i="10"/>
  <c r="N173" i="10"/>
  <c r="BG172" i="10"/>
  <c r="BF172" i="10"/>
  <c r="BE172" i="10"/>
  <c r="BD172" i="10"/>
  <c r="R172" i="10"/>
  <c r="P172" i="10"/>
  <c r="N172" i="10"/>
  <c r="BG171" i="10"/>
  <c r="BF171" i="10"/>
  <c r="BE171" i="10"/>
  <c r="BD171" i="10"/>
  <c r="R171" i="10"/>
  <c r="P171" i="10"/>
  <c r="N171" i="10"/>
  <c r="BG170" i="10"/>
  <c r="BF170" i="10"/>
  <c r="BE170" i="10"/>
  <c r="BD170" i="10"/>
  <c r="R170" i="10"/>
  <c r="P170" i="10"/>
  <c r="N170" i="10"/>
  <c r="BG169" i="10"/>
  <c r="BF169" i="10"/>
  <c r="BE169" i="10"/>
  <c r="BD169" i="10"/>
  <c r="R169" i="10"/>
  <c r="P169" i="10"/>
  <c r="N169" i="10"/>
  <c r="BG168" i="10"/>
  <c r="BF168" i="10"/>
  <c r="BE168" i="10"/>
  <c r="BD168" i="10"/>
  <c r="R168" i="10"/>
  <c r="P168" i="10"/>
  <c r="N168" i="10"/>
  <c r="BG167" i="10"/>
  <c r="BF167" i="10"/>
  <c r="BE167" i="10"/>
  <c r="BD167" i="10"/>
  <c r="R167" i="10"/>
  <c r="P167" i="10"/>
  <c r="N167" i="10"/>
  <c r="BG164" i="10"/>
  <c r="BF164" i="10"/>
  <c r="BE164" i="10"/>
  <c r="BD164" i="10"/>
  <c r="R164" i="10"/>
  <c r="P164" i="10"/>
  <c r="N164" i="10"/>
  <c r="BG163" i="10"/>
  <c r="BF163" i="10"/>
  <c r="BE163" i="10"/>
  <c r="BD163" i="10"/>
  <c r="R163" i="10"/>
  <c r="P163" i="10"/>
  <c r="N163" i="10"/>
  <c r="BG162" i="10"/>
  <c r="BF162" i="10"/>
  <c r="BE162" i="10"/>
  <c r="BD162" i="10"/>
  <c r="R162" i="10"/>
  <c r="P162" i="10"/>
  <c r="N162" i="10"/>
  <c r="BG161" i="10"/>
  <c r="BF161" i="10"/>
  <c r="BE161" i="10"/>
  <c r="BD161" i="10"/>
  <c r="R161" i="10"/>
  <c r="P161" i="10"/>
  <c r="N161" i="10"/>
  <c r="BG160" i="10"/>
  <c r="BF160" i="10"/>
  <c r="BE160" i="10"/>
  <c r="BD160" i="10"/>
  <c r="R160" i="10"/>
  <c r="P160" i="10"/>
  <c r="N160" i="10"/>
  <c r="BG159" i="10"/>
  <c r="BF159" i="10"/>
  <c r="BE159" i="10"/>
  <c r="BD159" i="10"/>
  <c r="R159" i="10"/>
  <c r="P159" i="10"/>
  <c r="N159" i="10"/>
  <c r="BG158" i="10"/>
  <c r="BF158" i="10"/>
  <c r="BE158" i="10"/>
  <c r="BD158" i="10"/>
  <c r="R158" i="10"/>
  <c r="P158" i="10"/>
  <c r="N158" i="10"/>
  <c r="BG157" i="10"/>
  <c r="BF157" i="10"/>
  <c r="BE157" i="10"/>
  <c r="BD157" i="10"/>
  <c r="R157" i="10"/>
  <c r="P157" i="10"/>
  <c r="N157" i="10"/>
  <c r="BG156" i="10"/>
  <c r="BF156" i="10"/>
  <c r="BE156" i="10"/>
  <c r="BD156" i="10"/>
  <c r="R156" i="10"/>
  <c r="P156" i="10"/>
  <c r="N156" i="10"/>
  <c r="BG155" i="10"/>
  <c r="BF155" i="10"/>
  <c r="BE155" i="10"/>
  <c r="BD155" i="10"/>
  <c r="R155" i="10"/>
  <c r="P155" i="10"/>
  <c r="N155" i="10"/>
  <c r="BG154" i="10"/>
  <c r="BF154" i="10"/>
  <c r="BE154" i="10"/>
  <c r="BD154" i="10"/>
  <c r="R154" i="10"/>
  <c r="P154" i="10"/>
  <c r="N154" i="10"/>
  <c r="BG153" i="10"/>
  <c r="BF153" i="10"/>
  <c r="BE153" i="10"/>
  <c r="BD153" i="10"/>
  <c r="R153" i="10"/>
  <c r="P153" i="10"/>
  <c r="N153" i="10"/>
  <c r="BG152" i="10"/>
  <c r="BF152" i="10"/>
  <c r="BE152" i="10"/>
  <c r="BD152" i="10"/>
  <c r="R152" i="10"/>
  <c r="P152" i="10"/>
  <c r="N152" i="10"/>
  <c r="BG151" i="10"/>
  <c r="BF151" i="10"/>
  <c r="BE151" i="10"/>
  <c r="BD151" i="10"/>
  <c r="R151" i="10"/>
  <c r="P151" i="10"/>
  <c r="N151" i="10"/>
  <c r="BG149" i="10"/>
  <c r="BF149" i="10"/>
  <c r="BE149" i="10"/>
  <c r="BD149" i="10"/>
  <c r="R149" i="10"/>
  <c r="P149" i="10"/>
  <c r="N149" i="10"/>
  <c r="BG148" i="10"/>
  <c r="BF148" i="10"/>
  <c r="BE148" i="10"/>
  <c r="BD148" i="10"/>
  <c r="R148" i="10"/>
  <c r="P148" i="10"/>
  <c r="N148" i="10"/>
  <c r="BG147" i="10"/>
  <c r="BF147" i="10"/>
  <c r="BE147" i="10"/>
  <c r="BD147" i="10"/>
  <c r="R147" i="10"/>
  <c r="P147" i="10"/>
  <c r="N147" i="10"/>
  <c r="BG146" i="10"/>
  <c r="BF146" i="10"/>
  <c r="BE146" i="10"/>
  <c r="BD146" i="10"/>
  <c r="R146" i="10"/>
  <c r="P146" i="10"/>
  <c r="N146" i="10"/>
  <c r="BG145" i="10"/>
  <c r="BF145" i="10"/>
  <c r="BE145" i="10"/>
  <c r="BD145" i="10"/>
  <c r="R145" i="10"/>
  <c r="P145" i="10"/>
  <c r="N145" i="10"/>
  <c r="BG144" i="10"/>
  <c r="BF144" i="10"/>
  <c r="BE144" i="10"/>
  <c r="BD144" i="10"/>
  <c r="R144" i="10"/>
  <c r="P144" i="10"/>
  <c r="N144" i="10"/>
  <c r="F137" i="10"/>
  <c r="F135" i="10"/>
  <c r="E133" i="10"/>
  <c r="F91" i="10"/>
  <c r="F89" i="10"/>
  <c r="E87" i="10"/>
  <c r="E21" i="10"/>
  <c r="E18" i="10"/>
  <c r="F92" i="10" s="1"/>
  <c r="E7" i="10"/>
  <c r="E85" i="10" s="1"/>
  <c r="AX102" i="1"/>
  <c r="AW102" i="1"/>
  <c r="BG224" i="9"/>
  <c r="BF224" i="9"/>
  <c r="BE224" i="9"/>
  <c r="BD224" i="9"/>
  <c r="R224" i="9"/>
  <c r="P224" i="9"/>
  <c r="N224" i="9"/>
  <c r="BG223" i="9"/>
  <c r="BF223" i="9"/>
  <c r="BE223" i="9"/>
  <c r="BD223" i="9"/>
  <c r="R223" i="9"/>
  <c r="P223" i="9"/>
  <c r="N223" i="9"/>
  <c r="BG222" i="9"/>
  <c r="BF222" i="9"/>
  <c r="BE222" i="9"/>
  <c r="BD222" i="9"/>
  <c r="R222" i="9"/>
  <c r="P222" i="9"/>
  <c r="N222" i="9"/>
  <c r="BG221" i="9"/>
  <c r="BF221" i="9"/>
  <c r="BE221" i="9"/>
  <c r="BD221" i="9"/>
  <c r="R221" i="9"/>
  <c r="P221" i="9"/>
  <c r="N221" i="9"/>
  <c r="BG219" i="9"/>
  <c r="BF219" i="9"/>
  <c r="BE219" i="9"/>
  <c r="BD219" i="9"/>
  <c r="R219" i="9"/>
  <c r="P219" i="9"/>
  <c r="N219" i="9"/>
  <c r="BG218" i="9"/>
  <c r="BF218" i="9"/>
  <c r="BE218" i="9"/>
  <c r="BD218" i="9"/>
  <c r="R218" i="9"/>
  <c r="P218" i="9"/>
  <c r="N218" i="9"/>
  <c r="BG216" i="9"/>
  <c r="BF216" i="9"/>
  <c r="BE216" i="9"/>
  <c r="BD216" i="9"/>
  <c r="R216" i="9"/>
  <c r="P216" i="9"/>
  <c r="N216" i="9"/>
  <c r="BG215" i="9"/>
  <c r="BF215" i="9"/>
  <c r="BE215" i="9"/>
  <c r="BD215" i="9"/>
  <c r="R215" i="9"/>
  <c r="P215" i="9"/>
  <c r="N215" i="9"/>
  <c r="BG214" i="9"/>
  <c r="BF214" i="9"/>
  <c r="BE214" i="9"/>
  <c r="BD214" i="9"/>
  <c r="R214" i="9"/>
  <c r="P214" i="9"/>
  <c r="N214" i="9"/>
  <c r="BG212" i="9"/>
  <c r="BF212" i="9"/>
  <c r="BE212" i="9"/>
  <c r="BD212" i="9"/>
  <c r="R212" i="9"/>
  <c r="P212" i="9"/>
  <c r="N212" i="9"/>
  <c r="BG211" i="9"/>
  <c r="BF211" i="9"/>
  <c r="BE211" i="9"/>
  <c r="BD211" i="9"/>
  <c r="R211" i="9"/>
  <c r="P211" i="9"/>
  <c r="N211" i="9"/>
  <c r="BG210" i="9"/>
  <c r="BF210" i="9"/>
  <c r="BE210" i="9"/>
  <c r="BD210" i="9"/>
  <c r="R210" i="9"/>
  <c r="P210" i="9"/>
  <c r="N210" i="9"/>
  <c r="BG208" i="9"/>
  <c r="BF208" i="9"/>
  <c r="BE208" i="9"/>
  <c r="BD208" i="9"/>
  <c r="R208" i="9"/>
  <c r="P208" i="9"/>
  <c r="N208" i="9"/>
  <c r="BG207" i="9"/>
  <c r="BF207" i="9"/>
  <c r="BE207" i="9"/>
  <c r="BD207" i="9"/>
  <c r="R207" i="9"/>
  <c r="P207" i="9"/>
  <c r="N207" i="9"/>
  <c r="BG206" i="9"/>
  <c r="BF206" i="9"/>
  <c r="BE206" i="9"/>
  <c r="BD206" i="9"/>
  <c r="R206" i="9"/>
  <c r="P206" i="9"/>
  <c r="N206" i="9"/>
  <c r="BG205" i="9"/>
  <c r="BF205" i="9"/>
  <c r="BE205" i="9"/>
  <c r="BD205" i="9"/>
  <c r="R205" i="9"/>
  <c r="P205" i="9"/>
  <c r="N205" i="9"/>
  <c r="BG204" i="9"/>
  <c r="BF204" i="9"/>
  <c r="BE204" i="9"/>
  <c r="BD204" i="9"/>
  <c r="R204" i="9"/>
  <c r="P204" i="9"/>
  <c r="N204" i="9"/>
  <c r="BG203" i="9"/>
  <c r="BF203" i="9"/>
  <c r="BE203" i="9"/>
  <c r="BD203" i="9"/>
  <c r="R203" i="9"/>
  <c r="P203" i="9"/>
  <c r="N203" i="9"/>
  <c r="BG202" i="9"/>
  <c r="BF202" i="9"/>
  <c r="BE202" i="9"/>
  <c r="BD202" i="9"/>
  <c r="R202" i="9"/>
  <c r="P202" i="9"/>
  <c r="N202" i="9"/>
  <c r="BG200" i="9"/>
  <c r="BF200" i="9"/>
  <c r="BE200" i="9"/>
  <c r="BD200" i="9"/>
  <c r="R200" i="9"/>
  <c r="P200" i="9"/>
  <c r="N200" i="9"/>
  <c r="BG199" i="9"/>
  <c r="BF199" i="9"/>
  <c r="BE199" i="9"/>
  <c r="BD199" i="9"/>
  <c r="R199" i="9"/>
  <c r="P199" i="9"/>
  <c r="N199" i="9"/>
  <c r="BG198" i="9"/>
  <c r="BF198" i="9"/>
  <c r="BE198" i="9"/>
  <c r="BD198" i="9"/>
  <c r="R198" i="9"/>
  <c r="P198" i="9"/>
  <c r="N198" i="9"/>
  <c r="BG197" i="9"/>
  <c r="BF197" i="9"/>
  <c r="BE197" i="9"/>
  <c r="BD197" i="9"/>
  <c r="R197" i="9"/>
  <c r="P197" i="9"/>
  <c r="N197" i="9"/>
  <c r="BG196" i="9"/>
  <c r="BF196" i="9"/>
  <c r="BE196" i="9"/>
  <c r="BD196" i="9"/>
  <c r="R196" i="9"/>
  <c r="P196" i="9"/>
  <c r="N196" i="9"/>
  <c r="BG194" i="9"/>
  <c r="BF194" i="9"/>
  <c r="BE194" i="9"/>
  <c r="BD194" i="9"/>
  <c r="R194" i="9"/>
  <c r="P194" i="9"/>
  <c r="N194" i="9"/>
  <c r="BG193" i="9"/>
  <c r="BF193" i="9"/>
  <c r="BE193" i="9"/>
  <c r="BD193" i="9"/>
  <c r="R193" i="9"/>
  <c r="P193" i="9"/>
  <c r="N193" i="9"/>
  <c r="BG192" i="9"/>
  <c r="BF192" i="9"/>
  <c r="BE192" i="9"/>
  <c r="BD192" i="9"/>
  <c r="R192" i="9"/>
  <c r="P192" i="9"/>
  <c r="N192" i="9"/>
  <c r="BG191" i="9"/>
  <c r="BF191" i="9"/>
  <c r="BE191" i="9"/>
  <c r="BD191" i="9"/>
  <c r="R191" i="9"/>
  <c r="P191" i="9"/>
  <c r="N191" i="9"/>
  <c r="BG190" i="9"/>
  <c r="BF190" i="9"/>
  <c r="BE190" i="9"/>
  <c r="BD190" i="9"/>
  <c r="R190" i="9"/>
  <c r="P190" i="9"/>
  <c r="N190" i="9"/>
  <c r="BG188" i="9"/>
  <c r="BF188" i="9"/>
  <c r="BE188" i="9"/>
  <c r="BD188" i="9"/>
  <c r="R188" i="9"/>
  <c r="P188" i="9"/>
  <c r="N188" i="9"/>
  <c r="BG187" i="9"/>
  <c r="BF187" i="9"/>
  <c r="BE187" i="9"/>
  <c r="BD187" i="9"/>
  <c r="R187" i="9"/>
  <c r="P187" i="9"/>
  <c r="N187" i="9"/>
  <c r="BG186" i="9"/>
  <c r="BF186" i="9"/>
  <c r="BE186" i="9"/>
  <c r="BD186" i="9"/>
  <c r="R186" i="9"/>
  <c r="P186" i="9"/>
  <c r="N186" i="9"/>
  <c r="BG185" i="9"/>
  <c r="BF185" i="9"/>
  <c r="BE185" i="9"/>
  <c r="BD185" i="9"/>
  <c r="R185" i="9"/>
  <c r="P185" i="9"/>
  <c r="N185" i="9"/>
  <c r="BG184" i="9"/>
  <c r="BF184" i="9"/>
  <c r="BE184" i="9"/>
  <c r="BD184" i="9"/>
  <c r="R184" i="9"/>
  <c r="P184" i="9"/>
  <c r="N184" i="9"/>
  <c r="BG183" i="9"/>
  <c r="BF183" i="9"/>
  <c r="BE183" i="9"/>
  <c r="BD183" i="9"/>
  <c r="R183" i="9"/>
  <c r="P183" i="9"/>
  <c r="N183" i="9"/>
  <c r="BG182" i="9"/>
  <c r="BF182" i="9"/>
  <c r="BE182" i="9"/>
  <c r="BD182" i="9"/>
  <c r="R182" i="9"/>
  <c r="P182" i="9"/>
  <c r="N182" i="9"/>
  <c r="BG181" i="9"/>
  <c r="BF181" i="9"/>
  <c r="BE181" i="9"/>
  <c r="BD181" i="9"/>
  <c r="R181" i="9"/>
  <c r="P181" i="9"/>
  <c r="N181" i="9"/>
  <c r="BG180" i="9"/>
  <c r="BF180" i="9"/>
  <c r="BE180" i="9"/>
  <c r="BD180" i="9"/>
  <c r="R180" i="9"/>
  <c r="P180" i="9"/>
  <c r="N180" i="9"/>
  <c r="BG179" i="9"/>
  <c r="BF179" i="9"/>
  <c r="BE179" i="9"/>
  <c r="BD179" i="9"/>
  <c r="R179" i="9"/>
  <c r="P179" i="9"/>
  <c r="N179" i="9"/>
  <c r="BG178" i="9"/>
  <c r="BF178" i="9"/>
  <c r="BE178" i="9"/>
  <c r="BD178" i="9"/>
  <c r="R178" i="9"/>
  <c r="P178" i="9"/>
  <c r="N178" i="9"/>
  <c r="BG177" i="9"/>
  <c r="BF177" i="9"/>
  <c r="BE177" i="9"/>
  <c r="BD177" i="9"/>
  <c r="R177" i="9"/>
  <c r="P177" i="9"/>
  <c r="N177" i="9"/>
  <c r="BG176" i="9"/>
  <c r="BF176" i="9"/>
  <c r="BE176" i="9"/>
  <c r="BD176" i="9"/>
  <c r="R176" i="9"/>
  <c r="P176" i="9"/>
  <c r="N176" i="9"/>
  <c r="BG175" i="9"/>
  <c r="BF175" i="9"/>
  <c r="BE175" i="9"/>
  <c r="BD175" i="9"/>
  <c r="R175" i="9"/>
  <c r="P175" i="9"/>
  <c r="N175" i="9"/>
  <c r="BG174" i="9"/>
  <c r="BF174" i="9"/>
  <c r="BE174" i="9"/>
  <c r="BD174" i="9"/>
  <c r="R174" i="9"/>
  <c r="P174" i="9"/>
  <c r="N174" i="9"/>
  <c r="BG173" i="9"/>
  <c r="BF173" i="9"/>
  <c r="BE173" i="9"/>
  <c r="BD173" i="9"/>
  <c r="R173" i="9"/>
  <c r="P173" i="9"/>
  <c r="N173" i="9"/>
  <c r="BG172" i="9"/>
  <c r="BF172" i="9"/>
  <c r="BE172" i="9"/>
  <c r="BD172" i="9"/>
  <c r="R172" i="9"/>
  <c r="P172" i="9"/>
  <c r="N172" i="9"/>
  <c r="BG171" i="9"/>
  <c r="BF171" i="9"/>
  <c r="BE171" i="9"/>
  <c r="BD171" i="9"/>
  <c r="R171" i="9"/>
  <c r="P171" i="9"/>
  <c r="N171" i="9"/>
  <c r="BG170" i="9"/>
  <c r="BF170" i="9"/>
  <c r="BE170" i="9"/>
  <c r="BD170" i="9"/>
  <c r="R170" i="9"/>
  <c r="P170" i="9"/>
  <c r="N170" i="9"/>
  <c r="BG169" i="9"/>
  <c r="BF169" i="9"/>
  <c r="BE169" i="9"/>
  <c r="BD169" i="9"/>
  <c r="R169" i="9"/>
  <c r="P169" i="9"/>
  <c r="N169" i="9"/>
  <c r="BG168" i="9"/>
  <c r="BF168" i="9"/>
  <c r="BE168" i="9"/>
  <c r="BD168" i="9"/>
  <c r="R168" i="9"/>
  <c r="P168" i="9"/>
  <c r="N168" i="9"/>
  <c r="BG167" i="9"/>
  <c r="BF167" i="9"/>
  <c r="BE167" i="9"/>
  <c r="BD167" i="9"/>
  <c r="R167" i="9"/>
  <c r="P167" i="9"/>
  <c r="N167" i="9"/>
  <c r="BG166" i="9"/>
  <c r="BF166" i="9"/>
  <c r="BE166" i="9"/>
  <c r="BD166" i="9"/>
  <c r="R166" i="9"/>
  <c r="P166" i="9"/>
  <c r="N166" i="9"/>
  <c r="BG165" i="9"/>
  <c r="BF165" i="9"/>
  <c r="BE165" i="9"/>
  <c r="BD165" i="9"/>
  <c r="R165" i="9"/>
  <c r="P165" i="9"/>
  <c r="N165" i="9"/>
  <c r="BG164" i="9"/>
  <c r="BF164" i="9"/>
  <c r="BE164" i="9"/>
  <c r="BD164" i="9"/>
  <c r="R164" i="9"/>
  <c r="P164" i="9"/>
  <c r="N164" i="9"/>
  <c r="BG163" i="9"/>
  <c r="BF163" i="9"/>
  <c r="BE163" i="9"/>
  <c r="BD163" i="9"/>
  <c r="R163" i="9"/>
  <c r="P163" i="9"/>
  <c r="N163" i="9"/>
  <c r="BG162" i="9"/>
  <c r="BF162" i="9"/>
  <c r="BE162" i="9"/>
  <c r="BD162" i="9"/>
  <c r="R162" i="9"/>
  <c r="P162" i="9"/>
  <c r="N162" i="9"/>
  <c r="BG161" i="9"/>
  <c r="BF161" i="9"/>
  <c r="BE161" i="9"/>
  <c r="BD161" i="9"/>
  <c r="R161" i="9"/>
  <c r="P161" i="9"/>
  <c r="N161" i="9"/>
  <c r="BG160" i="9"/>
  <c r="BF160" i="9"/>
  <c r="BE160" i="9"/>
  <c r="BD160" i="9"/>
  <c r="R160" i="9"/>
  <c r="P160" i="9"/>
  <c r="N160" i="9"/>
  <c r="BG159" i="9"/>
  <c r="BF159" i="9"/>
  <c r="BE159" i="9"/>
  <c r="BD159" i="9"/>
  <c r="R159" i="9"/>
  <c r="P159" i="9"/>
  <c r="N159" i="9"/>
  <c r="BG158" i="9"/>
  <c r="BF158" i="9"/>
  <c r="BE158" i="9"/>
  <c r="BD158" i="9"/>
  <c r="R158" i="9"/>
  <c r="P158" i="9"/>
  <c r="N158" i="9"/>
  <c r="BG157" i="9"/>
  <c r="BF157" i="9"/>
  <c r="BE157" i="9"/>
  <c r="BD157" i="9"/>
  <c r="R157" i="9"/>
  <c r="P157" i="9"/>
  <c r="N157" i="9"/>
  <c r="BG156" i="9"/>
  <c r="BF156" i="9"/>
  <c r="BE156" i="9"/>
  <c r="BD156" i="9"/>
  <c r="R156" i="9"/>
  <c r="P156" i="9"/>
  <c r="N156" i="9"/>
  <c r="BG155" i="9"/>
  <c r="BF155" i="9"/>
  <c r="BE155" i="9"/>
  <c r="BD155" i="9"/>
  <c r="R155" i="9"/>
  <c r="P155" i="9"/>
  <c r="N155" i="9"/>
  <c r="BG154" i="9"/>
  <c r="BF154" i="9"/>
  <c r="BE154" i="9"/>
  <c r="BD154" i="9"/>
  <c r="R154" i="9"/>
  <c r="P154" i="9"/>
  <c r="N154" i="9"/>
  <c r="BG152" i="9"/>
  <c r="BF152" i="9"/>
  <c r="BE152" i="9"/>
  <c r="BD152" i="9"/>
  <c r="R152" i="9"/>
  <c r="P152" i="9"/>
  <c r="N152" i="9"/>
  <c r="BG151" i="9"/>
  <c r="BF151" i="9"/>
  <c r="BE151" i="9"/>
  <c r="BD151" i="9"/>
  <c r="R151" i="9"/>
  <c r="P151" i="9"/>
  <c r="N151" i="9"/>
  <c r="BG148" i="9"/>
  <c r="BF148" i="9"/>
  <c r="BE148" i="9"/>
  <c r="BD148" i="9"/>
  <c r="R148" i="9"/>
  <c r="R147" i="9"/>
  <c r="P148" i="9"/>
  <c r="P147" i="9" s="1"/>
  <c r="N148" i="9"/>
  <c r="N147" i="9"/>
  <c r="BG146" i="9"/>
  <c r="BF146" i="9"/>
  <c r="BE146" i="9"/>
  <c r="BD146" i="9"/>
  <c r="R146" i="9"/>
  <c r="P146" i="9"/>
  <c r="N146" i="9"/>
  <c r="BG145" i="9"/>
  <c r="BF145" i="9"/>
  <c r="BE145" i="9"/>
  <c r="BD145" i="9"/>
  <c r="R145" i="9"/>
  <c r="P145" i="9"/>
  <c r="N145" i="9"/>
  <c r="BG144" i="9"/>
  <c r="BF144" i="9"/>
  <c r="BE144" i="9"/>
  <c r="BD144" i="9"/>
  <c r="R144" i="9"/>
  <c r="P144" i="9"/>
  <c r="N144" i="9"/>
  <c r="BG143" i="9"/>
  <c r="BF143" i="9"/>
  <c r="BE143" i="9"/>
  <c r="BD143" i="9"/>
  <c r="R143" i="9"/>
  <c r="P143" i="9"/>
  <c r="N143" i="9"/>
  <c r="BG141" i="9"/>
  <c r="BF141" i="9"/>
  <c r="BE141" i="9"/>
  <c r="BD141" i="9"/>
  <c r="R141" i="9"/>
  <c r="P141" i="9"/>
  <c r="N141" i="9"/>
  <c r="BG140" i="9"/>
  <c r="BF140" i="9"/>
  <c r="BE140" i="9"/>
  <c r="BD140" i="9"/>
  <c r="R140" i="9"/>
  <c r="P140" i="9"/>
  <c r="N140" i="9"/>
  <c r="BG139" i="9"/>
  <c r="BF139" i="9"/>
  <c r="BE139" i="9"/>
  <c r="BD139" i="9"/>
  <c r="R139" i="9"/>
  <c r="P139" i="9"/>
  <c r="N139" i="9"/>
  <c r="BG138" i="9"/>
  <c r="BF138" i="9"/>
  <c r="BE138" i="9"/>
  <c r="BD138" i="9"/>
  <c r="R138" i="9"/>
  <c r="P138" i="9"/>
  <c r="N138" i="9"/>
  <c r="BG137" i="9"/>
  <c r="BF137" i="9"/>
  <c r="BE137" i="9"/>
  <c r="BD137" i="9"/>
  <c r="R137" i="9"/>
  <c r="P137" i="9"/>
  <c r="N137" i="9"/>
  <c r="BG135" i="9"/>
  <c r="BF135" i="9"/>
  <c r="BE135" i="9"/>
  <c r="BD135" i="9"/>
  <c r="R135" i="9"/>
  <c r="P135" i="9"/>
  <c r="N135" i="9"/>
  <c r="BG134" i="9"/>
  <c r="BF134" i="9"/>
  <c r="BE134" i="9"/>
  <c r="BD134" i="9"/>
  <c r="R134" i="9"/>
  <c r="P134" i="9"/>
  <c r="N134" i="9"/>
  <c r="F127" i="9"/>
  <c r="F125" i="9"/>
  <c r="E123" i="9"/>
  <c r="F91" i="9"/>
  <c r="F89" i="9"/>
  <c r="E87" i="9"/>
  <c r="E21" i="9"/>
  <c r="E18" i="9"/>
  <c r="F128" i="9" s="1"/>
  <c r="E7" i="9"/>
  <c r="E121" i="9" s="1"/>
  <c r="AX101" i="1"/>
  <c r="AW101" i="1"/>
  <c r="BG159" i="8"/>
  <c r="BF159" i="8"/>
  <c r="BE159" i="8"/>
  <c r="BD159" i="8"/>
  <c r="R159" i="8"/>
  <c r="P159" i="8"/>
  <c r="N159" i="8"/>
  <c r="BG158" i="8"/>
  <c r="BF158" i="8"/>
  <c r="BE158" i="8"/>
  <c r="BD158" i="8"/>
  <c r="R158" i="8"/>
  <c r="P158" i="8"/>
  <c r="N158" i="8"/>
  <c r="BG157" i="8"/>
  <c r="BF157" i="8"/>
  <c r="BE157" i="8"/>
  <c r="BD157" i="8"/>
  <c r="R157" i="8"/>
  <c r="P157" i="8"/>
  <c r="N157" i="8"/>
  <c r="BG156" i="8"/>
  <c r="BF156" i="8"/>
  <c r="BE156" i="8"/>
  <c r="BD156" i="8"/>
  <c r="R156" i="8"/>
  <c r="P156" i="8"/>
  <c r="N156" i="8"/>
  <c r="BG154" i="8"/>
  <c r="BF154" i="8"/>
  <c r="BE154" i="8"/>
  <c r="BD154" i="8"/>
  <c r="R154" i="8"/>
  <c r="P154" i="8"/>
  <c r="N154" i="8"/>
  <c r="BG153" i="8"/>
  <c r="BF153" i="8"/>
  <c r="BE153" i="8"/>
  <c r="BD153" i="8"/>
  <c r="R153" i="8"/>
  <c r="P153" i="8"/>
  <c r="N153" i="8"/>
  <c r="BG152" i="8"/>
  <c r="BF152" i="8"/>
  <c r="BE152" i="8"/>
  <c r="BD152" i="8"/>
  <c r="R152" i="8"/>
  <c r="P152" i="8"/>
  <c r="N152" i="8"/>
  <c r="BG151" i="8"/>
  <c r="BF151" i="8"/>
  <c r="BE151" i="8"/>
  <c r="BD151" i="8"/>
  <c r="R151" i="8"/>
  <c r="P151" i="8"/>
  <c r="N151" i="8"/>
  <c r="BG150" i="8"/>
  <c r="BF150" i="8"/>
  <c r="BE150" i="8"/>
  <c r="BD150" i="8"/>
  <c r="R150" i="8"/>
  <c r="P150" i="8"/>
  <c r="N150" i="8"/>
  <c r="BG149" i="8"/>
  <c r="BF149" i="8"/>
  <c r="BE149" i="8"/>
  <c r="BD149" i="8"/>
  <c r="R149" i="8"/>
  <c r="P149" i="8"/>
  <c r="N149" i="8"/>
  <c r="BG148" i="8"/>
  <c r="BF148" i="8"/>
  <c r="BE148" i="8"/>
  <c r="BD148" i="8"/>
  <c r="R148" i="8"/>
  <c r="P148" i="8"/>
  <c r="N148" i="8"/>
  <c r="BG147" i="8"/>
  <c r="BF147" i="8"/>
  <c r="BE147" i="8"/>
  <c r="BD147" i="8"/>
  <c r="R147" i="8"/>
  <c r="P147" i="8"/>
  <c r="N147" i="8"/>
  <c r="BG146" i="8"/>
  <c r="BF146" i="8"/>
  <c r="BE146" i="8"/>
  <c r="BD146" i="8"/>
  <c r="R146" i="8"/>
  <c r="P146" i="8"/>
  <c r="N146" i="8"/>
  <c r="BG145" i="8"/>
  <c r="BF145" i="8"/>
  <c r="BE145" i="8"/>
  <c r="BD145" i="8"/>
  <c r="R145" i="8"/>
  <c r="P145" i="8"/>
  <c r="N145" i="8"/>
  <c r="BG143" i="8"/>
  <c r="BF143" i="8"/>
  <c r="BE143" i="8"/>
  <c r="BD143" i="8"/>
  <c r="R143" i="8"/>
  <c r="P143" i="8"/>
  <c r="N143" i="8"/>
  <c r="BG142" i="8"/>
  <c r="BF142" i="8"/>
  <c r="BE142" i="8"/>
  <c r="BD142" i="8"/>
  <c r="R142" i="8"/>
  <c r="P142" i="8"/>
  <c r="N142" i="8"/>
  <c r="BG141" i="8"/>
  <c r="BF141" i="8"/>
  <c r="BE141" i="8"/>
  <c r="BD141" i="8"/>
  <c r="R141" i="8"/>
  <c r="P141" i="8"/>
  <c r="N141" i="8"/>
  <c r="BG140" i="8"/>
  <c r="BF140" i="8"/>
  <c r="BE140" i="8"/>
  <c r="BD140" i="8"/>
  <c r="R140" i="8"/>
  <c r="P140" i="8"/>
  <c r="N140" i="8"/>
  <c r="BG139" i="8"/>
  <c r="BF139" i="8"/>
  <c r="BE139" i="8"/>
  <c r="BD139" i="8"/>
  <c r="R139" i="8"/>
  <c r="P139" i="8"/>
  <c r="N139" i="8"/>
  <c r="BG138" i="8"/>
  <c r="BF138" i="8"/>
  <c r="BE138" i="8"/>
  <c r="BD138" i="8"/>
  <c r="R138" i="8"/>
  <c r="P138" i="8"/>
  <c r="N138" i="8"/>
  <c r="BG137" i="8"/>
  <c r="BF137" i="8"/>
  <c r="BE137" i="8"/>
  <c r="BD137" i="8"/>
  <c r="R137" i="8"/>
  <c r="P137" i="8"/>
  <c r="N137" i="8"/>
  <c r="BG136" i="8"/>
  <c r="BF136" i="8"/>
  <c r="BE136" i="8"/>
  <c r="BD136" i="8"/>
  <c r="R136" i="8"/>
  <c r="P136" i="8"/>
  <c r="N136" i="8"/>
  <c r="BG135" i="8"/>
  <c r="BF135" i="8"/>
  <c r="BE135" i="8"/>
  <c r="BD135" i="8"/>
  <c r="R135" i="8"/>
  <c r="P135" i="8"/>
  <c r="N135" i="8"/>
  <c r="BG134" i="8"/>
  <c r="BF134" i="8"/>
  <c r="BE134" i="8"/>
  <c r="BD134" i="8"/>
  <c r="R134" i="8"/>
  <c r="P134" i="8"/>
  <c r="N134" i="8"/>
  <c r="BG133" i="8"/>
  <c r="BF133" i="8"/>
  <c r="BE133" i="8"/>
  <c r="BD133" i="8"/>
  <c r="R133" i="8"/>
  <c r="P133" i="8"/>
  <c r="N133" i="8"/>
  <c r="BG131" i="8"/>
  <c r="BF131" i="8"/>
  <c r="BE131" i="8"/>
  <c r="BD131" i="8"/>
  <c r="R131" i="8"/>
  <c r="P131" i="8"/>
  <c r="N131" i="8"/>
  <c r="BG130" i="8"/>
  <c r="BF130" i="8"/>
  <c r="BE130" i="8"/>
  <c r="BD130" i="8"/>
  <c r="R130" i="8"/>
  <c r="P130" i="8"/>
  <c r="N130" i="8"/>
  <c r="BG129" i="8"/>
  <c r="BF129" i="8"/>
  <c r="BE129" i="8"/>
  <c r="BD129" i="8"/>
  <c r="R129" i="8"/>
  <c r="P129" i="8"/>
  <c r="N129" i="8"/>
  <c r="BG128" i="8"/>
  <c r="BF128" i="8"/>
  <c r="BE128" i="8"/>
  <c r="BD128" i="8"/>
  <c r="R128" i="8"/>
  <c r="P128" i="8"/>
  <c r="N128" i="8"/>
  <c r="BG127" i="8"/>
  <c r="BF127" i="8"/>
  <c r="BE127" i="8"/>
  <c r="BD127" i="8"/>
  <c r="R127" i="8"/>
  <c r="P127" i="8"/>
  <c r="N127" i="8"/>
  <c r="BG126" i="8"/>
  <c r="BF126" i="8"/>
  <c r="BE126" i="8"/>
  <c r="BD126" i="8"/>
  <c r="R126" i="8"/>
  <c r="P126" i="8"/>
  <c r="N126" i="8"/>
  <c r="BG125" i="8"/>
  <c r="BF125" i="8"/>
  <c r="BE125" i="8"/>
  <c r="BD125" i="8"/>
  <c r="R125" i="8"/>
  <c r="P125" i="8"/>
  <c r="N125" i="8"/>
  <c r="BG124" i="8"/>
  <c r="BF124" i="8"/>
  <c r="BE124" i="8"/>
  <c r="BD124" i="8"/>
  <c r="R124" i="8"/>
  <c r="P124" i="8"/>
  <c r="N124" i="8"/>
  <c r="BG123" i="8"/>
  <c r="BF123" i="8"/>
  <c r="BE123" i="8"/>
  <c r="BD123" i="8"/>
  <c r="R123" i="8"/>
  <c r="P123" i="8"/>
  <c r="N123" i="8"/>
  <c r="BG122" i="8"/>
  <c r="BF122" i="8"/>
  <c r="BE122" i="8"/>
  <c r="BD122" i="8"/>
  <c r="R122" i="8"/>
  <c r="P122" i="8"/>
  <c r="N122" i="8"/>
  <c r="F116" i="8"/>
  <c r="F114" i="8"/>
  <c r="E112" i="8"/>
  <c r="F91" i="8"/>
  <c r="F89" i="8"/>
  <c r="E87" i="8"/>
  <c r="E24" i="8"/>
  <c r="E21" i="8"/>
  <c r="E18" i="8"/>
  <c r="F92" i="8" s="1"/>
  <c r="E7" i="8"/>
  <c r="E110" i="8" s="1"/>
  <c r="AX100" i="1"/>
  <c r="AW100" i="1"/>
  <c r="BG166" i="7"/>
  <c r="BF166" i="7"/>
  <c r="BE166" i="7"/>
  <c r="BD166" i="7"/>
  <c r="R166" i="7"/>
  <c r="P166" i="7"/>
  <c r="N166" i="7"/>
  <c r="BG165" i="7"/>
  <c r="BF165" i="7"/>
  <c r="BE165" i="7"/>
  <c r="BD165" i="7"/>
  <c r="R165" i="7"/>
  <c r="P165" i="7"/>
  <c r="N165" i="7"/>
  <c r="BG164" i="7"/>
  <c r="BF164" i="7"/>
  <c r="BE164" i="7"/>
  <c r="BD164" i="7"/>
  <c r="R164" i="7"/>
  <c r="P164" i="7"/>
  <c r="N164" i="7"/>
  <c r="BG163" i="7"/>
  <c r="BF163" i="7"/>
  <c r="BE163" i="7"/>
  <c r="BD163" i="7"/>
  <c r="R163" i="7"/>
  <c r="P163" i="7"/>
  <c r="N163" i="7"/>
  <c r="BG161" i="7"/>
  <c r="BF161" i="7"/>
  <c r="BE161" i="7"/>
  <c r="BD161" i="7"/>
  <c r="R161" i="7"/>
  <c r="P161" i="7"/>
  <c r="N161" i="7"/>
  <c r="BG160" i="7"/>
  <c r="BF160" i="7"/>
  <c r="BE160" i="7"/>
  <c r="BD160" i="7"/>
  <c r="R160" i="7"/>
  <c r="P160" i="7"/>
  <c r="N160" i="7"/>
  <c r="BG158" i="7"/>
  <c r="BF158" i="7"/>
  <c r="BE158" i="7"/>
  <c r="BD158" i="7"/>
  <c r="R158" i="7"/>
  <c r="P158" i="7"/>
  <c r="N158" i="7"/>
  <c r="BG157" i="7"/>
  <c r="BF157" i="7"/>
  <c r="BE157" i="7"/>
  <c r="BD157" i="7"/>
  <c r="R157" i="7"/>
  <c r="P157" i="7"/>
  <c r="N157" i="7"/>
  <c r="BG155" i="7"/>
  <c r="BF155" i="7"/>
  <c r="BE155" i="7"/>
  <c r="BD155" i="7"/>
  <c r="R155" i="7"/>
  <c r="P155" i="7"/>
  <c r="N155" i="7"/>
  <c r="BG154" i="7"/>
  <c r="BF154" i="7"/>
  <c r="BE154" i="7"/>
  <c r="BD154" i="7"/>
  <c r="R154" i="7"/>
  <c r="P154" i="7"/>
  <c r="N154" i="7"/>
  <c r="BG153" i="7"/>
  <c r="BF153" i="7"/>
  <c r="BE153" i="7"/>
  <c r="BD153" i="7"/>
  <c r="R153" i="7"/>
  <c r="P153" i="7"/>
  <c r="N153" i="7"/>
  <c r="BG152" i="7"/>
  <c r="BF152" i="7"/>
  <c r="BE152" i="7"/>
  <c r="BD152" i="7"/>
  <c r="R152" i="7"/>
  <c r="P152" i="7"/>
  <c r="N152" i="7"/>
  <c r="BG151" i="7"/>
  <c r="BF151" i="7"/>
  <c r="BE151" i="7"/>
  <c r="BD151" i="7"/>
  <c r="R151" i="7"/>
  <c r="P151" i="7"/>
  <c r="N151" i="7"/>
  <c r="BG150" i="7"/>
  <c r="BF150" i="7"/>
  <c r="BE150" i="7"/>
  <c r="BD150" i="7"/>
  <c r="R150" i="7"/>
  <c r="P150" i="7"/>
  <c r="N150" i="7"/>
  <c r="BG149" i="7"/>
  <c r="BF149" i="7"/>
  <c r="BE149" i="7"/>
  <c r="BD149" i="7"/>
  <c r="R149" i="7"/>
  <c r="P149" i="7"/>
  <c r="N149" i="7"/>
  <c r="BG146" i="7"/>
  <c r="BF146" i="7"/>
  <c r="BE146" i="7"/>
  <c r="BD146" i="7"/>
  <c r="R146" i="7"/>
  <c r="R145" i="7" s="1"/>
  <c r="P146" i="7"/>
  <c r="P145" i="7" s="1"/>
  <c r="N146" i="7"/>
  <c r="N145" i="7" s="1"/>
  <c r="BG144" i="7"/>
  <c r="BF144" i="7"/>
  <c r="BE144" i="7"/>
  <c r="BD144" i="7"/>
  <c r="R144" i="7"/>
  <c r="P144" i="7"/>
  <c r="N144" i="7"/>
  <c r="BG143" i="7"/>
  <c r="BF143" i="7"/>
  <c r="BE143" i="7"/>
  <c r="BD143" i="7"/>
  <c r="R143" i="7"/>
  <c r="P143" i="7"/>
  <c r="N143" i="7"/>
  <c r="BG142" i="7"/>
  <c r="BF142" i="7"/>
  <c r="BE142" i="7"/>
  <c r="BD142" i="7"/>
  <c r="R142" i="7"/>
  <c r="P142" i="7"/>
  <c r="N142" i="7"/>
  <c r="BG141" i="7"/>
  <c r="BF141" i="7"/>
  <c r="BE141" i="7"/>
  <c r="BD141" i="7"/>
  <c r="R141" i="7"/>
  <c r="P141" i="7"/>
  <c r="N141" i="7"/>
  <c r="BG140" i="7"/>
  <c r="BF140" i="7"/>
  <c r="BE140" i="7"/>
  <c r="BD140" i="7"/>
  <c r="R140" i="7"/>
  <c r="P140" i="7"/>
  <c r="N140" i="7"/>
  <c r="BG138" i="7"/>
  <c r="BF138" i="7"/>
  <c r="BE138" i="7"/>
  <c r="BD138" i="7"/>
  <c r="R138" i="7"/>
  <c r="P138" i="7"/>
  <c r="N138" i="7"/>
  <c r="BG137" i="7"/>
  <c r="BF137" i="7"/>
  <c r="BE137" i="7"/>
  <c r="BD137" i="7"/>
  <c r="R137" i="7"/>
  <c r="P137" i="7"/>
  <c r="N137" i="7"/>
  <c r="BG136" i="7"/>
  <c r="BF136" i="7"/>
  <c r="BE136" i="7"/>
  <c r="BD136" i="7"/>
  <c r="R136" i="7"/>
  <c r="P136" i="7"/>
  <c r="N136" i="7"/>
  <c r="BG135" i="7"/>
  <c r="BF135" i="7"/>
  <c r="BE135" i="7"/>
  <c r="BD135" i="7"/>
  <c r="R135" i="7"/>
  <c r="P135" i="7"/>
  <c r="N135" i="7"/>
  <c r="BG134" i="7"/>
  <c r="BF134" i="7"/>
  <c r="BE134" i="7"/>
  <c r="BD134" i="7"/>
  <c r="R134" i="7"/>
  <c r="P134" i="7"/>
  <c r="N134" i="7"/>
  <c r="BG133" i="7"/>
  <c r="BF133" i="7"/>
  <c r="BE133" i="7"/>
  <c r="BD133" i="7"/>
  <c r="R133" i="7"/>
  <c r="P133" i="7"/>
  <c r="N133" i="7"/>
  <c r="BG132" i="7"/>
  <c r="BF132" i="7"/>
  <c r="BE132" i="7"/>
  <c r="BD132" i="7"/>
  <c r="R132" i="7"/>
  <c r="P132" i="7"/>
  <c r="N132" i="7"/>
  <c r="BG130" i="7"/>
  <c r="BF130" i="7"/>
  <c r="BE130" i="7"/>
  <c r="BD130" i="7"/>
  <c r="R130" i="7"/>
  <c r="P130" i="7"/>
  <c r="N130" i="7"/>
  <c r="BG129" i="7"/>
  <c r="BF129" i="7"/>
  <c r="BE129" i="7"/>
  <c r="BD129" i="7"/>
  <c r="R129" i="7"/>
  <c r="P129" i="7"/>
  <c r="N129" i="7"/>
  <c r="F122" i="7"/>
  <c r="F120" i="7"/>
  <c r="E118" i="7"/>
  <c r="F91" i="7"/>
  <c r="F89" i="7"/>
  <c r="E87" i="7"/>
  <c r="E21" i="7"/>
  <c r="E18" i="7"/>
  <c r="F92" i="7" s="1"/>
  <c r="E7" i="7"/>
  <c r="E116" i="7" s="1"/>
  <c r="AX99" i="1"/>
  <c r="AW99" i="1"/>
  <c r="BG150" i="6"/>
  <c r="BF150" i="6"/>
  <c r="BE150" i="6"/>
  <c r="BD150" i="6"/>
  <c r="R150" i="6"/>
  <c r="P150" i="6"/>
  <c r="N150" i="6"/>
  <c r="BG149" i="6"/>
  <c r="BF149" i="6"/>
  <c r="BE149" i="6"/>
  <c r="BD149" i="6"/>
  <c r="R149" i="6"/>
  <c r="P149" i="6"/>
  <c r="N149" i="6"/>
  <c r="BG148" i="6"/>
  <c r="BF148" i="6"/>
  <c r="BE148" i="6"/>
  <c r="BD148" i="6"/>
  <c r="R148" i="6"/>
  <c r="P148" i="6"/>
  <c r="N148" i="6"/>
  <c r="BG147" i="6"/>
  <c r="BF147" i="6"/>
  <c r="BE147" i="6"/>
  <c r="BD147" i="6"/>
  <c r="R147" i="6"/>
  <c r="P147" i="6"/>
  <c r="N147" i="6"/>
  <c r="BG146" i="6"/>
  <c r="BF146" i="6"/>
  <c r="BE146" i="6"/>
  <c r="BD146" i="6"/>
  <c r="R146" i="6"/>
  <c r="P146" i="6"/>
  <c r="N146" i="6"/>
  <c r="BG145" i="6"/>
  <c r="BF145" i="6"/>
  <c r="BE145" i="6"/>
  <c r="BD145" i="6"/>
  <c r="R145" i="6"/>
  <c r="P145" i="6"/>
  <c r="N145" i="6"/>
  <c r="BG143" i="6"/>
  <c r="BF143" i="6"/>
  <c r="BE143" i="6"/>
  <c r="BD143" i="6"/>
  <c r="R143" i="6"/>
  <c r="P143" i="6"/>
  <c r="N143" i="6"/>
  <c r="BG142" i="6"/>
  <c r="BF142" i="6"/>
  <c r="BE142" i="6"/>
  <c r="BD142" i="6"/>
  <c r="R142" i="6"/>
  <c r="P142" i="6"/>
  <c r="N142" i="6"/>
  <c r="BG141" i="6"/>
  <c r="BF141" i="6"/>
  <c r="BE141" i="6"/>
  <c r="BD141" i="6"/>
  <c r="R141" i="6"/>
  <c r="P141" i="6"/>
  <c r="N141" i="6"/>
  <c r="BG140" i="6"/>
  <c r="BF140" i="6"/>
  <c r="BE140" i="6"/>
  <c r="BD140" i="6"/>
  <c r="R140" i="6"/>
  <c r="P140" i="6"/>
  <c r="N140" i="6"/>
  <c r="BG139" i="6"/>
  <c r="BF139" i="6"/>
  <c r="BE139" i="6"/>
  <c r="BD139" i="6"/>
  <c r="R139" i="6"/>
  <c r="P139" i="6"/>
  <c r="N139" i="6"/>
  <c r="BG138" i="6"/>
  <c r="BF138" i="6"/>
  <c r="BE138" i="6"/>
  <c r="BD138" i="6"/>
  <c r="R138" i="6"/>
  <c r="P138" i="6"/>
  <c r="N138" i="6"/>
  <c r="BG137" i="6"/>
  <c r="BF137" i="6"/>
  <c r="BE137" i="6"/>
  <c r="BD137" i="6"/>
  <c r="R137" i="6"/>
  <c r="P137" i="6"/>
  <c r="N137" i="6"/>
  <c r="BG136" i="6"/>
  <c r="BF136" i="6"/>
  <c r="BE136" i="6"/>
  <c r="BD136" i="6"/>
  <c r="R136" i="6"/>
  <c r="P136" i="6"/>
  <c r="N136" i="6"/>
  <c r="BG133" i="6"/>
  <c r="BF133" i="6"/>
  <c r="BE133" i="6"/>
  <c r="BD133" i="6"/>
  <c r="R133" i="6"/>
  <c r="P133" i="6"/>
  <c r="N133" i="6"/>
  <c r="BG132" i="6"/>
  <c r="BF132" i="6"/>
  <c r="BE132" i="6"/>
  <c r="BD132" i="6"/>
  <c r="R132" i="6"/>
  <c r="P132" i="6"/>
  <c r="N132" i="6"/>
  <c r="BG131" i="6"/>
  <c r="BF131" i="6"/>
  <c r="BE131" i="6"/>
  <c r="BD131" i="6"/>
  <c r="R131" i="6"/>
  <c r="P131" i="6"/>
  <c r="N131" i="6"/>
  <c r="BG129" i="6"/>
  <c r="BF129" i="6"/>
  <c r="BE129" i="6"/>
  <c r="BD129" i="6"/>
  <c r="R129" i="6"/>
  <c r="P129" i="6"/>
  <c r="N129" i="6"/>
  <c r="BG128" i="6"/>
  <c r="BF128" i="6"/>
  <c r="BE128" i="6"/>
  <c r="BD128" i="6"/>
  <c r="R128" i="6"/>
  <c r="P128" i="6"/>
  <c r="N128" i="6"/>
  <c r="BG126" i="6"/>
  <c r="BF126" i="6"/>
  <c r="BE126" i="6"/>
  <c r="BD126" i="6"/>
  <c r="R126" i="6"/>
  <c r="R125" i="6" s="1"/>
  <c r="P126" i="6"/>
  <c r="P125" i="6" s="1"/>
  <c r="N126" i="6"/>
  <c r="N125" i="6"/>
  <c r="F119" i="6"/>
  <c r="F117" i="6"/>
  <c r="E115" i="6"/>
  <c r="F91" i="6"/>
  <c r="F89" i="6"/>
  <c r="E87" i="6"/>
  <c r="E18" i="6"/>
  <c r="F92" i="6"/>
  <c r="E7" i="6"/>
  <c r="E85" i="6" s="1"/>
  <c r="AW98" i="1"/>
  <c r="AX98" i="1"/>
  <c r="BG223" i="5"/>
  <c r="BF223" i="5"/>
  <c r="BE223" i="5"/>
  <c r="BD223" i="5"/>
  <c r="R223" i="5"/>
  <c r="P223" i="5"/>
  <c r="N223" i="5"/>
  <c r="BG222" i="5"/>
  <c r="BF222" i="5"/>
  <c r="BE222" i="5"/>
  <c r="BD222" i="5"/>
  <c r="R222" i="5"/>
  <c r="P222" i="5"/>
  <c r="N222" i="5"/>
  <c r="BG221" i="5"/>
  <c r="BF221" i="5"/>
  <c r="BE221" i="5"/>
  <c r="BD221" i="5"/>
  <c r="R221" i="5"/>
  <c r="P221" i="5"/>
  <c r="N221" i="5"/>
  <c r="BG220" i="5"/>
  <c r="BF220" i="5"/>
  <c r="BE220" i="5"/>
  <c r="BD220" i="5"/>
  <c r="R220" i="5"/>
  <c r="P220" i="5"/>
  <c r="N220" i="5"/>
  <c r="BG219" i="5"/>
  <c r="BF219" i="5"/>
  <c r="BE219" i="5"/>
  <c r="BD219" i="5"/>
  <c r="R219" i="5"/>
  <c r="P219" i="5"/>
  <c r="N219" i="5"/>
  <c r="BG218" i="5"/>
  <c r="BF218" i="5"/>
  <c r="BE218" i="5"/>
  <c r="BD218" i="5"/>
  <c r="R218" i="5"/>
  <c r="P218" i="5"/>
  <c r="N218" i="5"/>
  <c r="BG217" i="5"/>
  <c r="BF217" i="5"/>
  <c r="BE217" i="5"/>
  <c r="BD217" i="5"/>
  <c r="R217" i="5"/>
  <c r="P217" i="5"/>
  <c r="N217" i="5"/>
  <c r="BG215" i="5"/>
  <c r="BF215" i="5"/>
  <c r="BE215" i="5"/>
  <c r="BD215" i="5"/>
  <c r="R215" i="5"/>
  <c r="P215" i="5"/>
  <c r="N215" i="5"/>
  <c r="BG214" i="5"/>
  <c r="BF214" i="5"/>
  <c r="BE214" i="5"/>
  <c r="BD214" i="5"/>
  <c r="R214" i="5"/>
  <c r="P214" i="5"/>
  <c r="N214" i="5"/>
  <c r="BG211" i="5"/>
  <c r="BF211" i="5"/>
  <c r="BE211" i="5"/>
  <c r="BD211" i="5"/>
  <c r="R211" i="5"/>
  <c r="R210" i="5"/>
  <c r="P211" i="5"/>
  <c r="P210" i="5" s="1"/>
  <c r="N211" i="5"/>
  <c r="N210" i="5" s="1"/>
  <c r="BG209" i="5"/>
  <c r="BF209" i="5"/>
  <c r="BE209" i="5"/>
  <c r="BD209" i="5"/>
  <c r="R209" i="5"/>
  <c r="P209" i="5"/>
  <c r="N209" i="5"/>
  <c r="BG208" i="5"/>
  <c r="BF208" i="5"/>
  <c r="BE208" i="5"/>
  <c r="BD208" i="5"/>
  <c r="R208" i="5"/>
  <c r="P208" i="5"/>
  <c r="N208" i="5"/>
  <c r="BG207" i="5"/>
  <c r="BF207" i="5"/>
  <c r="BE207" i="5"/>
  <c r="BD207" i="5"/>
  <c r="R207" i="5"/>
  <c r="P207" i="5"/>
  <c r="N207" i="5"/>
  <c r="BG206" i="5"/>
  <c r="BF206" i="5"/>
  <c r="BE206" i="5"/>
  <c r="BD206" i="5"/>
  <c r="R206" i="5"/>
  <c r="P206" i="5"/>
  <c r="N206" i="5"/>
  <c r="BG205" i="5"/>
  <c r="BF205" i="5"/>
  <c r="BE205" i="5"/>
  <c r="BD205" i="5"/>
  <c r="R205" i="5"/>
  <c r="P205" i="5"/>
  <c r="N205" i="5"/>
  <c r="BG204" i="5"/>
  <c r="BF204" i="5"/>
  <c r="BE204" i="5"/>
  <c r="BD204" i="5"/>
  <c r="R204" i="5"/>
  <c r="P204" i="5"/>
  <c r="N204" i="5"/>
  <c r="BG203" i="5"/>
  <c r="BF203" i="5"/>
  <c r="BE203" i="5"/>
  <c r="BD203" i="5"/>
  <c r="R203" i="5"/>
  <c r="P203" i="5"/>
  <c r="N203" i="5"/>
  <c r="BG201" i="5"/>
  <c r="BF201" i="5"/>
  <c r="BE201" i="5"/>
  <c r="BD201" i="5"/>
  <c r="R201" i="5"/>
  <c r="P201" i="5"/>
  <c r="N201" i="5"/>
  <c r="BG200" i="5"/>
  <c r="BF200" i="5"/>
  <c r="BE200" i="5"/>
  <c r="BD200" i="5"/>
  <c r="R200" i="5"/>
  <c r="P200" i="5"/>
  <c r="N200" i="5"/>
  <c r="BG199" i="5"/>
  <c r="BF199" i="5"/>
  <c r="BE199" i="5"/>
  <c r="BD199" i="5"/>
  <c r="R199" i="5"/>
  <c r="P199" i="5"/>
  <c r="N199" i="5"/>
  <c r="BG198" i="5"/>
  <c r="BF198" i="5"/>
  <c r="BE198" i="5"/>
  <c r="BD198" i="5"/>
  <c r="R198" i="5"/>
  <c r="P198" i="5"/>
  <c r="N198" i="5"/>
  <c r="BG197" i="5"/>
  <c r="BF197" i="5"/>
  <c r="BE197" i="5"/>
  <c r="BD197" i="5"/>
  <c r="R197" i="5"/>
  <c r="P197" i="5"/>
  <c r="N197" i="5"/>
  <c r="BG196" i="5"/>
  <c r="BF196" i="5"/>
  <c r="BE196" i="5"/>
  <c r="BD196" i="5"/>
  <c r="R196" i="5"/>
  <c r="P196" i="5"/>
  <c r="N196" i="5"/>
  <c r="BG195" i="5"/>
  <c r="BF195" i="5"/>
  <c r="BE195" i="5"/>
  <c r="BD195" i="5"/>
  <c r="R195" i="5"/>
  <c r="P195" i="5"/>
  <c r="N195" i="5"/>
  <c r="BG194" i="5"/>
  <c r="BF194" i="5"/>
  <c r="BE194" i="5"/>
  <c r="BD194" i="5"/>
  <c r="R194" i="5"/>
  <c r="P194" i="5"/>
  <c r="N194" i="5"/>
  <c r="BG192" i="5"/>
  <c r="BF192" i="5"/>
  <c r="BE192" i="5"/>
  <c r="BD192" i="5"/>
  <c r="R192" i="5"/>
  <c r="P192" i="5"/>
  <c r="N192" i="5"/>
  <c r="BG191" i="5"/>
  <c r="BF191" i="5"/>
  <c r="BE191" i="5"/>
  <c r="BD191" i="5"/>
  <c r="R191" i="5"/>
  <c r="P191" i="5"/>
  <c r="N191" i="5"/>
  <c r="BG190" i="5"/>
  <c r="BF190" i="5"/>
  <c r="BE190" i="5"/>
  <c r="BD190" i="5"/>
  <c r="R190" i="5"/>
  <c r="P190" i="5"/>
  <c r="N190" i="5"/>
  <c r="BG189" i="5"/>
  <c r="BF189" i="5"/>
  <c r="BE189" i="5"/>
  <c r="BD189" i="5"/>
  <c r="R189" i="5"/>
  <c r="P189" i="5"/>
  <c r="N189" i="5"/>
  <c r="BG188" i="5"/>
  <c r="BF188" i="5"/>
  <c r="BE188" i="5"/>
  <c r="BD188" i="5"/>
  <c r="R188" i="5"/>
  <c r="P188" i="5"/>
  <c r="N188" i="5"/>
  <c r="BG187" i="5"/>
  <c r="BF187" i="5"/>
  <c r="BE187" i="5"/>
  <c r="BD187" i="5"/>
  <c r="R187" i="5"/>
  <c r="P187" i="5"/>
  <c r="N187" i="5"/>
  <c r="BG186" i="5"/>
  <c r="BF186" i="5"/>
  <c r="BE186" i="5"/>
  <c r="BD186" i="5"/>
  <c r="R186" i="5"/>
  <c r="P186" i="5"/>
  <c r="N186" i="5"/>
  <c r="BG185" i="5"/>
  <c r="BF185" i="5"/>
  <c r="BE185" i="5"/>
  <c r="BD185" i="5"/>
  <c r="R185" i="5"/>
  <c r="P185" i="5"/>
  <c r="N185" i="5"/>
  <c r="BG184" i="5"/>
  <c r="BF184" i="5"/>
  <c r="BE184" i="5"/>
  <c r="BD184" i="5"/>
  <c r="R184" i="5"/>
  <c r="P184" i="5"/>
  <c r="N184" i="5"/>
  <c r="BG183" i="5"/>
  <c r="BF183" i="5"/>
  <c r="BE183" i="5"/>
  <c r="BD183" i="5"/>
  <c r="R183" i="5"/>
  <c r="P183" i="5"/>
  <c r="N183" i="5"/>
  <c r="BG182" i="5"/>
  <c r="BF182" i="5"/>
  <c r="BE182" i="5"/>
  <c r="BD182" i="5"/>
  <c r="R182" i="5"/>
  <c r="P182" i="5"/>
  <c r="N182" i="5"/>
  <c r="BG181" i="5"/>
  <c r="BF181" i="5"/>
  <c r="BE181" i="5"/>
  <c r="BD181" i="5"/>
  <c r="R181" i="5"/>
  <c r="P181" i="5"/>
  <c r="N181" i="5"/>
  <c r="BG180" i="5"/>
  <c r="BF180" i="5"/>
  <c r="BE180" i="5"/>
  <c r="BD180" i="5"/>
  <c r="R180" i="5"/>
  <c r="P180" i="5"/>
  <c r="N180" i="5"/>
  <c r="BG179" i="5"/>
  <c r="BF179" i="5"/>
  <c r="BE179" i="5"/>
  <c r="BD179" i="5"/>
  <c r="R179" i="5"/>
  <c r="P179" i="5"/>
  <c r="N179" i="5"/>
  <c r="BG178" i="5"/>
  <c r="BF178" i="5"/>
  <c r="BE178" i="5"/>
  <c r="BD178" i="5"/>
  <c r="R178" i="5"/>
  <c r="P178" i="5"/>
  <c r="N178" i="5"/>
  <c r="BG176" i="5"/>
  <c r="BF176" i="5"/>
  <c r="BE176" i="5"/>
  <c r="BD176" i="5"/>
  <c r="R176" i="5"/>
  <c r="P176" i="5"/>
  <c r="N176" i="5"/>
  <c r="BG175" i="5"/>
  <c r="BF175" i="5"/>
  <c r="BE175" i="5"/>
  <c r="BD175" i="5"/>
  <c r="R175" i="5"/>
  <c r="P175" i="5"/>
  <c r="N175" i="5"/>
  <c r="BG174" i="5"/>
  <c r="BF174" i="5"/>
  <c r="BE174" i="5"/>
  <c r="BD174" i="5"/>
  <c r="R174" i="5"/>
  <c r="P174" i="5"/>
  <c r="N174" i="5"/>
  <c r="BG173" i="5"/>
  <c r="BF173" i="5"/>
  <c r="BE173" i="5"/>
  <c r="BD173" i="5"/>
  <c r="R173" i="5"/>
  <c r="P173" i="5"/>
  <c r="N173" i="5"/>
  <c r="BG172" i="5"/>
  <c r="BF172" i="5"/>
  <c r="BE172" i="5"/>
  <c r="BD172" i="5"/>
  <c r="R172" i="5"/>
  <c r="P172" i="5"/>
  <c r="N172" i="5"/>
  <c r="BG171" i="5"/>
  <c r="BF171" i="5"/>
  <c r="BE171" i="5"/>
  <c r="BD171" i="5"/>
  <c r="R171" i="5"/>
  <c r="P171" i="5"/>
  <c r="N171" i="5"/>
  <c r="BG170" i="5"/>
  <c r="BF170" i="5"/>
  <c r="BE170" i="5"/>
  <c r="BD170" i="5"/>
  <c r="R170" i="5"/>
  <c r="P170" i="5"/>
  <c r="N170" i="5"/>
  <c r="BG169" i="5"/>
  <c r="BF169" i="5"/>
  <c r="BE169" i="5"/>
  <c r="BD169" i="5"/>
  <c r="R169" i="5"/>
  <c r="P169" i="5"/>
  <c r="N169" i="5"/>
  <c r="BG168" i="5"/>
  <c r="BF168" i="5"/>
  <c r="BE168" i="5"/>
  <c r="BD168" i="5"/>
  <c r="R168" i="5"/>
  <c r="P168" i="5"/>
  <c r="N168" i="5"/>
  <c r="BG167" i="5"/>
  <c r="BF167" i="5"/>
  <c r="BE167" i="5"/>
  <c r="BD167" i="5"/>
  <c r="R167" i="5"/>
  <c r="P167" i="5"/>
  <c r="N167" i="5"/>
  <c r="BG166" i="5"/>
  <c r="BF166" i="5"/>
  <c r="BE166" i="5"/>
  <c r="BD166" i="5"/>
  <c r="R166" i="5"/>
  <c r="P166" i="5"/>
  <c r="N166" i="5"/>
  <c r="BG165" i="5"/>
  <c r="BF165" i="5"/>
  <c r="BE165" i="5"/>
  <c r="BD165" i="5"/>
  <c r="R165" i="5"/>
  <c r="P165" i="5"/>
  <c r="N165" i="5"/>
  <c r="BG163" i="5"/>
  <c r="BF163" i="5"/>
  <c r="BE163" i="5"/>
  <c r="BD163" i="5"/>
  <c r="R163" i="5"/>
  <c r="P163" i="5"/>
  <c r="N163" i="5"/>
  <c r="BG162" i="5"/>
  <c r="BF162" i="5"/>
  <c r="BE162" i="5"/>
  <c r="BD162" i="5"/>
  <c r="R162" i="5"/>
  <c r="P162" i="5"/>
  <c r="N162" i="5"/>
  <c r="BG161" i="5"/>
  <c r="BF161" i="5"/>
  <c r="BE161" i="5"/>
  <c r="BD161" i="5"/>
  <c r="R161" i="5"/>
  <c r="P161" i="5"/>
  <c r="N161" i="5"/>
  <c r="BG159" i="5"/>
  <c r="BF159" i="5"/>
  <c r="BE159" i="5"/>
  <c r="BD159" i="5"/>
  <c r="R159" i="5"/>
  <c r="P159" i="5"/>
  <c r="N159" i="5"/>
  <c r="BG158" i="5"/>
  <c r="BF158" i="5"/>
  <c r="BE158" i="5"/>
  <c r="BD158" i="5"/>
  <c r="R158" i="5"/>
  <c r="P158" i="5"/>
  <c r="N158" i="5"/>
  <c r="BG157" i="5"/>
  <c r="BF157" i="5"/>
  <c r="BE157" i="5"/>
  <c r="BD157" i="5"/>
  <c r="R157" i="5"/>
  <c r="P157" i="5"/>
  <c r="N157" i="5"/>
  <c r="BG156" i="5"/>
  <c r="BF156" i="5"/>
  <c r="BE156" i="5"/>
  <c r="BD156" i="5"/>
  <c r="R156" i="5"/>
  <c r="P156" i="5"/>
  <c r="N156" i="5"/>
  <c r="BG155" i="5"/>
  <c r="BF155" i="5"/>
  <c r="BE155" i="5"/>
  <c r="BD155" i="5"/>
  <c r="R155" i="5"/>
  <c r="P155" i="5"/>
  <c r="N155" i="5"/>
  <c r="BG154" i="5"/>
  <c r="BF154" i="5"/>
  <c r="BE154" i="5"/>
  <c r="BD154" i="5"/>
  <c r="R154" i="5"/>
  <c r="P154" i="5"/>
  <c r="N154" i="5"/>
  <c r="BG153" i="5"/>
  <c r="BF153" i="5"/>
  <c r="BE153" i="5"/>
  <c r="BD153" i="5"/>
  <c r="R153" i="5"/>
  <c r="P153" i="5"/>
  <c r="N153" i="5"/>
  <c r="BG152" i="5"/>
  <c r="BF152" i="5"/>
  <c r="BE152" i="5"/>
  <c r="BD152" i="5"/>
  <c r="R152" i="5"/>
  <c r="P152" i="5"/>
  <c r="N152" i="5"/>
  <c r="BG151" i="5"/>
  <c r="BF151" i="5"/>
  <c r="BE151" i="5"/>
  <c r="BD151" i="5"/>
  <c r="R151" i="5"/>
  <c r="P151" i="5"/>
  <c r="N151" i="5"/>
  <c r="BG150" i="5"/>
  <c r="BF150" i="5"/>
  <c r="BE150" i="5"/>
  <c r="BD150" i="5"/>
  <c r="R150" i="5"/>
  <c r="P150" i="5"/>
  <c r="N150" i="5"/>
  <c r="BG149" i="5"/>
  <c r="BF149" i="5"/>
  <c r="BE149" i="5"/>
  <c r="BD149" i="5"/>
  <c r="R149" i="5"/>
  <c r="P149" i="5"/>
  <c r="N149" i="5"/>
  <c r="BG148" i="5"/>
  <c r="BF148" i="5"/>
  <c r="BE148" i="5"/>
  <c r="BD148" i="5"/>
  <c r="R148" i="5"/>
  <c r="P148" i="5"/>
  <c r="N148" i="5"/>
  <c r="BG147" i="5"/>
  <c r="BF147" i="5"/>
  <c r="BE147" i="5"/>
  <c r="BD147" i="5"/>
  <c r="R147" i="5"/>
  <c r="P147" i="5"/>
  <c r="N147" i="5"/>
  <c r="BG146" i="5"/>
  <c r="BF146" i="5"/>
  <c r="BE146" i="5"/>
  <c r="BD146" i="5"/>
  <c r="R146" i="5"/>
  <c r="P146" i="5"/>
  <c r="N146" i="5"/>
  <c r="BG145" i="5"/>
  <c r="BF145" i="5"/>
  <c r="BE145" i="5"/>
  <c r="BD145" i="5"/>
  <c r="R145" i="5"/>
  <c r="P145" i="5"/>
  <c r="N145" i="5"/>
  <c r="BG144" i="5"/>
  <c r="BF144" i="5"/>
  <c r="BE144" i="5"/>
  <c r="BD144" i="5"/>
  <c r="R144" i="5"/>
  <c r="P144" i="5"/>
  <c r="N144" i="5"/>
  <c r="BG143" i="5"/>
  <c r="BF143" i="5"/>
  <c r="BE143" i="5"/>
  <c r="BD143" i="5"/>
  <c r="R143" i="5"/>
  <c r="P143" i="5"/>
  <c r="N143" i="5"/>
  <c r="BG142" i="5"/>
  <c r="BF142" i="5"/>
  <c r="BE142" i="5"/>
  <c r="BD142" i="5"/>
  <c r="R142" i="5"/>
  <c r="P142" i="5"/>
  <c r="N142" i="5"/>
  <c r="BG141" i="5"/>
  <c r="BF141" i="5"/>
  <c r="BE141" i="5"/>
  <c r="BD141" i="5"/>
  <c r="R141" i="5"/>
  <c r="P141" i="5"/>
  <c r="N141" i="5"/>
  <c r="BG140" i="5"/>
  <c r="BF140" i="5"/>
  <c r="BE140" i="5"/>
  <c r="BD140" i="5"/>
  <c r="R140" i="5"/>
  <c r="P140" i="5"/>
  <c r="N140" i="5"/>
  <c r="BG139" i="5"/>
  <c r="BF139" i="5"/>
  <c r="BE139" i="5"/>
  <c r="BD139" i="5"/>
  <c r="R139" i="5"/>
  <c r="P139" i="5"/>
  <c r="N139" i="5"/>
  <c r="BG138" i="5"/>
  <c r="BF138" i="5"/>
  <c r="BE138" i="5"/>
  <c r="BD138" i="5"/>
  <c r="R138" i="5"/>
  <c r="P138" i="5"/>
  <c r="N138" i="5"/>
  <c r="BG137" i="5"/>
  <c r="BF137" i="5"/>
  <c r="BE137" i="5"/>
  <c r="BD137" i="5"/>
  <c r="R137" i="5"/>
  <c r="P137" i="5"/>
  <c r="N137" i="5"/>
  <c r="BG136" i="5"/>
  <c r="BF136" i="5"/>
  <c r="BE136" i="5"/>
  <c r="BD136" i="5"/>
  <c r="R136" i="5"/>
  <c r="P136" i="5"/>
  <c r="N136" i="5"/>
  <c r="BG133" i="5"/>
  <c r="BF133" i="5"/>
  <c r="BE133" i="5"/>
  <c r="BD133" i="5"/>
  <c r="R133" i="5"/>
  <c r="R132" i="5"/>
  <c r="P133" i="5"/>
  <c r="P132" i="5" s="1"/>
  <c r="N133" i="5"/>
  <c r="N132" i="5" s="1"/>
  <c r="BG131" i="5"/>
  <c r="BF131" i="5"/>
  <c r="BE131" i="5"/>
  <c r="BD131" i="5"/>
  <c r="R131" i="5"/>
  <c r="R130" i="5" s="1"/>
  <c r="P131" i="5"/>
  <c r="P130" i="5" s="1"/>
  <c r="N131" i="5"/>
  <c r="N130" i="5" s="1"/>
  <c r="F125" i="5"/>
  <c r="F123" i="5"/>
  <c r="E121" i="5"/>
  <c r="F91" i="5"/>
  <c r="F89" i="5"/>
  <c r="E87" i="5"/>
  <c r="E21" i="5"/>
  <c r="E18" i="5"/>
  <c r="F92" i="5" s="1"/>
  <c r="E7" i="5"/>
  <c r="E85" i="5" s="1"/>
  <c r="AX97" i="1"/>
  <c r="AW97" i="1"/>
  <c r="BG313" i="4"/>
  <c r="BF313" i="4"/>
  <c r="BE313" i="4"/>
  <c r="BD313" i="4"/>
  <c r="R313" i="4"/>
  <c r="P313" i="4"/>
  <c r="N313" i="4"/>
  <c r="BG312" i="4"/>
  <c r="BF312" i="4"/>
  <c r="BE312" i="4"/>
  <c r="BD312" i="4"/>
  <c r="R312" i="4"/>
  <c r="P312" i="4"/>
  <c r="N312" i="4"/>
  <c r="BG311" i="4"/>
  <c r="BF311" i="4"/>
  <c r="BE311" i="4"/>
  <c r="BD311" i="4"/>
  <c r="R311" i="4"/>
  <c r="P311" i="4"/>
  <c r="N311" i="4"/>
  <c r="BG310" i="4"/>
  <c r="BF310" i="4"/>
  <c r="BE310" i="4"/>
  <c r="BD310" i="4"/>
  <c r="R310" i="4"/>
  <c r="P310" i="4"/>
  <c r="N310" i="4"/>
  <c r="BG309" i="4"/>
  <c r="BF309" i="4"/>
  <c r="BE309" i="4"/>
  <c r="BD309" i="4"/>
  <c r="R309" i="4"/>
  <c r="P309" i="4"/>
  <c r="N309" i="4"/>
  <c r="BG308" i="4"/>
  <c r="BF308" i="4"/>
  <c r="BE308" i="4"/>
  <c r="BD308" i="4"/>
  <c r="R308" i="4"/>
  <c r="P308" i="4"/>
  <c r="N308" i="4"/>
  <c r="BG307" i="4"/>
  <c r="BF307" i="4"/>
  <c r="BE307" i="4"/>
  <c r="BD307" i="4"/>
  <c r="R307" i="4"/>
  <c r="P307" i="4"/>
  <c r="N307" i="4"/>
  <c r="BG306" i="4"/>
  <c r="BF306" i="4"/>
  <c r="BE306" i="4"/>
  <c r="BD306" i="4"/>
  <c r="R306" i="4"/>
  <c r="P306" i="4"/>
  <c r="N306" i="4"/>
  <c r="BG305" i="4"/>
  <c r="BF305" i="4"/>
  <c r="BE305" i="4"/>
  <c r="BD305" i="4"/>
  <c r="R305" i="4"/>
  <c r="P305" i="4"/>
  <c r="N305" i="4"/>
  <c r="BG304" i="4"/>
  <c r="BF304" i="4"/>
  <c r="BE304" i="4"/>
  <c r="BD304" i="4"/>
  <c r="R304" i="4"/>
  <c r="P304" i="4"/>
  <c r="N304" i="4"/>
  <c r="BG302" i="4"/>
  <c r="BF302" i="4"/>
  <c r="BE302" i="4"/>
  <c r="BD302" i="4"/>
  <c r="R302" i="4"/>
  <c r="R301" i="4" s="1"/>
  <c r="P302" i="4"/>
  <c r="P301" i="4" s="1"/>
  <c r="N302" i="4"/>
  <c r="N301" i="4" s="1"/>
  <c r="BG300" i="4"/>
  <c r="BF300" i="4"/>
  <c r="BE300" i="4"/>
  <c r="BD300" i="4"/>
  <c r="R300" i="4"/>
  <c r="P300" i="4"/>
  <c r="N300" i="4"/>
  <c r="BG299" i="4"/>
  <c r="BF299" i="4"/>
  <c r="BE299" i="4"/>
  <c r="BD299" i="4"/>
  <c r="R299" i="4"/>
  <c r="P299" i="4"/>
  <c r="N299" i="4"/>
  <c r="BG298" i="4"/>
  <c r="BF298" i="4"/>
  <c r="BE298" i="4"/>
  <c r="BD298" i="4"/>
  <c r="R298" i="4"/>
  <c r="P298" i="4"/>
  <c r="N298" i="4"/>
  <c r="BG296" i="4"/>
  <c r="BF296" i="4"/>
  <c r="BE296" i="4"/>
  <c r="BD296" i="4"/>
  <c r="R296" i="4"/>
  <c r="P296" i="4"/>
  <c r="N296" i="4"/>
  <c r="BG295" i="4"/>
  <c r="BF295" i="4"/>
  <c r="BE295" i="4"/>
  <c r="BD295" i="4"/>
  <c r="R295" i="4"/>
  <c r="P295" i="4"/>
  <c r="N295" i="4"/>
  <c r="BG294" i="4"/>
  <c r="BF294" i="4"/>
  <c r="BE294" i="4"/>
  <c r="BD294" i="4"/>
  <c r="R294" i="4"/>
  <c r="P294" i="4"/>
  <c r="N294" i="4"/>
  <c r="BG293" i="4"/>
  <c r="BF293" i="4"/>
  <c r="BE293" i="4"/>
  <c r="BD293" i="4"/>
  <c r="R293" i="4"/>
  <c r="P293" i="4"/>
  <c r="N293" i="4"/>
  <c r="BG292" i="4"/>
  <c r="BF292" i="4"/>
  <c r="BE292" i="4"/>
  <c r="BD292" i="4"/>
  <c r="R292" i="4"/>
  <c r="P292" i="4"/>
  <c r="N292" i="4"/>
  <c r="BG291" i="4"/>
  <c r="BF291" i="4"/>
  <c r="BE291" i="4"/>
  <c r="BD291" i="4"/>
  <c r="R291" i="4"/>
  <c r="P291" i="4"/>
  <c r="N291" i="4"/>
  <c r="BG290" i="4"/>
  <c r="BF290" i="4"/>
  <c r="BE290" i="4"/>
  <c r="BD290" i="4"/>
  <c r="R290" i="4"/>
  <c r="P290" i="4"/>
  <c r="N290" i="4"/>
  <c r="BG288" i="4"/>
  <c r="BF288" i="4"/>
  <c r="BE288" i="4"/>
  <c r="BD288" i="4"/>
  <c r="R288" i="4"/>
  <c r="P288" i="4"/>
  <c r="N288" i="4"/>
  <c r="BG287" i="4"/>
  <c r="BF287" i="4"/>
  <c r="BE287" i="4"/>
  <c r="BD287" i="4"/>
  <c r="R287" i="4"/>
  <c r="P287" i="4"/>
  <c r="N287" i="4"/>
  <c r="BG286" i="4"/>
  <c r="BF286" i="4"/>
  <c r="BE286" i="4"/>
  <c r="BD286" i="4"/>
  <c r="R286" i="4"/>
  <c r="P286" i="4"/>
  <c r="N286" i="4"/>
  <c r="BG285" i="4"/>
  <c r="BF285" i="4"/>
  <c r="BE285" i="4"/>
  <c r="BD285" i="4"/>
  <c r="R285" i="4"/>
  <c r="P285" i="4"/>
  <c r="N285" i="4"/>
  <c r="BG284" i="4"/>
  <c r="BF284" i="4"/>
  <c r="BE284" i="4"/>
  <c r="BD284" i="4"/>
  <c r="R284" i="4"/>
  <c r="P284" i="4"/>
  <c r="N284" i="4"/>
  <c r="BG283" i="4"/>
  <c r="BF283" i="4"/>
  <c r="BE283" i="4"/>
  <c r="BD283" i="4"/>
  <c r="R283" i="4"/>
  <c r="P283" i="4"/>
  <c r="N283" i="4"/>
  <c r="BG282" i="4"/>
  <c r="BF282" i="4"/>
  <c r="BE282" i="4"/>
  <c r="BD282" i="4"/>
  <c r="R282" i="4"/>
  <c r="P282" i="4"/>
  <c r="N282" i="4"/>
  <c r="BG281" i="4"/>
  <c r="BF281" i="4"/>
  <c r="BE281" i="4"/>
  <c r="BD281" i="4"/>
  <c r="R281" i="4"/>
  <c r="P281" i="4"/>
  <c r="N281" i="4"/>
  <c r="BG280" i="4"/>
  <c r="BF280" i="4"/>
  <c r="BE280" i="4"/>
  <c r="BD280" i="4"/>
  <c r="R280" i="4"/>
  <c r="P280" i="4"/>
  <c r="N280" i="4"/>
  <c r="BG279" i="4"/>
  <c r="BF279" i="4"/>
  <c r="BE279" i="4"/>
  <c r="BD279" i="4"/>
  <c r="R279" i="4"/>
  <c r="P279" i="4"/>
  <c r="N279" i="4"/>
  <c r="BG278" i="4"/>
  <c r="BF278" i="4"/>
  <c r="BE278" i="4"/>
  <c r="BD278" i="4"/>
  <c r="R278" i="4"/>
  <c r="P278" i="4"/>
  <c r="N278" i="4"/>
  <c r="BG277" i="4"/>
  <c r="BF277" i="4"/>
  <c r="BE277" i="4"/>
  <c r="BD277" i="4"/>
  <c r="R277" i="4"/>
  <c r="P277" i="4"/>
  <c r="N277" i="4"/>
  <c r="BG275" i="4"/>
  <c r="BF275" i="4"/>
  <c r="BE275" i="4"/>
  <c r="BD275" i="4"/>
  <c r="R275" i="4"/>
  <c r="P275" i="4"/>
  <c r="N275" i="4"/>
  <c r="BG274" i="4"/>
  <c r="BF274" i="4"/>
  <c r="BE274" i="4"/>
  <c r="BD274" i="4"/>
  <c r="R274" i="4"/>
  <c r="P274" i="4"/>
  <c r="N274" i="4"/>
  <c r="BG273" i="4"/>
  <c r="BF273" i="4"/>
  <c r="BE273" i="4"/>
  <c r="BD273" i="4"/>
  <c r="R273" i="4"/>
  <c r="P273" i="4"/>
  <c r="N273" i="4"/>
  <c r="BG272" i="4"/>
  <c r="BF272" i="4"/>
  <c r="BE272" i="4"/>
  <c r="BD272" i="4"/>
  <c r="R272" i="4"/>
  <c r="P272" i="4"/>
  <c r="N272" i="4"/>
  <c r="BG271" i="4"/>
  <c r="BF271" i="4"/>
  <c r="BE271" i="4"/>
  <c r="BD271" i="4"/>
  <c r="R271" i="4"/>
  <c r="P271" i="4"/>
  <c r="N271" i="4"/>
  <c r="BG270" i="4"/>
  <c r="BF270" i="4"/>
  <c r="BE270" i="4"/>
  <c r="BD270" i="4"/>
  <c r="R270" i="4"/>
  <c r="P270" i="4"/>
  <c r="N270" i="4"/>
  <c r="BG269" i="4"/>
  <c r="BF269" i="4"/>
  <c r="BE269" i="4"/>
  <c r="BD269" i="4"/>
  <c r="R269" i="4"/>
  <c r="P269" i="4"/>
  <c r="N269" i="4"/>
  <c r="BG268" i="4"/>
  <c r="BF268" i="4"/>
  <c r="BE268" i="4"/>
  <c r="BD268" i="4"/>
  <c r="R268" i="4"/>
  <c r="P268" i="4"/>
  <c r="N268" i="4"/>
  <c r="BG267" i="4"/>
  <c r="BF267" i="4"/>
  <c r="BE267" i="4"/>
  <c r="BD267" i="4"/>
  <c r="R267" i="4"/>
  <c r="P267" i="4"/>
  <c r="N267" i="4"/>
  <c r="BG266" i="4"/>
  <c r="BF266" i="4"/>
  <c r="BE266" i="4"/>
  <c r="BD266" i="4"/>
  <c r="R266" i="4"/>
  <c r="P266" i="4"/>
  <c r="N266" i="4"/>
  <c r="BG265" i="4"/>
  <c r="BF265" i="4"/>
  <c r="BE265" i="4"/>
  <c r="BD265" i="4"/>
  <c r="R265" i="4"/>
  <c r="P265" i="4"/>
  <c r="N265" i="4"/>
  <c r="BG264" i="4"/>
  <c r="BF264" i="4"/>
  <c r="BE264" i="4"/>
  <c r="BD264" i="4"/>
  <c r="R264" i="4"/>
  <c r="P264" i="4"/>
  <c r="N264" i="4"/>
  <c r="BG263" i="4"/>
  <c r="BF263" i="4"/>
  <c r="BE263" i="4"/>
  <c r="BD263" i="4"/>
  <c r="R263" i="4"/>
  <c r="P263" i="4"/>
  <c r="N263" i="4"/>
  <c r="BG262" i="4"/>
  <c r="BF262" i="4"/>
  <c r="BE262" i="4"/>
  <c r="BD262" i="4"/>
  <c r="R262" i="4"/>
  <c r="P262" i="4"/>
  <c r="N262" i="4"/>
  <c r="BG261" i="4"/>
  <c r="BF261" i="4"/>
  <c r="BE261" i="4"/>
  <c r="BD261" i="4"/>
  <c r="R261" i="4"/>
  <c r="P261" i="4"/>
  <c r="N261" i="4"/>
  <c r="BG260" i="4"/>
  <c r="BF260" i="4"/>
  <c r="BE260" i="4"/>
  <c r="BD260" i="4"/>
  <c r="R260" i="4"/>
  <c r="P260" i="4"/>
  <c r="N260" i="4"/>
  <c r="BG259" i="4"/>
  <c r="BF259" i="4"/>
  <c r="BE259" i="4"/>
  <c r="BD259" i="4"/>
  <c r="R259" i="4"/>
  <c r="P259" i="4"/>
  <c r="N259" i="4"/>
  <c r="BG258" i="4"/>
  <c r="BF258" i="4"/>
  <c r="BE258" i="4"/>
  <c r="BD258" i="4"/>
  <c r="R258" i="4"/>
  <c r="P258" i="4"/>
  <c r="N258" i="4"/>
  <c r="BG257" i="4"/>
  <c r="BF257" i="4"/>
  <c r="BE257" i="4"/>
  <c r="BD257" i="4"/>
  <c r="R257" i="4"/>
  <c r="P257" i="4"/>
  <c r="N257" i="4"/>
  <c r="BG256" i="4"/>
  <c r="BF256" i="4"/>
  <c r="BE256" i="4"/>
  <c r="BD256" i="4"/>
  <c r="R256" i="4"/>
  <c r="P256" i="4"/>
  <c r="N256" i="4"/>
  <c r="BG255" i="4"/>
  <c r="BF255" i="4"/>
  <c r="BE255" i="4"/>
  <c r="BD255" i="4"/>
  <c r="R255" i="4"/>
  <c r="P255" i="4"/>
  <c r="N255" i="4"/>
  <c r="BG254" i="4"/>
  <c r="BF254" i="4"/>
  <c r="BE254" i="4"/>
  <c r="BD254" i="4"/>
  <c r="R254" i="4"/>
  <c r="P254" i="4"/>
  <c r="N254" i="4"/>
  <c r="BG253" i="4"/>
  <c r="BF253" i="4"/>
  <c r="BE253" i="4"/>
  <c r="BD253" i="4"/>
  <c r="R253" i="4"/>
  <c r="P253" i="4"/>
  <c r="N253" i="4"/>
  <c r="BG252" i="4"/>
  <c r="BF252" i="4"/>
  <c r="BE252" i="4"/>
  <c r="BD252" i="4"/>
  <c r="R252" i="4"/>
  <c r="P252" i="4"/>
  <c r="N252" i="4"/>
  <c r="BG251" i="4"/>
  <c r="BF251" i="4"/>
  <c r="BE251" i="4"/>
  <c r="BD251" i="4"/>
  <c r="R251" i="4"/>
  <c r="P251" i="4"/>
  <c r="N251" i="4"/>
  <c r="BG250" i="4"/>
  <c r="BF250" i="4"/>
  <c r="BE250" i="4"/>
  <c r="BD250" i="4"/>
  <c r="R250" i="4"/>
  <c r="P250" i="4"/>
  <c r="N250" i="4"/>
  <c r="BG249" i="4"/>
  <c r="BF249" i="4"/>
  <c r="BE249" i="4"/>
  <c r="BD249" i="4"/>
  <c r="R249" i="4"/>
  <c r="P249" i="4"/>
  <c r="N249" i="4"/>
  <c r="BG248" i="4"/>
  <c r="BF248" i="4"/>
  <c r="BE248" i="4"/>
  <c r="BD248" i="4"/>
  <c r="R248" i="4"/>
  <c r="P248" i="4"/>
  <c r="N248" i="4"/>
  <c r="BG247" i="4"/>
  <c r="BF247" i="4"/>
  <c r="BE247" i="4"/>
  <c r="BD247" i="4"/>
  <c r="R247" i="4"/>
  <c r="P247" i="4"/>
  <c r="N247" i="4"/>
  <c r="BG246" i="4"/>
  <c r="BF246" i="4"/>
  <c r="BE246" i="4"/>
  <c r="BD246" i="4"/>
  <c r="R246" i="4"/>
  <c r="P246" i="4"/>
  <c r="N246" i="4"/>
  <c r="BG245" i="4"/>
  <c r="BF245" i="4"/>
  <c r="BE245" i="4"/>
  <c r="BD245" i="4"/>
  <c r="R245" i="4"/>
  <c r="P245" i="4"/>
  <c r="N245" i="4"/>
  <c r="BG244" i="4"/>
  <c r="BF244" i="4"/>
  <c r="BE244" i="4"/>
  <c r="BD244" i="4"/>
  <c r="R244" i="4"/>
  <c r="P244" i="4"/>
  <c r="N244" i="4"/>
  <c r="BG243" i="4"/>
  <c r="BF243" i="4"/>
  <c r="BE243" i="4"/>
  <c r="BD243" i="4"/>
  <c r="R243" i="4"/>
  <c r="P243" i="4"/>
  <c r="N243" i="4"/>
  <c r="BG241" i="4"/>
  <c r="BF241" i="4"/>
  <c r="BE241" i="4"/>
  <c r="BD241" i="4"/>
  <c r="R241" i="4"/>
  <c r="P241" i="4"/>
  <c r="N241" i="4"/>
  <c r="BG240" i="4"/>
  <c r="BF240" i="4"/>
  <c r="BE240" i="4"/>
  <c r="BD240" i="4"/>
  <c r="R240" i="4"/>
  <c r="P240" i="4"/>
  <c r="N240" i="4"/>
  <c r="BG239" i="4"/>
  <c r="BF239" i="4"/>
  <c r="BE239" i="4"/>
  <c r="BD239" i="4"/>
  <c r="R239" i="4"/>
  <c r="P239" i="4"/>
  <c r="N239" i="4"/>
  <c r="BG238" i="4"/>
  <c r="BF238" i="4"/>
  <c r="BE238" i="4"/>
  <c r="BD238" i="4"/>
  <c r="R238" i="4"/>
  <c r="P238" i="4"/>
  <c r="N238" i="4"/>
  <c r="BG237" i="4"/>
  <c r="BF237" i="4"/>
  <c r="BE237" i="4"/>
  <c r="BD237" i="4"/>
  <c r="R237" i="4"/>
  <c r="P237" i="4"/>
  <c r="N237" i="4"/>
  <c r="BG236" i="4"/>
  <c r="BF236" i="4"/>
  <c r="BE236" i="4"/>
  <c r="BD236" i="4"/>
  <c r="R236" i="4"/>
  <c r="P236" i="4"/>
  <c r="N236" i="4"/>
  <c r="BG235" i="4"/>
  <c r="BF235" i="4"/>
  <c r="BE235" i="4"/>
  <c r="BD235" i="4"/>
  <c r="R235" i="4"/>
  <c r="P235" i="4"/>
  <c r="N235" i="4"/>
  <c r="BG234" i="4"/>
  <c r="BF234" i="4"/>
  <c r="BE234" i="4"/>
  <c r="BD234" i="4"/>
  <c r="R234" i="4"/>
  <c r="P234" i="4"/>
  <c r="N234" i="4"/>
  <c r="BG232" i="4"/>
  <c r="BF232" i="4"/>
  <c r="BE232" i="4"/>
  <c r="BD232" i="4"/>
  <c r="R232" i="4"/>
  <c r="P232" i="4"/>
  <c r="N232" i="4"/>
  <c r="BG231" i="4"/>
  <c r="BF231" i="4"/>
  <c r="BE231" i="4"/>
  <c r="BD231" i="4"/>
  <c r="R231" i="4"/>
  <c r="P231" i="4"/>
  <c r="N231" i="4"/>
  <c r="BG230" i="4"/>
  <c r="BF230" i="4"/>
  <c r="BE230" i="4"/>
  <c r="BD230" i="4"/>
  <c r="R230" i="4"/>
  <c r="P230" i="4"/>
  <c r="N230" i="4"/>
  <c r="BG229" i="4"/>
  <c r="BF229" i="4"/>
  <c r="BE229" i="4"/>
  <c r="BD229" i="4"/>
  <c r="R229" i="4"/>
  <c r="P229" i="4"/>
  <c r="N229" i="4"/>
  <c r="BG228" i="4"/>
  <c r="BF228" i="4"/>
  <c r="BE228" i="4"/>
  <c r="BD228" i="4"/>
  <c r="R228" i="4"/>
  <c r="P228" i="4"/>
  <c r="N228" i="4"/>
  <c r="BG226" i="4"/>
  <c r="BF226" i="4"/>
  <c r="BE226" i="4"/>
  <c r="BD226" i="4"/>
  <c r="R226" i="4"/>
  <c r="P226" i="4"/>
  <c r="N226" i="4"/>
  <c r="BG225" i="4"/>
  <c r="BF225" i="4"/>
  <c r="BE225" i="4"/>
  <c r="BD225" i="4"/>
  <c r="R225" i="4"/>
  <c r="P225" i="4"/>
  <c r="N225" i="4"/>
  <c r="BG223" i="4"/>
  <c r="BF223" i="4"/>
  <c r="BE223" i="4"/>
  <c r="BD223" i="4"/>
  <c r="R223" i="4"/>
  <c r="P223" i="4"/>
  <c r="N223" i="4"/>
  <c r="BG222" i="4"/>
  <c r="BF222" i="4"/>
  <c r="BE222" i="4"/>
  <c r="BD222" i="4"/>
  <c r="R222" i="4"/>
  <c r="P222" i="4"/>
  <c r="N222" i="4"/>
  <c r="BG221" i="4"/>
  <c r="BF221" i="4"/>
  <c r="BE221" i="4"/>
  <c r="BD221" i="4"/>
  <c r="R221" i="4"/>
  <c r="P221" i="4"/>
  <c r="N221" i="4"/>
  <c r="BG220" i="4"/>
  <c r="BF220" i="4"/>
  <c r="BE220" i="4"/>
  <c r="BD220" i="4"/>
  <c r="R220" i="4"/>
  <c r="P220" i="4"/>
  <c r="N220" i="4"/>
  <c r="BG219" i="4"/>
  <c r="BF219" i="4"/>
  <c r="BE219" i="4"/>
  <c r="BD219" i="4"/>
  <c r="R219" i="4"/>
  <c r="P219" i="4"/>
  <c r="N219" i="4"/>
  <c r="BG218" i="4"/>
  <c r="BF218" i="4"/>
  <c r="BE218" i="4"/>
  <c r="BD218" i="4"/>
  <c r="R218" i="4"/>
  <c r="P218" i="4"/>
  <c r="N218" i="4"/>
  <c r="BG217" i="4"/>
  <c r="BF217" i="4"/>
  <c r="BE217" i="4"/>
  <c r="BD217" i="4"/>
  <c r="R217" i="4"/>
  <c r="P217" i="4"/>
  <c r="N217" i="4"/>
  <c r="BG216" i="4"/>
  <c r="BF216" i="4"/>
  <c r="BE216" i="4"/>
  <c r="BD216" i="4"/>
  <c r="R216" i="4"/>
  <c r="P216" i="4"/>
  <c r="N216" i="4"/>
  <c r="BG214" i="4"/>
  <c r="BF214" i="4"/>
  <c r="BE214" i="4"/>
  <c r="BD214" i="4"/>
  <c r="R214" i="4"/>
  <c r="P214" i="4"/>
  <c r="N214" i="4"/>
  <c r="BG213" i="4"/>
  <c r="BF213" i="4"/>
  <c r="BE213" i="4"/>
  <c r="BD213" i="4"/>
  <c r="R213" i="4"/>
  <c r="P213" i="4"/>
  <c r="N213" i="4"/>
  <c r="BG212" i="4"/>
  <c r="BF212" i="4"/>
  <c r="BE212" i="4"/>
  <c r="BD212" i="4"/>
  <c r="R212" i="4"/>
  <c r="P212" i="4"/>
  <c r="N212" i="4"/>
  <c r="BG211" i="4"/>
  <c r="BF211" i="4"/>
  <c r="BE211" i="4"/>
  <c r="BD211" i="4"/>
  <c r="R211" i="4"/>
  <c r="P211" i="4"/>
  <c r="N211" i="4"/>
  <c r="BG209" i="4"/>
  <c r="BF209" i="4"/>
  <c r="BE209" i="4"/>
  <c r="BD209" i="4"/>
  <c r="R209" i="4"/>
  <c r="P209" i="4"/>
  <c r="N209" i="4"/>
  <c r="BG208" i="4"/>
  <c r="BF208" i="4"/>
  <c r="BE208" i="4"/>
  <c r="BD208" i="4"/>
  <c r="R208" i="4"/>
  <c r="P208" i="4"/>
  <c r="N208" i="4"/>
  <c r="BG207" i="4"/>
  <c r="BF207" i="4"/>
  <c r="BE207" i="4"/>
  <c r="BD207" i="4"/>
  <c r="R207" i="4"/>
  <c r="P207" i="4"/>
  <c r="N207" i="4"/>
  <c r="BG206" i="4"/>
  <c r="BF206" i="4"/>
  <c r="BE206" i="4"/>
  <c r="BD206" i="4"/>
  <c r="R206" i="4"/>
  <c r="P206" i="4"/>
  <c r="N206" i="4"/>
  <c r="BG205" i="4"/>
  <c r="BF205" i="4"/>
  <c r="BE205" i="4"/>
  <c r="BD205" i="4"/>
  <c r="R205" i="4"/>
  <c r="P205" i="4"/>
  <c r="N205" i="4"/>
  <c r="BG204" i="4"/>
  <c r="BF204" i="4"/>
  <c r="BE204" i="4"/>
  <c r="BD204" i="4"/>
  <c r="R204" i="4"/>
  <c r="P204" i="4"/>
  <c r="N204" i="4"/>
  <c r="BG203" i="4"/>
  <c r="BF203" i="4"/>
  <c r="BE203" i="4"/>
  <c r="BD203" i="4"/>
  <c r="R203" i="4"/>
  <c r="P203" i="4"/>
  <c r="N203" i="4"/>
  <c r="BG200" i="4"/>
  <c r="BF200" i="4"/>
  <c r="BE200" i="4"/>
  <c r="BD200" i="4"/>
  <c r="R200" i="4"/>
  <c r="R199" i="4"/>
  <c r="P200" i="4"/>
  <c r="P199" i="4"/>
  <c r="N200" i="4"/>
  <c r="N199" i="4" s="1"/>
  <c r="BG198" i="4"/>
  <c r="BF198" i="4"/>
  <c r="BE198" i="4"/>
  <c r="BD198" i="4"/>
  <c r="R198" i="4"/>
  <c r="P198" i="4"/>
  <c r="N198" i="4"/>
  <c r="BG197" i="4"/>
  <c r="BF197" i="4"/>
  <c r="BE197" i="4"/>
  <c r="BD197" i="4"/>
  <c r="R197" i="4"/>
  <c r="P197" i="4"/>
  <c r="N197" i="4"/>
  <c r="BG196" i="4"/>
  <c r="BF196" i="4"/>
  <c r="BE196" i="4"/>
  <c r="BD196" i="4"/>
  <c r="R196" i="4"/>
  <c r="P196" i="4"/>
  <c r="N196" i="4"/>
  <c r="BG195" i="4"/>
  <c r="BF195" i="4"/>
  <c r="BE195" i="4"/>
  <c r="BD195" i="4"/>
  <c r="R195" i="4"/>
  <c r="P195" i="4"/>
  <c r="N195" i="4"/>
  <c r="BG194" i="4"/>
  <c r="BF194" i="4"/>
  <c r="BE194" i="4"/>
  <c r="BD194" i="4"/>
  <c r="R194" i="4"/>
  <c r="P194" i="4"/>
  <c r="N194" i="4"/>
  <c r="BG193" i="4"/>
  <c r="BF193" i="4"/>
  <c r="BE193" i="4"/>
  <c r="BD193" i="4"/>
  <c r="R193" i="4"/>
  <c r="P193" i="4"/>
  <c r="N193" i="4"/>
  <c r="BG192" i="4"/>
  <c r="BF192" i="4"/>
  <c r="BE192" i="4"/>
  <c r="BD192" i="4"/>
  <c r="R192" i="4"/>
  <c r="P192" i="4"/>
  <c r="N192" i="4"/>
  <c r="BG190" i="4"/>
  <c r="BF190" i="4"/>
  <c r="BE190" i="4"/>
  <c r="BD190" i="4"/>
  <c r="R190" i="4"/>
  <c r="P190" i="4"/>
  <c r="N190" i="4"/>
  <c r="BG189" i="4"/>
  <c r="BF189" i="4"/>
  <c r="BE189" i="4"/>
  <c r="BD189" i="4"/>
  <c r="R189" i="4"/>
  <c r="P189" i="4"/>
  <c r="N189" i="4"/>
  <c r="BG188" i="4"/>
  <c r="BF188" i="4"/>
  <c r="BE188" i="4"/>
  <c r="BD188" i="4"/>
  <c r="R188" i="4"/>
  <c r="P188" i="4"/>
  <c r="N188" i="4"/>
  <c r="BG187" i="4"/>
  <c r="BF187" i="4"/>
  <c r="BE187" i="4"/>
  <c r="BD187" i="4"/>
  <c r="R187" i="4"/>
  <c r="P187" i="4"/>
  <c r="N187" i="4"/>
  <c r="BG186" i="4"/>
  <c r="BF186" i="4"/>
  <c r="BE186" i="4"/>
  <c r="BD186" i="4"/>
  <c r="R186" i="4"/>
  <c r="P186" i="4"/>
  <c r="N186" i="4"/>
  <c r="BG185" i="4"/>
  <c r="BF185" i="4"/>
  <c r="BE185" i="4"/>
  <c r="BD185" i="4"/>
  <c r="R185" i="4"/>
  <c r="P185" i="4"/>
  <c r="N185" i="4"/>
  <c r="BG184" i="4"/>
  <c r="BF184" i="4"/>
  <c r="BE184" i="4"/>
  <c r="BD184" i="4"/>
  <c r="R184" i="4"/>
  <c r="P184" i="4"/>
  <c r="N184" i="4"/>
  <c r="BG183" i="4"/>
  <c r="BF183" i="4"/>
  <c r="BE183" i="4"/>
  <c r="BD183" i="4"/>
  <c r="R183" i="4"/>
  <c r="P183" i="4"/>
  <c r="N183" i="4"/>
  <c r="BG182" i="4"/>
  <c r="BF182" i="4"/>
  <c r="BE182" i="4"/>
  <c r="BD182" i="4"/>
  <c r="R182" i="4"/>
  <c r="P182" i="4"/>
  <c r="N182" i="4"/>
  <c r="BG181" i="4"/>
  <c r="BF181" i="4"/>
  <c r="BE181" i="4"/>
  <c r="BD181" i="4"/>
  <c r="R181" i="4"/>
  <c r="P181" i="4"/>
  <c r="N181" i="4"/>
  <c r="BG180" i="4"/>
  <c r="BF180" i="4"/>
  <c r="BE180" i="4"/>
  <c r="BD180" i="4"/>
  <c r="R180" i="4"/>
  <c r="P180" i="4"/>
  <c r="N180" i="4"/>
  <c r="BG179" i="4"/>
  <c r="BF179" i="4"/>
  <c r="BE179" i="4"/>
  <c r="BD179" i="4"/>
  <c r="R179" i="4"/>
  <c r="P179" i="4"/>
  <c r="N179" i="4"/>
  <c r="BG178" i="4"/>
  <c r="BF178" i="4"/>
  <c r="BE178" i="4"/>
  <c r="BD178" i="4"/>
  <c r="R178" i="4"/>
  <c r="P178" i="4"/>
  <c r="N178" i="4"/>
  <c r="BG177" i="4"/>
  <c r="BF177" i="4"/>
  <c r="BE177" i="4"/>
  <c r="BD177" i="4"/>
  <c r="R177" i="4"/>
  <c r="P177" i="4"/>
  <c r="N177" i="4"/>
  <c r="BG176" i="4"/>
  <c r="BF176" i="4"/>
  <c r="BE176" i="4"/>
  <c r="BD176" i="4"/>
  <c r="R176" i="4"/>
  <c r="P176" i="4"/>
  <c r="N176" i="4"/>
  <c r="BG175" i="4"/>
  <c r="BF175" i="4"/>
  <c r="BE175" i="4"/>
  <c r="BD175" i="4"/>
  <c r="R175" i="4"/>
  <c r="P175" i="4"/>
  <c r="N175" i="4"/>
  <c r="BG174" i="4"/>
  <c r="BF174" i="4"/>
  <c r="BE174" i="4"/>
  <c r="BD174" i="4"/>
  <c r="R174" i="4"/>
  <c r="P174" i="4"/>
  <c r="N174" i="4"/>
  <c r="BG173" i="4"/>
  <c r="BF173" i="4"/>
  <c r="BE173" i="4"/>
  <c r="BD173" i="4"/>
  <c r="R173" i="4"/>
  <c r="P173" i="4"/>
  <c r="N173" i="4"/>
  <c r="BG172" i="4"/>
  <c r="BF172" i="4"/>
  <c r="BE172" i="4"/>
  <c r="BD172" i="4"/>
  <c r="R172" i="4"/>
  <c r="P172" i="4"/>
  <c r="N172" i="4"/>
  <c r="BG171" i="4"/>
  <c r="BF171" i="4"/>
  <c r="BE171" i="4"/>
  <c r="BD171" i="4"/>
  <c r="R171" i="4"/>
  <c r="P171" i="4"/>
  <c r="N171" i="4"/>
  <c r="BG170" i="4"/>
  <c r="BF170" i="4"/>
  <c r="BE170" i="4"/>
  <c r="BD170" i="4"/>
  <c r="R170" i="4"/>
  <c r="P170" i="4"/>
  <c r="N170" i="4"/>
  <c r="BG169" i="4"/>
  <c r="BF169" i="4"/>
  <c r="BE169" i="4"/>
  <c r="BD169" i="4"/>
  <c r="R169" i="4"/>
  <c r="P169" i="4"/>
  <c r="N169" i="4"/>
  <c r="BG168" i="4"/>
  <c r="BF168" i="4"/>
  <c r="BE168" i="4"/>
  <c r="BD168" i="4"/>
  <c r="R168" i="4"/>
  <c r="P168" i="4"/>
  <c r="N168" i="4"/>
  <c r="BG167" i="4"/>
  <c r="BF167" i="4"/>
  <c r="BE167" i="4"/>
  <c r="BD167" i="4"/>
  <c r="R167" i="4"/>
  <c r="P167" i="4"/>
  <c r="N167" i="4"/>
  <c r="BG166" i="4"/>
  <c r="BF166" i="4"/>
  <c r="BE166" i="4"/>
  <c r="BD166" i="4"/>
  <c r="R166" i="4"/>
  <c r="P166" i="4"/>
  <c r="N166" i="4"/>
  <c r="BG165" i="4"/>
  <c r="BF165" i="4"/>
  <c r="BE165" i="4"/>
  <c r="BD165" i="4"/>
  <c r="R165" i="4"/>
  <c r="P165" i="4"/>
  <c r="N165" i="4"/>
  <c r="BG164" i="4"/>
  <c r="BF164" i="4"/>
  <c r="BE164" i="4"/>
  <c r="BD164" i="4"/>
  <c r="R164" i="4"/>
  <c r="P164" i="4"/>
  <c r="N164" i="4"/>
  <c r="BG163" i="4"/>
  <c r="BF163" i="4"/>
  <c r="BE163" i="4"/>
  <c r="BD163" i="4"/>
  <c r="R163" i="4"/>
  <c r="P163" i="4"/>
  <c r="N163" i="4"/>
  <c r="BG162" i="4"/>
  <c r="BF162" i="4"/>
  <c r="BE162" i="4"/>
  <c r="BD162" i="4"/>
  <c r="R162" i="4"/>
  <c r="P162" i="4"/>
  <c r="N162" i="4"/>
  <c r="BG161" i="4"/>
  <c r="BF161" i="4"/>
  <c r="BE161" i="4"/>
  <c r="BD161" i="4"/>
  <c r="R161" i="4"/>
  <c r="P161" i="4"/>
  <c r="N161" i="4"/>
  <c r="BG160" i="4"/>
  <c r="BF160" i="4"/>
  <c r="BE160" i="4"/>
  <c r="BD160" i="4"/>
  <c r="R160" i="4"/>
  <c r="P160" i="4"/>
  <c r="N160" i="4"/>
  <c r="BG158" i="4"/>
  <c r="BF158" i="4"/>
  <c r="BE158" i="4"/>
  <c r="BD158" i="4"/>
  <c r="R158" i="4"/>
  <c r="P158" i="4"/>
  <c r="N158" i="4"/>
  <c r="BG157" i="4"/>
  <c r="BF157" i="4"/>
  <c r="BE157" i="4"/>
  <c r="BD157" i="4"/>
  <c r="R157" i="4"/>
  <c r="P157" i="4"/>
  <c r="N157" i="4"/>
  <c r="BG156" i="4"/>
  <c r="BF156" i="4"/>
  <c r="BE156" i="4"/>
  <c r="BD156" i="4"/>
  <c r="R156" i="4"/>
  <c r="P156" i="4"/>
  <c r="N156" i="4"/>
  <c r="BG155" i="4"/>
  <c r="BF155" i="4"/>
  <c r="BE155" i="4"/>
  <c r="BD155" i="4"/>
  <c r="R155" i="4"/>
  <c r="P155" i="4"/>
  <c r="N155" i="4"/>
  <c r="BG154" i="4"/>
  <c r="BF154" i="4"/>
  <c r="BE154" i="4"/>
  <c r="BD154" i="4"/>
  <c r="R154" i="4"/>
  <c r="P154" i="4"/>
  <c r="N154" i="4"/>
  <c r="BG153" i="4"/>
  <c r="BF153" i="4"/>
  <c r="BE153" i="4"/>
  <c r="BD153" i="4"/>
  <c r="R153" i="4"/>
  <c r="P153" i="4"/>
  <c r="N153" i="4"/>
  <c r="BG152" i="4"/>
  <c r="BF152" i="4"/>
  <c r="BE152" i="4"/>
  <c r="BD152" i="4"/>
  <c r="R152" i="4"/>
  <c r="P152" i="4"/>
  <c r="N152" i="4"/>
  <c r="BG151" i="4"/>
  <c r="BF151" i="4"/>
  <c r="BE151" i="4"/>
  <c r="BD151" i="4"/>
  <c r="R151" i="4"/>
  <c r="P151" i="4"/>
  <c r="N151" i="4"/>
  <c r="BG150" i="4"/>
  <c r="BF150" i="4"/>
  <c r="BE150" i="4"/>
  <c r="BD150" i="4"/>
  <c r="R150" i="4"/>
  <c r="P150" i="4"/>
  <c r="N150" i="4"/>
  <c r="BG149" i="4"/>
  <c r="BF149" i="4"/>
  <c r="BE149" i="4"/>
  <c r="BD149" i="4"/>
  <c r="R149" i="4"/>
  <c r="P149" i="4"/>
  <c r="N149" i="4"/>
  <c r="BG148" i="4"/>
  <c r="BF148" i="4"/>
  <c r="BE148" i="4"/>
  <c r="BD148" i="4"/>
  <c r="R148" i="4"/>
  <c r="P148" i="4"/>
  <c r="N148" i="4"/>
  <c r="BG147" i="4"/>
  <c r="BF147" i="4"/>
  <c r="BE147" i="4"/>
  <c r="BD147" i="4"/>
  <c r="R147" i="4"/>
  <c r="P147" i="4"/>
  <c r="N147" i="4"/>
  <c r="BG146" i="4"/>
  <c r="BF146" i="4"/>
  <c r="BE146" i="4"/>
  <c r="BD146" i="4"/>
  <c r="R146" i="4"/>
  <c r="P146" i="4"/>
  <c r="N146" i="4"/>
  <c r="BG145" i="4"/>
  <c r="BF145" i="4"/>
  <c r="BE145" i="4"/>
  <c r="BD145" i="4"/>
  <c r="R145" i="4"/>
  <c r="P145" i="4"/>
  <c r="N145" i="4"/>
  <c r="BG144" i="4"/>
  <c r="BF144" i="4"/>
  <c r="BE144" i="4"/>
  <c r="BD144" i="4"/>
  <c r="R144" i="4"/>
  <c r="P144" i="4"/>
  <c r="N144" i="4"/>
  <c r="BG143" i="4"/>
  <c r="BF143" i="4"/>
  <c r="BE143" i="4"/>
  <c r="BD143" i="4"/>
  <c r="R143" i="4"/>
  <c r="P143" i="4"/>
  <c r="N143" i="4"/>
  <c r="BG142" i="4"/>
  <c r="BF142" i="4"/>
  <c r="BE142" i="4"/>
  <c r="BD142" i="4"/>
  <c r="R142" i="4"/>
  <c r="P142" i="4"/>
  <c r="N142" i="4"/>
  <c r="BG140" i="4"/>
  <c r="BF140" i="4"/>
  <c r="BE140" i="4"/>
  <c r="BD140" i="4"/>
  <c r="R140" i="4"/>
  <c r="P140" i="4"/>
  <c r="N140" i="4"/>
  <c r="BG139" i="4"/>
  <c r="BF139" i="4"/>
  <c r="BE139" i="4"/>
  <c r="BD139" i="4"/>
  <c r="R139" i="4"/>
  <c r="P139" i="4"/>
  <c r="N139" i="4"/>
  <c r="BG138" i="4"/>
  <c r="BF138" i="4"/>
  <c r="BE138" i="4"/>
  <c r="BD138" i="4"/>
  <c r="R138" i="4"/>
  <c r="P138" i="4"/>
  <c r="N138" i="4"/>
  <c r="F131" i="4"/>
  <c r="F129" i="4"/>
  <c r="E127" i="4"/>
  <c r="F91" i="4"/>
  <c r="F89" i="4"/>
  <c r="E87" i="4"/>
  <c r="E21" i="4"/>
  <c r="E18" i="4"/>
  <c r="F92" i="4" s="1"/>
  <c r="E7" i="4"/>
  <c r="E125" i="4" s="1"/>
  <c r="AX96" i="1"/>
  <c r="AW96" i="1"/>
  <c r="BG201" i="3"/>
  <c r="BF201" i="3"/>
  <c r="BE201" i="3"/>
  <c r="BD201" i="3"/>
  <c r="R201" i="3"/>
  <c r="P201" i="3"/>
  <c r="N201" i="3"/>
  <c r="BG200" i="3"/>
  <c r="BF200" i="3"/>
  <c r="BE200" i="3"/>
  <c r="BD200" i="3"/>
  <c r="R200" i="3"/>
  <c r="P200" i="3"/>
  <c r="N200" i="3"/>
  <c r="BG199" i="3"/>
  <c r="BF199" i="3"/>
  <c r="BE199" i="3"/>
  <c r="BD199" i="3"/>
  <c r="R199" i="3"/>
  <c r="P199" i="3"/>
  <c r="N199" i="3"/>
  <c r="BG198" i="3"/>
  <c r="BF198" i="3"/>
  <c r="BE198" i="3"/>
  <c r="BD198" i="3"/>
  <c r="R198" i="3"/>
  <c r="P198" i="3"/>
  <c r="N198" i="3"/>
  <c r="BG197" i="3"/>
  <c r="BF197" i="3"/>
  <c r="BE197" i="3"/>
  <c r="BD197" i="3"/>
  <c r="R197" i="3"/>
  <c r="P197" i="3"/>
  <c r="N197" i="3"/>
  <c r="BG196" i="3"/>
  <c r="BF196" i="3"/>
  <c r="BE196" i="3"/>
  <c r="BD196" i="3"/>
  <c r="R196" i="3"/>
  <c r="P196" i="3"/>
  <c r="N196" i="3"/>
  <c r="BG195" i="3"/>
  <c r="BF195" i="3"/>
  <c r="BE195" i="3"/>
  <c r="BD195" i="3"/>
  <c r="R195" i="3"/>
  <c r="P195" i="3"/>
  <c r="N195" i="3"/>
  <c r="BG193" i="3"/>
  <c r="BF193" i="3"/>
  <c r="BE193" i="3"/>
  <c r="BD193" i="3"/>
  <c r="R193" i="3"/>
  <c r="P193" i="3"/>
  <c r="N193" i="3"/>
  <c r="BG192" i="3"/>
  <c r="BF192" i="3"/>
  <c r="BE192" i="3"/>
  <c r="BD192" i="3"/>
  <c r="R192" i="3"/>
  <c r="P192" i="3"/>
  <c r="N192" i="3"/>
  <c r="BG190" i="3"/>
  <c r="BF190" i="3"/>
  <c r="BE190" i="3"/>
  <c r="BD190" i="3"/>
  <c r="R190" i="3"/>
  <c r="P190" i="3"/>
  <c r="N190" i="3"/>
  <c r="BG189" i="3"/>
  <c r="BF189" i="3"/>
  <c r="BE189" i="3"/>
  <c r="BD189" i="3"/>
  <c r="R189" i="3"/>
  <c r="P189" i="3"/>
  <c r="N189" i="3"/>
  <c r="BG188" i="3"/>
  <c r="BF188" i="3"/>
  <c r="BE188" i="3"/>
  <c r="BD188" i="3"/>
  <c r="R188" i="3"/>
  <c r="P188" i="3"/>
  <c r="N188" i="3"/>
  <c r="BG187" i="3"/>
  <c r="BF187" i="3"/>
  <c r="BE187" i="3"/>
  <c r="BD187" i="3"/>
  <c r="R187" i="3"/>
  <c r="P187" i="3"/>
  <c r="N187" i="3"/>
  <c r="BG185" i="3"/>
  <c r="BF185" i="3"/>
  <c r="BE185" i="3"/>
  <c r="BD185" i="3"/>
  <c r="R185" i="3"/>
  <c r="P185" i="3"/>
  <c r="N185" i="3"/>
  <c r="BG184" i="3"/>
  <c r="BF184" i="3"/>
  <c r="BE184" i="3"/>
  <c r="BD184" i="3"/>
  <c r="R184" i="3"/>
  <c r="P184" i="3"/>
  <c r="N184" i="3"/>
  <c r="BG183" i="3"/>
  <c r="BF183" i="3"/>
  <c r="BE183" i="3"/>
  <c r="BD183" i="3"/>
  <c r="R183" i="3"/>
  <c r="P183" i="3"/>
  <c r="N183" i="3"/>
  <c r="BG182" i="3"/>
  <c r="BF182" i="3"/>
  <c r="BE182" i="3"/>
  <c r="BD182" i="3"/>
  <c r="R182" i="3"/>
  <c r="P182" i="3"/>
  <c r="N182" i="3"/>
  <c r="BG181" i="3"/>
  <c r="BF181" i="3"/>
  <c r="BE181" i="3"/>
  <c r="BD181" i="3"/>
  <c r="R181" i="3"/>
  <c r="P181" i="3"/>
  <c r="N181" i="3"/>
  <c r="BG180" i="3"/>
  <c r="BF180" i="3"/>
  <c r="BE180" i="3"/>
  <c r="BD180" i="3"/>
  <c r="R180" i="3"/>
  <c r="P180" i="3"/>
  <c r="N180" i="3"/>
  <c r="BG179" i="3"/>
  <c r="BF179" i="3"/>
  <c r="BE179" i="3"/>
  <c r="BD179" i="3"/>
  <c r="R179" i="3"/>
  <c r="P179" i="3"/>
  <c r="N179" i="3"/>
  <c r="BG178" i="3"/>
  <c r="BF178" i="3"/>
  <c r="BE178" i="3"/>
  <c r="BD178" i="3"/>
  <c r="R178" i="3"/>
  <c r="P178" i="3"/>
  <c r="N178" i="3"/>
  <c r="BG177" i="3"/>
  <c r="BF177" i="3"/>
  <c r="BE177" i="3"/>
  <c r="BD177" i="3"/>
  <c r="R177" i="3"/>
  <c r="P177" i="3"/>
  <c r="N177" i="3"/>
  <c r="BG176" i="3"/>
  <c r="BF176" i="3"/>
  <c r="BE176" i="3"/>
  <c r="BD176" i="3"/>
  <c r="R176" i="3"/>
  <c r="P176" i="3"/>
  <c r="N176" i="3"/>
  <c r="BG175" i="3"/>
  <c r="BF175" i="3"/>
  <c r="BE175" i="3"/>
  <c r="BD175" i="3"/>
  <c r="R175" i="3"/>
  <c r="P175" i="3"/>
  <c r="N175" i="3"/>
  <c r="BG174" i="3"/>
  <c r="BF174" i="3"/>
  <c r="BE174" i="3"/>
  <c r="BD174" i="3"/>
  <c r="R174" i="3"/>
  <c r="P174" i="3"/>
  <c r="N174" i="3"/>
  <c r="BG173" i="3"/>
  <c r="BF173" i="3"/>
  <c r="BE173" i="3"/>
  <c r="BD173" i="3"/>
  <c r="R173" i="3"/>
  <c r="P173" i="3"/>
  <c r="N173" i="3"/>
  <c r="BG172" i="3"/>
  <c r="BF172" i="3"/>
  <c r="BE172" i="3"/>
  <c r="BD172" i="3"/>
  <c r="R172" i="3"/>
  <c r="P172" i="3"/>
  <c r="N172" i="3"/>
  <c r="BG171" i="3"/>
  <c r="BF171" i="3"/>
  <c r="BE171" i="3"/>
  <c r="BD171" i="3"/>
  <c r="R171" i="3"/>
  <c r="P171" i="3"/>
  <c r="N171" i="3"/>
  <c r="BG170" i="3"/>
  <c r="BF170" i="3"/>
  <c r="BE170" i="3"/>
  <c r="BD170" i="3"/>
  <c r="R170" i="3"/>
  <c r="P170" i="3"/>
  <c r="N170" i="3"/>
  <c r="BG169" i="3"/>
  <c r="BF169" i="3"/>
  <c r="BE169" i="3"/>
  <c r="BD169" i="3"/>
  <c r="R169" i="3"/>
  <c r="P169" i="3"/>
  <c r="N169" i="3"/>
  <c r="BG168" i="3"/>
  <c r="BF168" i="3"/>
  <c r="BE168" i="3"/>
  <c r="BD168" i="3"/>
  <c r="R168" i="3"/>
  <c r="P168" i="3"/>
  <c r="N168" i="3"/>
  <c r="BG166" i="3"/>
  <c r="BF166" i="3"/>
  <c r="BE166" i="3"/>
  <c r="BD166" i="3"/>
  <c r="R166" i="3"/>
  <c r="P166" i="3"/>
  <c r="N166" i="3"/>
  <c r="BG165" i="3"/>
  <c r="BF165" i="3"/>
  <c r="BE165" i="3"/>
  <c r="BD165" i="3"/>
  <c r="R165" i="3"/>
  <c r="P165" i="3"/>
  <c r="N165" i="3"/>
  <c r="BG164" i="3"/>
  <c r="BF164" i="3"/>
  <c r="BE164" i="3"/>
  <c r="BD164" i="3"/>
  <c r="R164" i="3"/>
  <c r="P164" i="3"/>
  <c r="N164" i="3"/>
  <c r="BG163" i="3"/>
  <c r="BF163" i="3"/>
  <c r="BE163" i="3"/>
  <c r="BD163" i="3"/>
  <c r="R163" i="3"/>
  <c r="P163" i="3"/>
  <c r="N163" i="3"/>
  <c r="BG162" i="3"/>
  <c r="BF162" i="3"/>
  <c r="BE162" i="3"/>
  <c r="BD162" i="3"/>
  <c r="R162" i="3"/>
  <c r="P162" i="3"/>
  <c r="N162" i="3"/>
  <c r="BG161" i="3"/>
  <c r="BF161" i="3"/>
  <c r="BE161" i="3"/>
  <c r="BD161" i="3"/>
  <c r="R161" i="3"/>
  <c r="P161" i="3"/>
  <c r="N161" i="3"/>
  <c r="BG160" i="3"/>
  <c r="BF160" i="3"/>
  <c r="BE160" i="3"/>
  <c r="BD160" i="3"/>
  <c r="R160" i="3"/>
  <c r="P160" i="3"/>
  <c r="N160" i="3"/>
  <c r="BG159" i="3"/>
  <c r="BF159" i="3"/>
  <c r="BE159" i="3"/>
  <c r="BD159" i="3"/>
  <c r="R159" i="3"/>
  <c r="P159" i="3"/>
  <c r="N159" i="3"/>
  <c r="BG158" i="3"/>
  <c r="BF158" i="3"/>
  <c r="BE158" i="3"/>
  <c r="BD158" i="3"/>
  <c r="R158" i="3"/>
  <c r="P158" i="3"/>
  <c r="N158" i="3"/>
  <c r="BG157" i="3"/>
  <c r="BF157" i="3"/>
  <c r="BE157" i="3"/>
  <c r="BD157" i="3"/>
  <c r="R157" i="3"/>
  <c r="P157" i="3"/>
  <c r="N157" i="3"/>
  <c r="BG156" i="3"/>
  <c r="BF156" i="3"/>
  <c r="BE156" i="3"/>
  <c r="BD156" i="3"/>
  <c r="R156" i="3"/>
  <c r="P156" i="3"/>
  <c r="N156" i="3"/>
  <c r="BG155" i="3"/>
  <c r="BF155" i="3"/>
  <c r="BE155" i="3"/>
  <c r="BD155" i="3"/>
  <c r="R155" i="3"/>
  <c r="P155" i="3"/>
  <c r="N155" i="3"/>
  <c r="BG154" i="3"/>
  <c r="BF154" i="3"/>
  <c r="BE154" i="3"/>
  <c r="BD154" i="3"/>
  <c r="R154" i="3"/>
  <c r="P154" i="3"/>
  <c r="N154" i="3"/>
  <c r="BG152" i="3"/>
  <c r="BF152" i="3"/>
  <c r="BE152" i="3"/>
  <c r="BD152" i="3"/>
  <c r="R152" i="3"/>
  <c r="P152" i="3"/>
  <c r="N152" i="3"/>
  <c r="BG151" i="3"/>
  <c r="BF151" i="3"/>
  <c r="BE151" i="3"/>
  <c r="BD151" i="3"/>
  <c r="R151" i="3"/>
  <c r="P151" i="3"/>
  <c r="N151" i="3"/>
  <c r="BG149" i="3"/>
  <c r="BF149" i="3"/>
  <c r="BE149" i="3"/>
  <c r="BD149" i="3"/>
  <c r="R149" i="3"/>
  <c r="P149" i="3"/>
  <c r="N149" i="3"/>
  <c r="BG148" i="3"/>
  <c r="BF148" i="3"/>
  <c r="BE148" i="3"/>
  <c r="BD148" i="3"/>
  <c r="R148" i="3"/>
  <c r="P148" i="3"/>
  <c r="N148" i="3"/>
  <c r="BG147" i="3"/>
  <c r="BF147" i="3"/>
  <c r="BE147" i="3"/>
  <c r="BD147" i="3"/>
  <c r="R147" i="3"/>
  <c r="P147" i="3"/>
  <c r="N147" i="3"/>
  <c r="BG144" i="3"/>
  <c r="BF144" i="3"/>
  <c r="BE144" i="3"/>
  <c r="BD144" i="3"/>
  <c r="R144" i="3"/>
  <c r="P144" i="3"/>
  <c r="N144" i="3"/>
  <c r="BG143" i="3"/>
  <c r="BF143" i="3"/>
  <c r="BE143" i="3"/>
  <c r="BD143" i="3"/>
  <c r="R143" i="3"/>
  <c r="P143" i="3"/>
  <c r="N143" i="3"/>
  <c r="BG142" i="3"/>
  <c r="BF142" i="3"/>
  <c r="BE142" i="3"/>
  <c r="BD142" i="3"/>
  <c r="R142" i="3"/>
  <c r="P142" i="3"/>
  <c r="N142" i="3"/>
  <c r="BG141" i="3"/>
  <c r="BF141" i="3"/>
  <c r="BE141" i="3"/>
  <c r="BD141" i="3"/>
  <c r="R141" i="3"/>
  <c r="P141" i="3"/>
  <c r="N141" i="3"/>
  <c r="BG140" i="3"/>
  <c r="BF140" i="3"/>
  <c r="BE140" i="3"/>
  <c r="BD140" i="3"/>
  <c r="R140" i="3"/>
  <c r="P140" i="3"/>
  <c r="N140" i="3"/>
  <c r="BG139" i="3"/>
  <c r="BF139" i="3"/>
  <c r="BE139" i="3"/>
  <c r="BD139" i="3"/>
  <c r="R139" i="3"/>
  <c r="P139" i="3"/>
  <c r="N139" i="3"/>
  <c r="BG138" i="3"/>
  <c r="BF138" i="3"/>
  <c r="BE138" i="3"/>
  <c r="BD138" i="3"/>
  <c r="R138" i="3"/>
  <c r="P138" i="3"/>
  <c r="N138" i="3"/>
  <c r="BG136" i="3"/>
  <c r="BF136" i="3"/>
  <c r="BE136" i="3"/>
  <c r="BD136" i="3"/>
  <c r="R136" i="3"/>
  <c r="R135" i="3"/>
  <c r="P136" i="3"/>
  <c r="P135" i="3" s="1"/>
  <c r="N136" i="3"/>
  <c r="N135" i="3" s="1"/>
  <c r="BG133" i="3"/>
  <c r="BF133" i="3"/>
  <c r="BE133" i="3"/>
  <c r="BD133" i="3"/>
  <c r="R133" i="3"/>
  <c r="R132" i="3" s="1"/>
  <c r="P133" i="3"/>
  <c r="P132" i="3" s="1"/>
  <c r="N133" i="3"/>
  <c r="N132" i="3" s="1"/>
  <c r="BG131" i="3"/>
  <c r="BF131" i="3"/>
  <c r="BE131" i="3"/>
  <c r="BD131" i="3"/>
  <c r="R131" i="3"/>
  <c r="R130" i="3" s="1"/>
  <c r="P131" i="3"/>
  <c r="P130" i="3" s="1"/>
  <c r="N131" i="3"/>
  <c r="N130" i="3" s="1"/>
  <c r="F125" i="3"/>
  <c r="F123" i="3"/>
  <c r="E121" i="3"/>
  <c r="F91" i="3"/>
  <c r="F89" i="3"/>
  <c r="E87" i="3"/>
  <c r="E21" i="3"/>
  <c r="E18" i="3"/>
  <c r="F126" i="3" s="1"/>
  <c r="E7" i="3"/>
  <c r="E85" i="3" s="1"/>
  <c r="AX95" i="1"/>
  <c r="AW95" i="1"/>
  <c r="BG233" i="2"/>
  <c r="BF233" i="2"/>
  <c r="BE233" i="2"/>
  <c r="BD233" i="2"/>
  <c r="R233" i="2"/>
  <c r="P233" i="2"/>
  <c r="N233" i="2"/>
  <c r="BG232" i="2"/>
  <c r="BF232" i="2"/>
  <c r="BE232" i="2"/>
  <c r="BD232" i="2"/>
  <c r="R232" i="2"/>
  <c r="P232" i="2"/>
  <c r="N232" i="2"/>
  <c r="BG231" i="2"/>
  <c r="BF231" i="2"/>
  <c r="BE231" i="2"/>
  <c r="BD231" i="2"/>
  <c r="R231" i="2"/>
  <c r="P231" i="2"/>
  <c r="N231" i="2"/>
  <c r="BG230" i="2"/>
  <c r="BF230" i="2"/>
  <c r="BE230" i="2"/>
  <c r="BD230" i="2"/>
  <c r="R230" i="2"/>
  <c r="P230" i="2"/>
  <c r="N230" i="2"/>
  <c r="BG229" i="2"/>
  <c r="BF229" i="2"/>
  <c r="BE229" i="2"/>
  <c r="BD229" i="2"/>
  <c r="R229" i="2"/>
  <c r="P229" i="2"/>
  <c r="N229" i="2"/>
  <c r="BG228" i="2"/>
  <c r="BF228" i="2"/>
  <c r="BE228" i="2"/>
  <c r="BD228" i="2"/>
  <c r="R228" i="2"/>
  <c r="P228" i="2"/>
  <c r="N228" i="2"/>
  <c r="BG227" i="2"/>
  <c r="BF227" i="2"/>
  <c r="BE227" i="2"/>
  <c r="BD227" i="2"/>
  <c r="R227" i="2"/>
  <c r="P227" i="2"/>
  <c r="N227" i="2"/>
  <c r="BG225" i="2"/>
  <c r="BF225" i="2"/>
  <c r="BE225" i="2"/>
  <c r="BD225" i="2"/>
  <c r="R225" i="2"/>
  <c r="P225" i="2"/>
  <c r="N225" i="2"/>
  <c r="BG224" i="2"/>
  <c r="BF224" i="2"/>
  <c r="BE224" i="2"/>
  <c r="BD224" i="2"/>
  <c r="R224" i="2"/>
  <c r="P224" i="2"/>
  <c r="N224" i="2"/>
  <c r="BG223" i="2"/>
  <c r="BF223" i="2"/>
  <c r="BE223" i="2"/>
  <c r="BD223" i="2"/>
  <c r="R223" i="2"/>
  <c r="P223" i="2"/>
  <c r="N223" i="2"/>
  <c r="BG221" i="2"/>
  <c r="BF221" i="2"/>
  <c r="BE221" i="2"/>
  <c r="BD221" i="2"/>
  <c r="R221" i="2"/>
  <c r="P221" i="2"/>
  <c r="N221" i="2"/>
  <c r="BG220" i="2"/>
  <c r="BF220" i="2"/>
  <c r="BE220" i="2"/>
  <c r="BD220" i="2"/>
  <c r="R220" i="2"/>
  <c r="P220" i="2"/>
  <c r="N220" i="2"/>
  <c r="BG219" i="2"/>
  <c r="BF219" i="2"/>
  <c r="BE219" i="2"/>
  <c r="BD219" i="2"/>
  <c r="R219" i="2"/>
  <c r="P219" i="2"/>
  <c r="N219" i="2"/>
  <c r="BG218" i="2"/>
  <c r="BF218" i="2"/>
  <c r="BE218" i="2"/>
  <c r="BD218" i="2"/>
  <c r="R218" i="2"/>
  <c r="P218" i="2"/>
  <c r="N218" i="2"/>
  <c r="BG217" i="2"/>
  <c r="BF217" i="2"/>
  <c r="BE217" i="2"/>
  <c r="BD217" i="2"/>
  <c r="R217" i="2"/>
  <c r="P217" i="2"/>
  <c r="N217" i="2"/>
  <c r="BG216" i="2"/>
  <c r="BF216" i="2"/>
  <c r="BE216" i="2"/>
  <c r="BD216" i="2"/>
  <c r="R216" i="2"/>
  <c r="P216" i="2"/>
  <c r="N216" i="2"/>
  <c r="BG215" i="2"/>
  <c r="BF215" i="2"/>
  <c r="BE215" i="2"/>
  <c r="BD215" i="2"/>
  <c r="R215" i="2"/>
  <c r="P215" i="2"/>
  <c r="N215" i="2"/>
  <c r="BG214" i="2"/>
  <c r="BF214" i="2"/>
  <c r="BE214" i="2"/>
  <c r="BD214" i="2"/>
  <c r="R214" i="2"/>
  <c r="P214" i="2"/>
  <c r="N214" i="2"/>
  <c r="BG213" i="2"/>
  <c r="BF213" i="2"/>
  <c r="BE213" i="2"/>
  <c r="BD213" i="2"/>
  <c r="R213" i="2"/>
  <c r="P213" i="2"/>
  <c r="N213" i="2"/>
  <c r="BG211" i="2"/>
  <c r="BF211" i="2"/>
  <c r="BE211" i="2"/>
  <c r="BD211" i="2"/>
  <c r="R211" i="2"/>
  <c r="P211" i="2"/>
  <c r="N211" i="2"/>
  <c r="BG210" i="2"/>
  <c r="BF210" i="2"/>
  <c r="BE210" i="2"/>
  <c r="BD210" i="2"/>
  <c r="R210" i="2"/>
  <c r="P210" i="2"/>
  <c r="N210" i="2"/>
  <c r="BG209" i="2"/>
  <c r="BF209" i="2"/>
  <c r="BE209" i="2"/>
  <c r="BD209" i="2"/>
  <c r="R209" i="2"/>
  <c r="P209" i="2"/>
  <c r="N209" i="2"/>
  <c r="BG208" i="2"/>
  <c r="BF208" i="2"/>
  <c r="BE208" i="2"/>
  <c r="BD208" i="2"/>
  <c r="R208" i="2"/>
  <c r="P208" i="2"/>
  <c r="N208" i="2"/>
  <c r="BG207" i="2"/>
  <c r="BF207" i="2"/>
  <c r="BE207" i="2"/>
  <c r="BD207" i="2"/>
  <c r="R207" i="2"/>
  <c r="P207" i="2"/>
  <c r="N207" i="2"/>
  <c r="BG206" i="2"/>
  <c r="BF206" i="2"/>
  <c r="BE206" i="2"/>
  <c r="BD206" i="2"/>
  <c r="R206" i="2"/>
  <c r="P206" i="2"/>
  <c r="N206" i="2"/>
  <c r="BG205" i="2"/>
  <c r="BF205" i="2"/>
  <c r="BE205" i="2"/>
  <c r="BD205" i="2"/>
  <c r="R205" i="2"/>
  <c r="P205" i="2"/>
  <c r="N205" i="2"/>
  <c r="BG204" i="2"/>
  <c r="BF204" i="2"/>
  <c r="BE204" i="2"/>
  <c r="BD204" i="2"/>
  <c r="R204" i="2"/>
  <c r="P204" i="2"/>
  <c r="N204" i="2"/>
  <c r="BG203" i="2"/>
  <c r="BF203" i="2"/>
  <c r="BE203" i="2"/>
  <c r="BD203" i="2"/>
  <c r="R203" i="2"/>
  <c r="P203" i="2"/>
  <c r="N203" i="2"/>
  <c r="BG202" i="2"/>
  <c r="BF202" i="2"/>
  <c r="BE202" i="2"/>
  <c r="BD202" i="2"/>
  <c r="R202" i="2"/>
  <c r="P202" i="2"/>
  <c r="N202" i="2"/>
  <c r="BG201" i="2"/>
  <c r="BF201" i="2"/>
  <c r="BE201" i="2"/>
  <c r="BD201" i="2"/>
  <c r="R201" i="2"/>
  <c r="P201" i="2"/>
  <c r="N201" i="2"/>
  <c r="BG200" i="2"/>
  <c r="BF200" i="2"/>
  <c r="BE200" i="2"/>
  <c r="BD200" i="2"/>
  <c r="R200" i="2"/>
  <c r="P200" i="2"/>
  <c r="N200" i="2"/>
  <c r="BG199" i="2"/>
  <c r="BF199" i="2"/>
  <c r="BE199" i="2"/>
  <c r="BD199" i="2"/>
  <c r="R199" i="2"/>
  <c r="P199" i="2"/>
  <c r="N199" i="2"/>
  <c r="BG198" i="2"/>
  <c r="BF198" i="2"/>
  <c r="BE198" i="2"/>
  <c r="BD198" i="2"/>
  <c r="R198" i="2"/>
  <c r="P198" i="2"/>
  <c r="N198" i="2"/>
  <c r="BG197" i="2"/>
  <c r="BF197" i="2"/>
  <c r="BE197" i="2"/>
  <c r="BD197" i="2"/>
  <c r="R197" i="2"/>
  <c r="P197" i="2"/>
  <c r="N197" i="2"/>
  <c r="BG196" i="2"/>
  <c r="BF196" i="2"/>
  <c r="BE196" i="2"/>
  <c r="BD196" i="2"/>
  <c r="R196" i="2"/>
  <c r="P196" i="2"/>
  <c r="N196" i="2"/>
  <c r="BG195" i="2"/>
  <c r="BF195" i="2"/>
  <c r="BE195" i="2"/>
  <c r="BD195" i="2"/>
  <c r="R195" i="2"/>
  <c r="P195" i="2"/>
  <c r="N195" i="2"/>
  <c r="BG194" i="2"/>
  <c r="BF194" i="2"/>
  <c r="BE194" i="2"/>
  <c r="BD194" i="2"/>
  <c r="R194" i="2"/>
  <c r="P194" i="2"/>
  <c r="N194" i="2"/>
  <c r="BG193" i="2"/>
  <c r="BF193" i="2"/>
  <c r="BE193" i="2"/>
  <c r="BD193" i="2"/>
  <c r="R193" i="2"/>
  <c r="P193" i="2"/>
  <c r="N193" i="2"/>
  <c r="BG192" i="2"/>
  <c r="BF192" i="2"/>
  <c r="BE192" i="2"/>
  <c r="BD192" i="2"/>
  <c r="R192" i="2"/>
  <c r="P192" i="2"/>
  <c r="N192" i="2"/>
  <c r="BG191" i="2"/>
  <c r="BF191" i="2"/>
  <c r="BE191" i="2"/>
  <c r="BD191" i="2"/>
  <c r="R191" i="2"/>
  <c r="P191" i="2"/>
  <c r="N191" i="2"/>
  <c r="BG190" i="2"/>
  <c r="BF190" i="2"/>
  <c r="BE190" i="2"/>
  <c r="BD190" i="2"/>
  <c r="R190" i="2"/>
  <c r="P190" i="2"/>
  <c r="N190" i="2"/>
  <c r="BG189" i="2"/>
  <c r="BF189" i="2"/>
  <c r="BE189" i="2"/>
  <c r="BD189" i="2"/>
  <c r="R189" i="2"/>
  <c r="P189" i="2"/>
  <c r="N189" i="2"/>
  <c r="BG188" i="2"/>
  <c r="BF188" i="2"/>
  <c r="BE188" i="2"/>
  <c r="BD188" i="2"/>
  <c r="R188" i="2"/>
  <c r="P188" i="2"/>
  <c r="N188" i="2"/>
  <c r="BG187" i="2"/>
  <c r="BF187" i="2"/>
  <c r="BE187" i="2"/>
  <c r="BD187" i="2"/>
  <c r="R187" i="2"/>
  <c r="P187" i="2"/>
  <c r="N187" i="2"/>
  <c r="BG186" i="2"/>
  <c r="BF186" i="2"/>
  <c r="BE186" i="2"/>
  <c r="BD186" i="2"/>
  <c r="R186" i="2"/>
  <c r="P186" i="2"/>
  <c r="N186" i="2"/>
  <c r="BG185" i="2"/>
  <c r="BF185" i="2"/>
  <c r="BE185" i="2"/>
  <c r="BD185" i="2"/>
  <c r="R185" i="2"/>
  <c r="P185" i="2"/>
  <c r="N185" i="2"/>
  <c r="BG183" i="2"/>
  <c r="BF183" i="2"/>
  <c r="BE183" i="2"/>
  <c r="BD183" i="2"/>
  <c r="R183" i="2"/>
  <c r="P183" i="2"/>
  <c r="N183" i="2"/>
  <c r="BG182" i="2"/>
  <c r="BF182" i="2"/>
  <c r="BE182" i="2"/>
  <c r="BD182" i="2"/>
  <c r="R182" i="2"/>
  <c r="P182" i="2"/>
  <c r="N182" i="2"/>
  <c r="BG181" i="2"/>
  <c r="BF181" i="2"/>
  <c r="BE181" i="2"/>
  <c r="BD181" i="2"/>
  <c r="R181" i="2"/>
  <c r="P181" i="2"/>
  <c r="N181" i="2"/>
  <c r="BG180" i="2"/>
  <c r="BF180" i="2"/>
  <c r="BE180" i="2"/>
  <c r="BD180" i="2"/>
  <c r="R180" i="2"/>
  <c r="P180" i="2"/>
  <c r="N180" i="2"/>
  <c r="BG179" i="2"/>
  <c r="BF179" i="2"/>
  <c r="BE179" i="2"/>
  <c r="BD179" i="2"/>
  <c r="R179" i="2"/>
  <c r="P179" i="2"/>
  <c r="N179" i="2"/>
  <c r="BG178" i="2"/>
  <c r="BF178" i="2"/>
  <c r="BE178" i="2"/>
  <c r="BD178" i="2"/>
  <c r="R178" i="2"/>
  <c r="P178" i="2"/>
  <c r="N178" i="2"/>
  <c r="BG177" i="2"/>
  <c r="BF177" i="2"/>
  <c r="BE177" i="2"/>
  <c r="BD177" i="2"/>
  <c r="R177" i="2"/>
  <c r="P177" i="2"/>
  <c r="N177" i="2"/>
  <c r="BG176" i="2"/>
  <c r="BF176" i="2"/>
  <c r="BE176" i="2"/>
  <c r="BD176" i="2"/>
  <c r="R176" i="2"/>
  <c r="P176" i="2"/>
  <c r="N176" i="2"/>
  <c r="BG175" i="2"/>
  <c r="BF175" i="2"/>
  <c r="BE175" i="2"/>
  <c r="BD175" i="2"/>
  <c r="R175" i="2"/>
  <c r="P175" i="2"/>
  <c r="N175" i="2"/>
  <c r="BG174" i="2"/>
  <c r="BF174" i="2"/>
  <c r="BE174" i="2"/>
  <c r="BD174" i="2"/>
  <c r="R174" i="2"/>
  <c r="P174" i="2"/>
  <c r="N174" i="2"/>
  <c r="BG173" i="2"/>
  <c r="BF173" i="2"/>
  <c r="BE173" i="2"/>
  <c r="BD173" i="2"/>
  <c r="R173" i="2"/>
  <c r="P173" i="2"/>
  <c r="N173" i="2"/>
  <c r="BG172" i="2"/>
  <c r="BF172" i="2"/>
  <c r="BE172" i="2"/>
  <c r="BD172" i="2"/>
  <c r="R172" i="2"/>
  <c r="P172" i="2"/>
  <c r="N172" i="2"/>
  <c r="BG171" i="2"/>
  <c r="BF171" i="2"/>
  <c r="BE171" i="2"/>
  <c r="BD171" i="2"/>
  <c r="R171" i="2"/>
  <c r="P171" i="2"/>
  <c r="N171" i="2"/>
  <c r="BG170" i="2"/>
  <c r="BF170" i="2"/>
  <c r="BE170" i="2"/>
  <c r="BD170" i="2"/>
  <c r="R170" i="2"/>
  <c r="P170" i="2"/>
  <c r="N170" i="2"/>
  <c r="BG169" i="2"/>
  <c r="BF169" i="2"/>
  <c r="BE169" i="2"/>
  <c r="BD169" i="2"/>
  <c r="R169" i="2"/>
  <c r="P169" i="2"/>
  <c r="N169" i="2"/>
  <c r="BG168" i="2"/>
  <c r="BF168" i="2"/>
  <c r="BE168" i="2"/>
  <c r="BD168" i="2"/>
  <c r="R168" i="2"/>
  <c r="P168" i="2"/>
  <c r="N168" i="2"/>
  <c r="BG167" i="2"/>
  <c r="BF167" i="2"/>
  <c r="BE167" i="2"/>
  <c r="BD167" i="2"/>
  <c r="R167" i="2"/>
  <c r="P167" i="2"/>
  <c r="N167" i="2"/>
  <c r="BG165" i="2"/>
  <c r="BF165" i="2"/>
  <c r="BE165" i="2"/>
  <c r="BD165" i="2"/>
  <c r="R165" i="2"/>
  <c r="P165" i="2"/>
  <c r="N165" i="2"/>
  <c r="BG164" i="2"/>
  <c r="BF164" i="2"/>
  <c r="BE164" i="2"/>
  <c r="BD164" i="2"/>
  <c r="R164" i="2"/>
  <c r="P164" i="2"/>
  <c r="N164" i="2"/>
  <c r="BG163" i="2"/>
  <c r="BF163" i="2"/>
  <c r="BE163" i="2"/>
  <c r="BD163" i="2"/>
  <c r="R163" i="2"/>
  <c r="P163" i="2"/>
  <c r="N163" i="2"/>
  <c r="BG160" i="2"/>
  <c r="BF160" i="2"/>
  <c r="BE160" i="2"/>
  <c r="BD160" i="2"/>
  <c r="R160" i="2"/>
  <c r="R159" i="2" s="1"/>
  <c r="P160" i="2"/>
  <c r="P159" i="2" s="1"/>
  <c r="N160" i="2"/>
  <c r="N159" i="2" s="1"/>
  <c r="BG158" i="2"/>
  <c r="BF158" i="2"/>
  <c r="BE158" i="2"/>
  <c r="BD158" i="2"/>
  <c r="R158" i="2"/>
  <c r="P158" i="2"/>
  <c r="N158" i="2"/>
  <c r="BG157" i="2"/>
  <c r="BF157" i="2"/>
  <c r="BE157" i="2"/>
  <c r="BD157" i="2"/>
  <c r="R157" i="2"/>
  <c r="P157" i="2"/>
  <c r="N157" i="2"/>
  <c r="BG156" i="2"/>
  <c r="BF156" i="2"/>
  <c r="BE156" i="2"/>
  <c r="BD156" i="2"/>
  <c r="R156" i="2"/>
  <c r="P156" i="2"/>
  <c r="N156" i="2"/>
  <c r="BG155" i="2"/>
  <c r="BF155" i="2"/>
  <c r="BE155" i="2"/>
  <c r="BD155" i="2"/>
  <c r="R155" i="2"/>
  <c r="P155" i="2"/>
  <c r="N155" i="2"/>
  <c r="BG154" i="2"/>
  <c r="BF154" i="2"/>
  <c r="BE154" i="2"/>
  <c r="BD154" i="2"/>
  <c r="R154" i="2"/>
  <c r="P154" i="2"/>
  <c r="N154" i="2"/>
  <c r="BG153" i="2"/>
  <c r="BF153" i="2"/>
  <c r="BE153" i="2"/>
  <c r="BD153" i="2"/>
  <c r="R153" i="2"/>
  <c r="P153" i="2"/>
  <c r="N153" i="2"/>
  <c r="BG152" i="2"/>
  <c r="BF152" i="2"/>
  <c r="BE152" i="2"/>
  <c r="BD152" i="2"/>
  <c r="R152" i="2"/>
  <c r="P152" i="2"/>
  <c r="N152" i="2"/>
  <c r="BG151" i="2"/>
  <c r="BF151" i="2"/>
  <c r="BE151" i="2"/>
  <c r="BD151" i="2"/>
  <c r="R151" i="2"/>
  <c r="P151" i="2"/>
  <c r="N151" i="2"/>
  <c r="BG150" i="2"/>
  <c r="BF150" i="2"/>
  <c r="BE150" i="2"/>
  <c r="BD150" i="2"/>
  <c r="R150" i="2"/>
  <c r="P150" i="2"/>
  <c r="N150" i="2"/>
  <c r="BG149" i="2"/>
  <c r="BF149" i="2"/>
  <c r="BE149" i="2"/>
  <c r="BD149" i="2"/>
  <c r="R149" i="2"/>
  <c r="P149" i="2"/>
  <c r="N149" i="2"/>
  <c r="BG147" i="2"/>
  <c r="BF147" i="2"/>
  <c r="BE147" i="2"/>
  <c r="BD147" i="2"/>
  <c r="R147" i="2"/>
  <c r="P147" i="2"/>
  <c r="N147" i="2"/>
  <c r="BG146" i="2"/>
  <c r="BF146" i="2"/>
  <c r="BE146" i="2"/>
  <c r="BD146" i="2"/>
  <c r="R146" i="2"/>
  <c r="P146" i="2"/>
  <c r="N146" i="2"/>
  <c r="BG145" i="2"/>
  <c r="BF145" i="2"/>
  <c r="BE145" i="2"/>
  <c r="BD145" i="2"/>
  <c r="R145" i="2"/>
  <c r="P145" i="2"/>
  <c r="N145" i="2"/>
  <c r="BG144" i="2"/>
  <c r="BF144" i="2"/>
  <c r="BE144" i="2"/>
  <c r="BD144" i="2"/>
  <c r="R144" i="2"/>
  <c r="P144" i="2"/>
  <c r="N144" i="2"/>
  <c r="BG143" i="2"/>
  <c r="BF143" i="2"/>
  <c r="BE143" i="2"/>
  <c r="BD143" i="2"/>
  <c r="R143" i="2"/>
  <c r="P143" i="2"/>
  <c r="N143" i="2"/>
  <c r="BG142" i="2"/>
  <c r="BF142" i="2"/>
  <c r="BE142" i="2"/>
  <c r="BD142" i="2"/>
  <c r="R142" i="2"/>
  <c r="P142" i="2"/>
  <c r="N142" i="2"/>
  <c r="BG141" i="2"/>
  <c r="BF141" i="2"/>
  <c r="BE141" i="2"/>
  <c r="BD141" i="2"/>
  <c r="R141" i="2"/>
  <c r="P141" i="2"/>
  <c r="N141" i="2"/>
  <c r="BG140" i="2"/>
  <c r="BF140" i="2"/>
  <c r="BE140" i="2"/>
  <c r="BD140" i="2"/>
  <c r="R140" i="2"/>
  <c r="P140" i="2"/>
  <c r="N140" i="2"/>
  <c r="BG139" i="2"/>
  <c r="BF139" i="2"/>
  <c r="BE139" i="2"/>
  <c r="BD139" i="2"/>
  <c r="R139" i="2"/>
  <c r="P139" i="2"/>
  <c r="N139" i="2"/>
  <c r="BG138" i="2"/>
  <c r="BF138" i="2"/>
  <c r="BE138" i="2"/>
  <c r="BD138" i="2"/>
  <c r="R138" i="2"/>
  <c r="P138" i="2"/>
  <c r="N138" i="2"/>
  <c r="BG136" i="2"/>
  <c r="BF136" i="2"/>
  <c r="BE136" i="2"/>
  <c r="BD136" i="2"/>
  <c r="R136" i="2"/>
  <c r="P136" i="2"/>
  <c r="N136" i="2"/>
  <c r="BG135" i="2"/>
  <c r="BF135" i="2"/>
  <c r="BE135" i="2"/>
  <c r="BD135" i="2"/>
  <c r="R135" i="2"/>
  <c r="P135" i="2"/>
  <c r="N135" i="2"/>
  <c r="BG134" i="2"/>
  <c r="BF134" i="2"/>
  <c r="BE134" i="2"/>
  <c r="BD134" i="2"/>
  <c r="R134" i="2"/>
  <c r="P134" i="2"/>
  <c r="N134" i="2"/>
  <c r="BG131" i="2"/>
  <c r="BF131" i="2"/>
  <c r="BE131" i="2"/>
  <c r="BD131" i="2"/>
  <c r="R131" i="2"/>
  <c r="R130" i="2" s="1"/>
  <c r="P131" i="2"/>
  <c r="P130" i="2" s="1"/>
  <c r="N131" i="2"/>
  <c r="N130" i="2" s="1"/>
  <c r="F125" i="2"/>
  <c r="F123" i="2"/>
  <c r="E121" i="2"/>
  <c r="F91" i="2"/>
  <c r="F89" i="2"/>
  <c r="E87" i="2"/>
  <c r="E21" i="2"/>
  <c r="E18" i="2"/>
  <c r="F126" i="2" s="1"/>
  <c r="E7" i="2"/>
  <c r="E119" i="2" s="1"/>
  <c r="L90" i="1"/>
  <c r="AL90" i="1"/>
  <c r="AL89" i="1"/>
  <c r="L89" i="1"/>
  <c r="AL87" i="1"/>
  <c r="L87" i="1"/>
  <c r="L85" i="1"/>
  <c r="L84" i="1"/>
  <c r="BI229" i="2"/>
  <c r="BI205" i="2"/>
  <c r="BI194" i="2"/>
  <c r="BI195" i="3"/>
  <c r="BI173" i="3"/>
  <c r="BI169" i="3"/>
  <c r="BI178" i="3"/>
  <c r="BI159" i="3"/>
  <c r="BI293" i="4"/>
  <c r="BI203" i="4"/>
  <c r="BI290" i="4"/>
  <c r="BI168" i="4"/>
  <c r="BI154" i="4"/>
  <c r="BI193" i="4"/>
  <c r="BI268" i="4"/>
  <c r="BI174" i="4"/>
  <c r="BI305" i="4"/>
  <c r="BI262" i="4"/>
  <c r="BI223" i="4"/>
  <c r="BI300" i="4"/>
  <c r="BI266" i="4"/>
  <c r="BI179" i="4"/>
  <c r="BI195" i="5"/>
  <c r="BI156" i="5"/>
  <c r="BI166" i="5"/>
  <c r="BI187" i="5"/>
  <c r="BI155" i="5"/>
  <c r="BI217" i="5"/>
  <c r="BI161" i="5"/>
  <c r="BI150" i="6"/>
  <c r="BI137" i="6"/>
  <c r="BI165" i="7"/>
  <c r="BI158" i="7"/>
  <c r="BI155" i="7"/>
  <c r="BI152" i="7"/>
  <c r="BI157" i="8"/>
  <c r="BI156" i="8"/>
  <c r="BI141" i="8"/>
  <c r="BI149" i="8"/>
  <c r="BI124" i="8"/>
  <c r="BI206" i="9"/>
  <c r="BI159" i="9"/>
  <c r="BI160" i="9"/>
  <c r="BI164" i="9"/>
  <c r="BI223" i="9"/>
  <c r="BI161" i="9"/>
  <c r="BI315" i="10"/>
  <c r="BI321" i="10"/>
  <c r="BI293" i="10"/>
  <c r="BI231" i="10"/>
  <c r="BI289" i="10"/>
  <c r="BI264" i="10"/>
  <c r="BI314" i="10"/>
  <c r="BI259" i="10"/>
  <c r="BI201" i="10"/>
  <c r="BI191" i="10"/>
  <c r="BI153" i="10"/>
  <c r="BI280" i="10"/>
  <c r="BI215" i="10"/>
  <c r="BI167" i="10"/>
  <c r="BI246" i="10"/>
  <c r="BI144" i="10"/>
  <c r="BI210" i="11"/>
  <c r="BI194" i="11"/>
  <c r="BI282" i="11"/>
  <c r="BI235" i="11"/>
  <c r="BI154" i="11"/>
  <c r="BI144" i="11"/>
  <c r="BI218" i="11"/>
  <c r="BI288" i="11"/>
  <c r="BI283" i="11"/>
  <c r="BI258" i="11"/>
  <c r="BI232" i="11"/>
  <c r="BI175" i="11"/>
  <c r="BI222" i="11"/>
  <c r="BI149" i="11"/>
  <c r="BI234" i="11"/>
  <c r="BI251" i="11"/>
  <c r="BI276" i="11"/>
  <c r="BI241" i="11"/>
  <c r="BI204" i="11"/>
  <c r="BI180" i="12"/>
  <c r="BI220" i="12"/>
  <c r="BI188" i="12"/>
  <c r="BI171" i="12"/>
  <c r="BI177" i="12"/>
  <c r="BI139" i="12"/>
  <c r="BI174" i="12"/>
  <c r="BI156" i="12"/>
  <c r="BI140" i="12"/>
  <c r="BI195" i="12"/>
  <c r="BI173" i="12"/>
  <c r="BI162" i="12"/>
  <c r="BI141" i="12"/>
  <c r="BI173" i="13"/>
  <c r="BI208" i="13"/>
  <c r="BI191" i="13"/>
  <c r="BI137" i="13"/>
  <c r="BI184" i="13"/>
  <c r="BI175" i="13"/>
  <c r="BI201" i="13"/>
  <c r="BI181" i="13"/>
  <c r="BI149" i="13"/>
  <c r="BI143" i="13"/>
  <c r="BI199" i="13"/>
  <c r="BI174" i="13"/>
  <c r="BI269" i="15"/>
  <c r="BI195" i="15"/>
  <c r="BI312" i="15"/>
  <c r="BI291" i="15"/>
  <c r="BI277" i="15"/>
  <c r="BI227" i="15"/>
  <c r="BI197" i="15"/>
  <c r="BI145" i="15"/>
  <c r="BI285" i="15"/>
  <c r="BI270" i="15"/>
  <c r="BI170" i="15"/>
  <c r="BI153" i="15"/>
  <c r="BI288" i="15"/>
  <c r="BI236" i="15"/>
  <c r="BI202" i="15"/>
  <c r="BI169" i="15"/>
  <c r="BI256" i="15"/>
  <c r="BI242" i="15"/>
  <c r="BI148" i="15"/>
  <c r="BI308" i="15"/>
  <c r="BI168" i="15"/>
  <c r="BI225" i="15"/>
  <c r="BI179" i="15"/>
  <c r="BI213" i="15"/>
  <c r="BI302" i="15"/>
  <c r="BI294" i="15"/>
  <c r="BI226" i="15"/>
  <c r="BI198" i="15"/>
  <c r="BI454" i="16"/>
  <c r="BI402" i="16"/>
  <c r="BI250" i="16"/>
  <c r="BI264" i="16"/>
  <c r="BI435" i="16"/>
  <c r="BI305" i="16"/>
  <c r="BI460" i="16"/>
  <c r="BI423" i="16"/>
  <c r="BI403" i="16"/>
  <c r="BI277" i="16"/>
  <c r="BI474" i="16"/>
  <c r="BI257" i="16"/>
  <c r="BI491" i="16"/>
  <c r="BI466" i="16"/>
  <c r="BI417" i="16"/>
  <c r="BI362" i="16"/>
  <c r="BI280" i="16"/>
  <c r="BI437" i="16"/>
  <c r="BI353" i="16"/>
  <c r="BI234" i="16"/>
  <c r="BI431" i="16"/>
  <c r="BI269" i="16"/>
  <c r="BI368" i="16"/>
  <c r="BI230" i="16"/>
  <c r="BI381" i="16"/>
  <c r="BI363" i="16"/>
  <c r="BI127" i="17"/>
  <c r="BI233" i="2"/>
  <c r="BI197" i="2"/>
  <c r="BI143" i="2"/>
  <c r="BI180" i="2"/>
  <c r="BI160" i="2"/>
  <c r="BI171" i="2"/>
  <c r="BI147" i="2"/>
  <c r="BI196" i="3"/>
  <c r="BI201" i="3"/>
  <c r="BI183" i="3"/>
  <c r="BI166" i="3"/>
  <c r="BI272" i="4"/>
  <c r="BI200" i="4"/>
  <c r="BI237" i="4"/>
  <c r="BI147" i="4"/>
  <c r="BI206" i="4"/>
  <c r="BI207" i="4"/>
  <c r="BI166" i="4"/>
  <c r="BI205" i="4"/>
  <c r="BI172" i="4"/>
  <c r="BI304" i="4"/>
  <c r="BI270" i="4"/>
  <c r="BI188" i="4"/>
  <c r="BI199" i="5"/>
  <c r="BI179" i="5"/>
  <c r="BI220" i="5"/>
  <c r="BI190" i="5"/>
  <c r="BI136" i="5"/>
  <c r="BI142" i="5"/>
  <c r="BI194" i="5"/>
  <c r="BI173" i="5"/>
  <c r="BI185" i="5"/>
  <c r="BI159" i="5"/>
  <c r="BI197" i="5"/>
  <c r="BI140" i="5"/>
  <c r="BI141" i="6"/>
  <c r="BI129" i="7"/>
  <c r="BI147" i="8"/>
  <c r="BI130" i="8"/>
  <c r="BI133" i="8"/>
  <c r="BI146" i="8"/>
  <c r="BI192" i="9"/>
  <c r="BI190" i="9"/>
  <c r="BI215" i="9"/>
  <c r="BI176" i="9"/>
  <c r="BI177" i="9"/>
  <c r="BI144" i="9"/>
  <c r="BI168" i="9"/>
  <c r="BI307" i="10"/>
  <c r="BI295" i="10"/>
  <c r="BI299" i="10"/>
  <c r="BI147" i="10"/>
  <c r="BI232" i="10"/>
  <c r="BI245" i="10"/>
  <c r="BI275" i="10"/>
  <c r="BI170" i="10"/>
  <c r="BI201" i="11"/>
  <c r="BI297" i="11"/>
  <c r="BI153" i="11"/>
  <c r="BI220" i="11"/>
  <c r="BI217" i="11"/>
  <c r="BI273" i="11"/>
  <c r="BI300" i="11"/>
  <c r="BI145" i="12"/>
  <c r="BI159" i="12"/>
  <c r="BI167" i="13"/>
  <c r="BI207" i="13"/>
  <c r="BI205" i="13"/>
  <c r="BI164" i="13"/>
  <c r="BI264" i="15"/>
  <c r="BI160" i="15"/>
  <c r="BI245" i="15"/>
  <c r="BI304" i="15"/>
  <c r="BI159" i="15"/>
  <c r="BI177" i="15"/>
  <c r="BI200" i="15"/>
  <c r="BI252" i="15"/>
  <c r="BI199" i="15"/>
  <c r="BI405" i="16"/>
  <c r="BI299" i="16"/>
  <c r="BI472" i="16"/>
  <c r="BI326" i="16"/>
  <c r="BI465" i="16"/>
  <c r="BI496" i="16"/>
  <c r="BI459" i="16"/>
  <c r="BI358" i="16"/>
  <c r="BI400" i="16"/>
  <c r="BI394" i="16"/>
  <c r="BI284" i="16"/>
  <c r="BI304" i="16"/>
  <c r="BI426" i="16"/>
  <c r="BI379" i="16"/>
  <c r="BI129" i="17"/>
  <c r="BI232" i="2"/>
  <c r="BI192" i="2"/>
  <c r="BI150" i="2"/>
  <c r="BI210" i="2"/>
  <c r="BI217" i="2"/>
  <c r="BI165" i="2"/>
  <c r="BI134" i="2"/>
  <c r="BI154" i="2"/>
  <c r="BI131" i="2"/>
  <c r="BI176" i="2"/>
  <c r="BI148" i="3"/>
  <c r="BI155" i="3"/>
  <c r="BI180" i="3"/>
  <c r="BI177" i="3"/>
  <c r="BI307" i="4"/>
  <c r="BI252" i="4"/>
  <c r="BI151" i="4"/>
  <c r="BI244" i="4"/>
  <c r="BI243" i="4"/>
  <c r="BI236" i="4"/>
  <c r="BI234" i="4"/>
  <c r="BI214" i="4"/>
  <c r="BI209" i="4"/>
  <c r="BI190" i="4"/>
  <c r="BI177" i="4"/>
  <c r="BI157" i="4"/>
  <c r="BI228" i="4"/>
  <c r="BI218" i="4"/>
  <c r="BI217" i="4"/>
  <c r="BI145" i="4"/>
  <c r="BI259" i="4"/>
  <c r="BI225" i="4"/>
  <c r="BI161" i="4"/>
  <c r="BI198" i="4"/>
  <c r="BI269" i="4"/>
  <c r="BI222" i="4"/>
  <c r="BI235" i="4"/>
  <c r="BI213" i="4"/>
  <c r="BI189" i="4"/>
  <c r="BI153" i="4"/>
  <c r="BI163" i="4"/>
  <c r="BI171" i="4"/>
  <c r="BI312" i="4"/>
  <c r="BI153" i="5"/>
  <c r="BI163" i="5"/>
  <c r="BI214" i="5"/>
  <c r="BI223" i="5"/>
  <c r="BI201" i="5"/>
  <c r="BI162" i="5"/>
  <c r="BI191" i="5"/>
  <c r="BI128" i="6"/>
  <c r="BI129" i="6"/>
  <c r="BI133" i="6"/>
  <c r="BI143" i="7"/>
  <c r="BI166" i="7"/>
  <c r="BI144" i="7"/>
  <c r="BI150" i="8"/>
  <c r="BI138" i="8"/>
  <c r="BI128" i="8"/>
  <c r="BI131" i="8"/>
  <c r="BI137" i="8"/>
  <c r="BI143" i="8"/>
  <c r="BI191" i="9"/>
  <c r="BI135" i="9"/>
  <c r="BI211" i="9"/>
  <c r="BI196" i="9"/>
  <c r="BI181" i="9"/>
  <c r="BI170" i="9"/>
  <c r="BI175" i="9"/>
  <c r="BI143" i="9"/>
  <c r="BI204" i="9"/>
  <c r="BI202" i="9"/>
  <c r="BI145" i="9"/>
  <c r="BI194" i="9"/>
  <c r="BI139" i="9"/>
  <c r="BI320" i="10"/>
  <c r="BI203" i="10"/>
  <c r="BI175" i="10"/>
  <c r="BI274" i="10"/>
  <c r="BI207" i="10"/>
  <c r="BI157" i="10"/>
  <c r="BI217" i="10"/>
  <c r="BI158" i="10"/>
  <c r="BI285" i="10"/>
  <c r="BI206" i="10"/>
  <c r="BI179" i="10"/>
  <c r="BI211" i="10"/>
  <c r="BI145" i="10"/>
  <c r="BI188" i="10"/>
  <c r="BI213" i="10"/>
  <c r="BI180" i="10"/>
  <c r="BI263" i="10"/>
  <c r="BI253" i="11"/>
  <c r="BI165" i="11"/>
  <c r="BI294" i="11"/>
  <c r="BI176" i="11"/>
  <c r="BI247" i="11"/>
  <c r="BI163" i="11"/>
  <c r="BI246" i="11"/>
  <c r="BI267" i="11"/>
  <c r="BI295" i="11"/>
  <c r="BI248" i="11"/>
  <c r="BI207" i="11"/>
  <c r="BI280" i="11"/>
  <c r="BI270" i="11"/>
  <c r="BI181" i="11"/>
  <c r="BI304" i="11"/>
  <c r="BI277" i="11"/>
  <c r="BI239" i="11"/>
  <c r="BI218" i="12"/>
  <c r="BI150" i="12"/>
  <c r="BI168" i="12"/>
  <c r="BI200" i="12"/>
  <c r="BI134" i="12"/>
  <c r="BI190" i="12"/>
  <c r="BI179" i="12"/>
  <c r="BI144" i="12"/>
  <c r="BI150" i="13"/>
  <c r="BI155" i="13"/>
  <c r="BI210" i="13"/>
  <c r="BI133" i="13"/>
  <c r="BI249" i="15"/>
  <c r="BI311" i="15"/>
  <c r="BI275" i="15"/>
  <c r="BI243" i="15"/>
  <c r="BI206" i="15"/>
  <c r="BI162" i="15"/>
  <c r="BI293" i="15"/>
  <c r="BI166" i="15"/>
  <c r="BI290" i="15"/>
  <c r="BI266" i="15"/>
  <c r="BI215" i="15"/>
  <c r="BI190" i="15"/>
  <c r="BI300" i="15"/>
  <c r="BI313" i="15"/>
  <c r="BI282" i="15"/>
  <c r="BI297" i="15"/>
  <c r="BI232" i="15"/>
  <c r="BI184" i="15"/>
  <c r="BI266" i="16"/>
  <c r="BI414" i="16"/>
  <c r="BI316" i="16"/>
  <c r="BI283" i="16"/>
  <c r="BI278" i="16"/>
  <c r="BI477" i="16"/>
  <c r="BI442" i="16"/>
  <c r="BI483" i="16"/>
  <c r="BI461" i="16"/>
  <c r="BI412" i="16"/>
  <c r="BI335" i="16"/>
  <c r="BI463" i="16"/>
  <c r="BI366" i="16"/>
  <c r="BI242" i="16"/>
  <c r="BI351" i="16"/>
  <c r="BI227" i="16"/>
  <c r="BI395" i="16"/>
  <c r="BI224" i="2"/>
  <c r="BI206" i="2"/>
  <c r="BI193" i="2"/>
  <c r="BI169" i="2"/>
  <c r="BI214" i="2"/>
  <c r="BI219" i="2"/>
  <c r="BI198" i="2"/>
  <c r="BI181" i="2"/>
  <c r="BI139" i="2"/>
  <c r="BI149" i="2"/>
  <c r="BI144" i="2"/>
  <c r="BI178" i="2"/>
  <c r="BI133" i="3"/>
  <c r="BI168" i="3"/>
  <c r="BI141" i="3"/>
  <c r="BI190" i="3"/>
  <c r="BI287" i="4"/>
  <c r="BI194" i="4"/>
  <c r="BI258" i="4"/>
  <c r="BI185" i="4"/>
  <c r="BI146" i="4"/>
  <c r="BI247" i="4"/>
  <c r="BI176" i="4"/>
  <c r="BI251" i="4"/>
  <c r="BI192" i="4"/>
  <c r="BI229" i="4"/>
  <c r="BI284" i="4"/>
  <c r="BI212" i="4"/>
  <c r="BI311" i="4"/>
  <c r="BI285" i="4"/>
  <c r="BI248" i="4"/>
  <c r="BI152" i="5"/>
  <c r="BI209" i="5"/>
  <c r="BI148" i="5"/>
  <c r="BI180" i="5"/>
  <c r="BI186" i="5"/>
  <c r="BI147" i="5"/>
  <c r="BI221" i="5"/>
  <c r="BI200" i="5"/>
  <c r="BI145" i="5"/>
  <c r="BI142" i="6"/>
  <c r="BI146" i="6"/>
  <c r="BI132" i="6"/>
  <c r="BI140" i="7"/>
  <c r="BI164" i="7"/>
  <c r="BI154" i="7"/>
  <c r="BI133" i="7"/>
  <c r="BI141" i="7"/>
  <c r="BI139" i="8"/>
  <c r="BI135" i="8"/>
  <c r="BI158" i="8"/>
  <c r="BI186" i="9"/>
  <c r="BI188" i="9"/>
  <c r="BI219" i="9"/>
  <c r="BI182" i="9"/>
  <c r="BI148" i="9"/>
  <c r="BI298" i="10"/>
  <c r="BI227" i="10"/>
  <c r="BI164" i="10"/>
  <c r="BI306" i="10"/>
  <c r="BI270" i="10"/>
  <c r="BI240" i="10"/>
  <c r="BI178" i="10"/>
  <c r="BI277" i="10"/>
  <c r="BI239" i="10"/>
  <c r="BI300" i="10"/>
  <c r="BI254" i="10"/>
  <c r="BI210" i="10"/>
  <c r="BI182" i="10"/>
  <c r="BI222" i="10"/>
  <c r="BI282" i="10"/>
  <c r="BI154" i="10"/>
  <c r="BI172" i="10"/>
  <c r="BI148" i="10"/>
  <c r="BI170" i="11"/>
  <c r="BI229" i="11"/>
  <c r="BI197" i="11"/>
  <c r="BI263" i="11"/>
  <c r="BI151" i="11"/>
  <c r="BI266" i="11"/>
  <c r="BI216" i="11"/>
  <c r="BI167" i="11"/>
  <c r="BI245" i="11"/>
  <c r="BI188" i="11"/>
  <c r="BI205" i="12"/>
  <c r="BI184" i="12"/>
  <c r="BI214" i="12"/>
  <c r="BI186" i="12"/>
  <c r="BI169" i="12"/>
  <c r="BI148" i="12"/>
  <c r="BI137" i="12"/>
  <c r="BI199" i="12"/>
  <c r="BI155" i="12"/>
  <c r="BI213" i="12"/>
  <c r="BI217" i="12"/>
  <c r="BI166" i="12"/>
  <c r="BI138" i="12"/>
  <c r="BI166" i="13"/>
  <c r="BI178" i="13"/>
  <c r="BI203" i="13"/>
  <c r="BI209" i="13"/>
  <c r="BI188" i="13"/>
  <c r="BI131" i="13"/>
  <c r="BI136" i="13"/>
  <c r="BI263" i="15"/>
  <c r="BI209" i="15"/>
  <c r="BI155" i="15"/>
  <c r="BI299" i="15"/>
  <c r="BI231" i="15"/>
  <c r="BI240" i="15"/>
  <c r="BI186" i="15"/>
  <c r="BI205" i="15"/>
  <c r="BI265" i="15"/>
  <c r="BI436" i="16"/>
  <c r="BI482" i="16"/>
  <c r="BI399" i="16"/>
  <c r="BI310" i="16"/>
  <c r="BI249" i="16"/>
  <c r="BI221" i="16"/>
  <c r="BI401" i="16"/>
  <c r="BI365" i="16"/>
  <c r="BI275" i="16"/>
  <c r="BI462" i="16"/>
  <c r="BI456" i="16"/>
  <c r="BI296" i="16"/>
  <c r="BI409" i="16"/>
  <c r="BI383" i="16"/>
  <c r="BI361" i="16"/>
  <c r="BI433" i="16"/>
  <c r="BI373" i="16"/>
  <c r="BI321" i="16"/>
  <c r="BI258" i="16"/>
  <c r="BI356" i="16"/>
  <c r="BI131" i="17"/>
  <c r="BI227" i="2"/>
  <c r="BI208" i="2"/>
  <c r="BI167" i="2"/>
  <c r="BI203" i="2"/>
  <c r="BI145" i="2"/>
  <c r="BI164" i="2"/>
  <c r="BI199" i="2"/>
  <c r="BI189" i="2"/>
  <c r="BI156" i="2"/>
  <c r="BI157" i="2"/>
  <c r="AR94" i="1"/>
  <c r="BI152" i="3"/>
  <c r="BI274" i="4"/>
  <c r="BI256" i="4"/>
  <c r="BI170" i="4"/>
  <c r="BI278" i="4"/>
  <c r="BI180" i="4"/>
  <c r="BI255" i="4"/>
  <c r="BI140" i="4"/>
  <c r="BI282" i="4"/>
  <c r="BI152" i="4"/>
  <c r="BI211" i="4"/>
  <c r="BI208" i="4"/>
  <c r="BI139" i="5"/>
  <c r="BI176" i="5"/>
  <c r="BI137" i="5"/>
  <c r="BI136" i="6"/>
  <c r="BI161" i="7"/>
  <c r="BI135" i="7"/>
  <c r="BI138" i="7"/>
  <c r="BI134" i="8"/>
  <c r="BI123" i="8"/>
  <c r="BI148" i="8"/>
  <c r="BI197" i="9"/>
  <c r="BI154" i="9"/>
  <c r="BI216" i="9"/>
  <c r="BI224" i="9"/>
  <c r="BI174" i="9"/>
  <c r="BI222" i="9"/>
  <c r="BI309" i="10"/>
  <c r="BI272" i="10"/>
  <c r="BI168" i="10"/>
  <c r="BI257" i="10"/>
  <c r="BI221" i="10"/>
  <c r="BI185" i="10"/>
  <c r="BI209" i="10"/>
  <c r="BI241" i="10"/>
  <c r="BI252" i="11"/>
  <c r="BI185" i="11"/>
  <c r="BI155" i="11"/>
  <c r="BI214" i="11"/>
  <c r="BI271" i="11"/>
  <c r="BI174" i="11"/>
  <c r="BI169" i="11"/>
  <c r="BI183" i="11"/>
  <c r="BI187" i="11"/>
  <c r="BI242" i="11"/>
  <c r="BI158" i="12"/>
  <c r="BI176" i="12"/>
  <c r="BI222" i="12"/>
  <c r="BI143" i="12"/>
  <c r="BI146" i="12"/>
  <c r="BI178" i="12"/>
  <c r="BI160" i="12"/>
  <c r="BI197" i="13"/>
  <c r="BI134" i="13"/>
  <c r="BI163" i="13"/>
  <c r="BI169" i="13"/>
  <c r="BI190" i="13"/>
  <c r="BI221" i="15"/>
  <c r="BI161" i="15"/>
  <c r="BI233" i="15"/>
  <c r="BI165" i="15"/>
  <c r="BI247" i="16"/>
  <c r="BI392" i="16"/>
  <c r="BI369" i="16"/>
  <c r="BI371" i="16"/>
  <c r="BI273" i="16"/>
  <c r="BI425" i="16"/>
  <c r="BI255" i="16"/>
  <c r="BI218" i="2"/>
  <c r="BI204" i="2"/>
  <c r="BI168" i="2"/>
  <c r="BI225" i="2"/>
  <c r="BI186" i="2"/>
  <c r="BI146" i="2"/>
  <c r="BI179" i="2"/>
  <c r="BI152" i="2"/>
  <c r="BI155" i="2"/>
  <c r="BI183" i="2"/>
  <c r="BI176" i="3"/>
  <c r="BI156" i="3"/>
  <c r="BI170" i="3"/>
  <c r="BI193" i="3"/>
  <c r="BI185" i="3"/>
  <c r="BI144" i="3"/>
  <c r="BI136" i="3"/>
  <c r="BI187" i="3"/>
  <c r="BI174" i="3"/>
  <c r="BI169" i="4"/>
  <c r="BI280" i="4"/>
  <c r="BI232" i="4"/>
  <c r="BI221" i="4"/>
  <c r="BI167" i="4"/>
  <c r="BI175" i="4"/>
  <c r="BI204" i="4"/>
  <c r="BI226" i="4"/>
  <c r="BI184" i="4"/>
  <c r="BI263" i="4"/>
  <c r="BI138" i="4"/>
  <c r="BI143" i="4"/>
  <c r="BI188" i="5"/>
  <c r="BI157" i="5"/>
  <c r="BI170" i="5"/>
  <c r="BI203" i="5"/>
  <c r="BI167" i="5"/>
  <c r="BI219" i="5"/>
  <c r="BI168" i="5"/>
  <c r="BI207" i="5"/>
  <c r="BI146" i="5"/>
  <c r="BI133" i="5"/>
  <c r="BI139" i="6"/>
  <c r="BI131" i="6"/>
  <c r="BI138" i="6"/>
  <c r="BI122" i="8"/>
  <c r="BI142" i="8"/>
  <c r="BI169" i="9"/>
  <c r="BI218" i="9"/>
  <c r="BI137" i="9"/>
  <c r="BI138" i="9"/>
  <c r="BI221" i="9"/>
  <c r="BI237" i="10"/>
  <c r="BI199" i="10"/>
  <c r="BI304" i="10"/>
  <c r="BI281" i="10"/>
  <c r="BI273" i="10"/>
  <c r="BI224" i="10"/>
  <c r="BI261" i="10"/>
  <c r="BI244" i="10"/>
  <c r="BI187" i="10"/>
  <c r="BI205" i="10"/>
  <c r="BI265" i="10"/>
  <c r="BI225" i="11"/>
  <c r="BI158" i="11"/>
  <c r="BI209" i="11"/>
  <c r="BI298" i="11"/>
  <c r="BI223" i="11"/>
  <c r="BI302" i="11"/>
  <c r="BI192" i="12"/>
  <c r="BI203" i="12"/>
  <c r="BI191" i="12"/>
  <c r="BI197" i="12"/>
  <c r="BI148" i="13"/>
  <c r="BI204" i="13"/>
  <c r="BI151" i="13"/>
  <c r="BI214" i="15"/>
  <c r="BI188" i="15"/>
  <c r="BI164" i="15"/>
  <c r="BI189" i="15"/>
  <c r="BI364" i="16"/>
  <c r="BI228" i="16"/>
  <c r="BI232" i="16"/>
  <c r="BI243" i="16"/>
  <c r="BI451" i="16"/>
  <c r="BI453" i="16"/>
  <c r="BI293" i="16"/>
  <c r="BI318" i="16"/>
  <c r="BI432" i="16"/>
  <c r="BI294" i="16"/>
  <c r="BI342" i="16"/>
  <c r="BI228" i="2"/>
  <c r="BI209" i="2"/>
  <c r="BI187" i="2"/>
  <c r="BI201" i="2"/>
  <c r="BI142" i="2"/>
  <c r="BI138" i="2"/>
  <c r="BI213" i="2"/>
  <c r="BI182" i="2"/>
  <c r="BI170" i="2"/>
  <c r="BI151" i="2"/>
  <c r="BI175" i="3"/>
  <c r="BI154" i="3"/>
  <c r="BI131" i="3"/>
  <c r="BI200" i="3"/>
  <c r="BI192" i="3"/>
  <c r="BI171" i="3"/>
  <c r="BI139" i="3"/>
  <c r="BI188" i="3"/>
  <c r="BI172" i="3"/>
  <c r="BI149" i="3"/>
  <c r="BI181" i="3"/>
  <c r="BI308" i="4"/>
  <c r="BI261" i="4"/>
  <c r="BI231" i="4"/>
  <c r="BI277" i="4"/>
  <c r="BI181" i="4"/>
  <c r="BI139" i="4"/>
  <c r="BI195" i="4"/>
  <c r="BI149" i="4"/>
  <c r="BI144" i="4"/>
  <c r="BI298" i="4"/>
  <c r="BI288" i="4"/>
  <c r="BI273" i="4"/>
  <c r="BI196" i="4"/>
  <c r="BI299" i="4"/>
  <c r="BI206" i="5"/>
  <c r="BI143" i="5"/>
  <c r="BI211" i="5"/>
  <c r="BI151" i="5"/>
  <c r="BI131" i="5"/>
  <c r="BI174" i="5"/>
  <c r="BI182" i="5"/>
  <c r="BI198" i="5"/>
  <c r="BI192" i="5"/>
  <c r="BI143" i="6"/>
  <c r="BI145" i="6"/>
  <c r="BI160" i="7"/>
  <c r="BI146" i="7"/>
  <c r="BI163" i="7"/>
  <c r="BI151" i="7"/>
  <c r="BI136" i="7"/>
  <c r="BI157" i="7"/>
  <c r="BI159" i="8"/>
  <c r="BI129" i="8"/>
  <c r="BI214" i="9"/>
  <c r="BI207" i="9"/>
  <c r="BI199" i="9"/>
  <c r="BI166" i="9"/>
  <c r="BI141" i="9"/>
  <c r="BI187" i="9"/>
  <c r="BI171" i="9"/>
  <c r="BI198" i="9"/>
  <c r="BI156" i="9"/>
  <c r="BI205" i="9"/>
  <c r="BI179" i="9"/>
  <c r="BI158" i="9"/>
  <c r="BI316" i="10"/>
  <c r="BI243" i="10"/>
  <c r="BI220" i="10"/>
  <c r="BI327" i="10"/>
  <c r="BI318" i="10"/>
  <c r="BI276" i="10"/>
  <c r="BI229" i="10"/>
  <c r="BI184" i="10"/>
  <c r="BI155" i="10"/>
  <c r="BI286" i="10"/>
  <c r="BI269" i="10"/>
  <c r="BI238" i="10"/>
  <c r="BI212" i="10"/>
  <c r="BI174" i="10"/>
  <c r="BI302" i="10"/>
  <c r="BI228" i="10"/>
  <c r="BI162" i="10"/>
  <c r="BI266" i="10"/>
  <c r="BI183" i="10"/>
  <c r="BI159" i="11"/>
  <c r="BI157" i="11"/>
  <c r="BI231" i="11"/>
  <c r="BI198" i="11"/>
  <c r="BI177" i="11"/>
  <c r="BI219" i="11"/>
  <c r="BI186" i="11"/>
  <c r="BI173" i="11"/>
  <c r="BI269" i="11"/>
  <c r="BI200" i="11"/>
  <c r="BI274" i="11"/>
  <c r="BI227" i="11"/>
  <c r="BI184" i="11"/>
  <c r="BI215" i="11"/>
  <c r="BI136" i="12"/>
  <c r="BI215" i="12"/>
  <c r="BI216" i="12"/>
  <c r="BI193" i="12"/>
  <c r="BI221" i="12"/>
  <c r="BI202" i="12"/>
  <c r="BI172" i="12"/>
  <c r="BI149" i="12"/>
  <c r="BI168" i="13"/>
  <c r="BI187" i="13"/>
  <c r="BI186" i="13"/>
  <c r="BI176" i="13"/>
  <c r="BI196" i="13"/>
  <c r="BI170" i="13"/>
  <c r="BI135" i="13"/>
  <c r="BI153" i="13"/>
  <c r="BI283" i="15"/>
  <c r="BI274" i="15"/>
  <c r="BI258" i="15"/>
  <c r="BI218" i="15"/>
  <c r="BI158" i="15"/>
  <c r="BI211" i="15"/>
  <c r="BI143" i="15"/>
  <c r="BI295" i="15"/>
  <c r="BI257" i="15"/>
  <c r="BI267" i="15"/>
  <c r="BI234" i="15"/>
  <c r="BI176" i="15"/>
  <c r="BI146" i="15"/>
  <c r="BI276" i="15"/>
  <c r="BI260" i="15"/>
  <c r="BI222" i="15"/>
  <c r="BI193" i="15"/>
  <c r="BI262" i="15"/>
  <c r="BI241" i="15"/>
  <c r="BI239" i="15"/>
  <c r="BI212" i="15"/>
  <c r="BI147" i="15"/>
  <c r="BI216" i="15"/>
  <c r="BI298" i="16"/>
  <c r="BI391" i="16"/>
  <c r="BI288" i="16"/>
  <c r="BI370" i="16"/>
  <c r="BI312" i="16"/>
  <c r="BI222" i="16"/>
  <c r="BI224" i="16"/>
  <c r="BI390" i="16"/>
  <c r="BI404" i="16"/>
  <c r="BI236" i="16"/>
  <c r="BI230" i="2"/>
  <c r="BI231" i="2"/>
  <c r="BI207" i="2"/>
  <c r="BI190" i="2"/>
  <c r="BI153" i="2"/>
  <c r="BI173" i="2"/>
  <c r="BI199" i="3"/>
  <c r="BI184" i="3"/>
  <c r="BI310" i="4"/>
  <c r="BI186" i="4"/>
  <c r="BI291" i="4"/>
  <c r="BI187" i="4"/>
  <c r="BI283" i="4"/>
  <c r="BI313" i="4"/>
  <c r="BI155" i="4"/>
  <c r="BI216" i="4"/>
  <c r="BI165" i="4"/>
  <c r="BI294" i="4"/>
  <c r="BI286" i="4"/>
  <c r="BI264" i="4"/>
  <c r="BI257" i="4"/>
  <c r="BI219" i="4"/>
  <c r="BI295" i="4"/>
  <c r="BI253" i="4"/>
  <c r="BI171" i="5"/>
  <c r="BI138" i="5"/>
  <c r="BI169" i="5"/>
  <c r="BI189" i="5"/>
  <c r="BI204" i="5"/>
  <c r="BI141" i="5"/>
  <c r="BI222" i="5"/>
  <c r="BI215" i="5"/>
  <c r="BI175" i="5"/>
  <c r="BI149" i="5"/>
  <c r="BI148" i="6"/>
  <c r="BI149" i="6"/>
  <c r="BI147" i="6"/>
  <c r="BI140" i="6"/>
  <c r="BI149" i="7"/>
  <c r="BI142" i="7"/>
  <c r="BI130" i="7"/>
  <c r="BI140" i="8"/>
  <c r="BI154" i="8"/>
  <c r="BI126" i="8"/>
  <c r="BI153" i="8"/>
  <c r="BI185" i="9"/>
  <c r="BI200" i="9"/>
  <c r="BI210" i="9"/>
  <c r="BI163" i="9"/>
  <c r="BI172" i="9"/>
  <c r="BI155" i="9"/>
  <c r="BI195" i="10"/>
  <c r="BI297" i="10"/>
  <c r="BI177" i="10"/>
  <c r="BI317" i="10"/>
  <c r="BI271" i="10"/>
  <c r="BI256" i="10"/>
  <c r="BI325" i="10"/>
  <c r="BI278" i="10"/>
  <c r="BI169" i="10"/>
  <c r="BI152" i="10"/>
  <c r="BI252" i="10"/>
  <c r="BI193" i="10"/>
  <c r="BI159" i="10"/>
  <c r="BI242" i="10"/>
  <c r="BI214" i="10"/>
  <c r="BI200" i="10"/>
  <c r="BI176" i="10"/>
  <c r="BI286" i="11"/>
  <c r="BI152" i="11"/>
  <c r="BI178" i="11"/>
  <c r="BI228" i="11"/>
  <c r="BI146" i="11"/>
  <c r="BI240" i="11"/>
  <c r="BI213" i="11"/>
  <c r="BI287" i="11"/>
  <c r="BI261" i="11"/>
  <c r="BI291" i="11"/>
  <c r="BI249" i="11"/>
  <c r="BI233" i="11"/>
  <c r="BI208" i="11"/>
  <c r="BI205" i="11"/>
  <c r="BI303" i="11"/>
  <c r="BI195" i="11"/>
  <c r="BI256" i="11"/>
  <c r="BI194" i="12"/>
  <c r="BI210" i="12"/>
  <c r="BI182" i="12"/>
  <c r="BI152" i="12"/>
  <c r="BI207" i="12"/>
  <c r="BI133" i="12"/>
  <c r="BI158" i="13"/>
  <c r="BI193" i="13"/>
  <c r="BI177" i="13"/>
  <c r="BI141" i="13"/>
  <c r="BI156" i="13"/>
  <c r="BI206" i="13"/>
  <c r="BI142" i="13"/>
  <c r="BI224" i="15"/>
  <c r="BI181" i="15"/>
  <c r="BI253" i="15"/>
  <c r="BI152" i="15"/>
  <c r="BI272" i="15"/>
  <c r="BI255" i="15"/>
  <c r="BI203" i="15"/>
  <c r="BI318" i="15"/>
  <c r="BI298" i="15"/>
  <c r="BI191" i="15"/>
  <c r="BI254" i="15"/>
  <c r="BI149" i="15"/>
  <c r="BI286" i="15"/>
  <c r="BI230" i="15"/>
  <c r="BI210" i="15"/>
  <c r="BI440" i="16"/>
  <c r="BI382" i="16"/>
  <c r="BI485" i="16"/>
  <c r="BI457" i="16"/>
  <c r="BI397" i="16"/>
  <c r="BI251" i="16"/>
  <c r="BI332" i="16"/>
  <c r="BI398" i="16"/>
  <c r="BI376" i="16"/>
  <c r="BI320" i="16"/>
  <c r="BI286" i="16"/>
  <c r="BI240" i="16"/>
  <c r="BI309" i="16"/>
  <c r="BI349" i="16"/>
  <c r="BI444" i="16"/>
  <c r="BI386" i="16"/>
  <c r="BI245" i="16"/>
  <c r="BI411" i="16"/>
  <c r="BI388" i="16"/>
  <c r="BI262" i="16"/>
  <c r="BI238" i="16"/>
  <c r="BI123" i="17"/>
  <c r="BI220" i="2"/>
  <c r="BI135" i="2"/>
  <c r="BI221" i="2"/>
  <c r="BI202" i="2"/>
  <c r="BI141" i="2"/>
  <c r="BI163" i="2"/>
  <c r="BI177" i="2"/>
  <c r="BI216" i="2"/>
  <c r="BI175" i="2"/>
  <c r="BI140" i="3"/>
  <c r="BI147" i="3"/>
  <c r="BI162" i="3"/>
  <c r="BI197" i="3"/>
  <c r="BI179" i="3"/>
  <c r="BI138" i="3"/>
  <c r="BI281" i="4"/>
  <c r="BI245" i="4"/>
  <c r="BI156" i="4"/>
  <c r="BI183" i="4"/>
  <c r="BI158" i="4"/>
  <c r="BI239" i="4"/>
  <c r="BI182" i="4"/>
  <c r="BI279" i="4"/>
  <c r="BI164" i="4"/>
  <c r="BI309" i="4"/>
  <c r="BI220" i="4"/>
  <c r="BI296" i="4"/>
  <c r="BI230" i="4"/>
  <c r="BI196" i="5"/>
  <c r="BI184" i="5"/>
  <c r="BI144" i="5"/>
  <c r="BI150" i="7"/>
  <c r="BI134" i="7"/>
  <c r="BI127" i="8"/>
  <c r="BI208" i="9"/>
  <c r="BI180" i="9"/>
  <c r="BI140" i="9"/>
  <c r="BI183" i="9"/>
  <c r="BI165" i="9"/>
  <c r="BI326" i="10"/>
  <c r="BI149" i="10"/>
  <c r="BI198" i="10"/>
  <c r="BI291" i="10"/>
  <c r="BI260" i="10"/>
  <c r="BI328" i="10"/>
  <c r="BI311" i="10"/>
  <c r="BI312" i="10"/>
  <c r="BI290" i="10"/>
  <c r="BI233" i="10"/>
  <c r="BI219" i="10"/>
  <c r="BI197" i="10"/>
  <c r="BI160" i="10"/>
  <c r="BI226" i="10"/>
  <c r="BI146" i="10"/>
  <c r="BI163" i="10"/>
  <c r="BI262" i="10"/>
  <c r="BI186" i="10"/>
  <c r="BI301" i="11"/>
  <c r="BI196" i="11"/>
  <c r="BI160" i="11"/>
  <c r="BI236" i="11"/>
  <c r="BI259" i="11"/>
  <c r="BI224" i="11"/>
  <c r="BI306" i="11"/>
  <c r="BI279" i="11"/>
  <c r="BI193" i="11"/>
  <c r="BI189" i="11"/>
  <c r="BI172" i="11"/>
  <c r="BI292" i="11"/>
  <c r="BI278" i="11"/>
  <c r="BI254" i="11"/>
  <c r="BI211" i="12"/>
  <c r="BI196" i="12"/>
  <c r="BI151" i="12"/>
  <c r="BI209" i="12"/>
  <c r="BI147" i="12"/>
  <c r="BI212" i="12"/>
  <c r="BI202" i="13"/>
  <c r="BI157" i="13"/>
  <c r="BI198" i="13"/>
  <c r="BI182" i="13"/>
  <c r="BI147" i="13"/>
  <c r="BI144" i="13"/>
  <c r="BI179" i="13"/>
  <c r="BI139" i="13"/>
  <c r="BI160" i="13"/>
  <c r="BI273" i="15"/>
  <c r="BI175" i="15"/>
  <c r="BI172" i="15"/>
  <c r="BI305" i="15"/>
  <c r="BI219" i="15"/>
  <c r="BI192" i="15"/>
  <c r="BI167" i="15"/>
  <c r="BI281" i="15"/>
  <c r="BI207" i="15"/>
  <c r="BI154" i="15"/>
  <c r="BI289" i="15"/>
  <c r="BI316" i="15"/>
  <c r="BI180" i="15"/>
  <c r="BI306" i="15"/>
  <c r="BI144" i="15"/>
  <c r="BI247" i="15"/>
  <c r="BI220" i="15"/>
  <c r="BI194" i="15"/>
  <c r="BI339" i="16"/>
  <c r="BI246" i="16"/>
  <c r="BI438" i="16"/>
  <c r="BI445" i="16"/>
  <c r="BI487" i="16"/>
  <c r="BI408" i="16"/>
  <c r="BI377" i="16"/>
  <c r="BI272" i="16"/>
  <c r="BI470" i="16"/>
  <c r="BI429" i="16"/>
  <c r="BI494" i="16"/>
  <c r="BI406" i="16"/>
  <c r="BI367" i="16"/>
  <c r="BI330" i="16"/>
  <c r="BI248" i="16"/>
  <c r="BI225" i="16"/>
  <c r="BI323" i="16"/>
  <c r="BI479" i="16"/>
  <c r="BI427" i="16"/>
  <c r="BI267" i="16"/>
  <c r="BI378" i="16"/>
  <c r="BI389" i="16"/>
  <c r="BI290" i="16"/>
  <c r="BI241" i="16"/>
  <c r="BI223" i="2"/>
  <c r="BI185" i="2"/>
  <c r="BI200" i="2"/>
  <c r="BI215" i="2"/>
  <c r="BI158" i="2"/>
  <c r="BI211" i="2"/>
  <c r="BI172" i="2"/>
  <c r="BI191" i="2"/>
  <c r="BI165" i="3"/>
  <c r="BI164" i="3"/>
  <c r="BI151" i="3"/>
  <c r="BI157" i="3"/>
  <c r="BI142" i="3"/>
  <c r="BI198" i="3"/>
  <c r="BI189" i="3"/>
  <c r="BI182" i="3"/>
  <c r="BI161" i="3"/>
  <c r="BI250" i="4"/>
  <c r="BI162" i="4"/>
  <c r="BI173" i="4"/>
  <c r="BI150" i="4"/>
  <c r="BI246" i="4"/>
  <c r="BI238" i="4"/>
  <c r="BI178" i="4"/>
  <c r="BI148" i="4"/>
  <c r="BI265" i="4"/>
  <c r="BI197" i="4"/>
  <c r="BI267" i="4"/>
  <c r="BI306" i="4"/>
  <c r="BI249" i="4"/>
  <c r="BI142" i="4"/>
  <c r="BI165" i="5"/>
  <c r="BI158" i="5"/>
  <c r="BI154" i="5"/>
  <c r="BI178" i="5"/>
  <c r="BI153" i="7"/>
  <c r="BI152" i="8"/>
  <c r="BI151" i="8"/>
  <c r="BI203" i="9"/>
  <c r="BI173" i="9"/>
  <c r="BI151" i="9"/>
  <c r="BI184" i="9"/>
  <c r="BI178" i="9"/>
  <c r="BI162" i="9"/>
  <c r="BI146" i="9"/>
  <c r="BI296" i="10"/>
  <c r="BI218" i="10"/>
  <c r="BI156" i="10"/>
  <c r="BI323" i="10"/>
  <c r="BI305" i="10"/>
  <c r="BI202" i="10"/>
  <c r="BI151" i="10"/>
  <c r="BI268" i="10"/>
  <c r="BI255" i="10"/>
  <c r="BI235" i="10"/>
  <c r="BI301" i="10"/>
  <c r="BI283" i="10"/>
  <c r="BI284" i="10"/>
  <c r="BI189" i="10"/>
  <c r="BI250" i="10"/>
  <c r="BI293" i="11"/>
  <c r="BI230" i="11"/>
  <c r="BI147" i="11"/>
  <c r="BI290" i="11"/>
  <c r="BI260" i="11"/>
  <c r="BI285" i="11"/>
  <c r="BI202" i="11"/>
  <c r="BI272" i="11"/>
  <c r="BI183" i="12"/>
  <c r="BI135" i="12"/>
  <c r="BI198" i="12"/>
  <c r="BI157" i="12"/>
  <c r="BI171" i="13"/>
  <c r="BI192" i="13"/>
  <c r="BI154" i="13"/>
  <c r="BI157" i="15"/>
  <c r="BI278" i="15"/>
  <c r="BI183" i="15"/>
  <c r="BI250" i="15"/>
  <c r="BI301" i="15"/>
  <c r="BI182" i="15"/>
  <c r="BI244" i="15"/>
  <c r="BI380" i="16"/>
  <c r="BI416" i="16"/>
  <c r="BI468" i="16"/>
  <c r="BI393" i="16"/>
  <c r="BI337" i="16"/>
  <c r="BI307" i="16"/>
  <c r="BI469" i="16"/>
  <c r="BI315" i="16"/>
  <c r="BI125" i="17"/>
  <c r="BI196" i="2"/>
  <c r="BI188" i="2"/>
  <c r="BI195" i="2"/>
  <c r="BI140" i="2"/>
  <c r="BI136" i="2"/>
  <c r="BI174" i="2"/>
  <c r="BI163" i="3"/>
  <c r="BI143" i="3"/>
  <c r="BI160" i="3"/>
  <c r="BI158" i="3"/>
  <c r="BI302" i="4"/>
  <c r="BI254" i="4"/>
  <c r="BI241" i="4"/>
  <c r="BI160" i="4"/>
  <c r="BI275" i="4"/>
  <c r="BI260" i="4"/>
  <c r="BI240" i="4"/>
  <c r="BI292" i="4"/>
  <c r="BI271" i="4"/>
  <c r="BI208" i="5"/>
  <c r="BI172" i="5"/>
  <c r="BI205" i="5"/>
  <c r="BI181" i="5"/>
  <c r="BI150" i="5"/>
  <c r="BI218" i="5"/>
  <c r="BI183" i="5"/>
  <c r="BI126" i="6"/>
  <c r="BI132" i="7"/>
  <c r="BI137" i="7"/>
  <c r="BI136" i="8"/>
  <c r="BI125" i="8"/>
  <c r="BI145" i="8"/>
  <c r="BI193" i="9"/>
  <c r="BI134" i="9"/>
  <c r="BI157" i="9"/>
  <c r="BI212" i="9"/>
  <c r="BI152" i="9"/>
  <c r="BI167" i="9"/>
  <c r="BI324" i="10"/>
  <c r="BI294" i="10"/>
  <c r="BI173" i="10"/>
  <c r="BI322" i="10"/>
  <c r="BI234" i="10"/>
  <c r="BI161" i="10"/>
  <c r="BI247" i="10"/>
  <c r="BI196" i="10"/>
  <c r="BI292" i="10"/>
  <c r="BI223" i="10"/>
  <c r="BI287" i="10"/>
  <c r="BI308" i="10"/>
  <c r="BI253" i="10"/>
  <c r="BI171" i="10"/>
  <c r="BI249" i="10"/>
  <c r="BI179" i="11"/>
  <c r="BI156" i="11"/>
  <c r="BI238" i="11"/>
  <c r="BI264" i="11"/>
  <c r="BI164" i="11"/>
  <c r="BI281" i="11"/>
  <c r="BI265" i="11"/>
  <c r="BI244" i="11"/>
  <c r="BI190" i="11"/>
  <c r="BI168" i="11"/>
  <c r="BI211" i="11"/>
  <c r="BI150" i="11"/>
  <c r="BI166" i="11"/>
  <c r="BI145" i="11"/>
  <c r="BI257" i="11"/>
  <c r="BI206" i="11"/>
  <c r="BI191" i="11"/>
  <c r="BI250" i="11"/>
  <c r="BI206" i="12"/>
  <c r="BI204" i="12"/>
  <c r="BI187" i="12"/>
  <c r="BI153" i="12"/>
  <c r="BI181" i="12"/>
  <c r="BI165" i="12"/>
  <c r="BI175" i="12"/>
  <c r="BI189" i="13"/>
  <c r="BI132" i="13"/>
  <c r="BI146" i="13"/>
  <c r="BI185" i="13"/>
  <c r="BI145" i="13"/>
  <c r="BI194" i="13"/>
  <c r="BI172" i="13"/>
  <c r="BI138" i="13"/>
  <c r="BI237" i="15"/>
  <c r="BI296" i="15"/>
  <c r="BI151" i="15"/>
  <c r="BI307" i="15"/>
  <c r="BI284" i="15"/>
  <c r="BI248" i="15"/>
  <c r="BI208" i="15"/>
  <c r="BI310" i="15"/>
  <c r="BI271" i="15"/>
  <c r="BI287" i="15"/>
  <c r="BI238" i="15"/>
  <c r="BI185" i="15"/>
  <c r="BI261" i="15"/>
  <c r="BI228" i="15"/>
  <c r="BI204" i="15"/>
  <c r="BI315" i="15"/>
  <c r="BI314" i="15"/>
  <c r="BI279" i="15"/>
  <c r="BI229" i="15"/>
  <c r="BI430" i="16"/>
  <c r="BI261" i="16"/>
  <c r="BI447" i="16"/>
  <c r="BI301" i="16"/>
  <c r="BI253" i="16"/>
  <c r="BI489" i="16"/>
  <c r="BI471" i="16"/>
  <c r="BI419" i="16"/>
  <c r="BI357" i="16"/>
  <c r="BI244" i="16"/>
  <c r="BI385" i="16"/>
  <c r="BI476" i="16"/>
  <c r="BI421" i="16"/>
  <c r="BI344" i="16"/>
  <c r="BI328" i="16"/>
  <c r="BI450" i="16"/>
  <c r="BI375" i="16"/>
  <c r="BI346" i="16"/>
  <c r="P121" i="17" l="1"/>
  <c r="N324" i="16"/>
  <c r="N333" i="16"/>
  <c r="P340" i="16"/>
  <c r="P324" i="16"/>
  <c r="N121" i="17"/>
  <c r="AT110" i="1" s="1"/>
  <c r="R121" i="17"/>
  <c r="N340" i="16"/>
  <c r="N347" i="16"/>
  <c r="P347" i="16"/>
  <c r="R324" i="16"/>
  <c r="N492" i="16"/>
  <c r="P333" i="16"/>
  <c r="R340" i="16"/>
  <c r="R137" i="2"/>
  <c r="N166" i="2"/>
  <c r="N226" i="2"/>
  <c r="N137" i="3"/>
  <c r="N134" i="3" s="1"/>
  <c r="P167" i="3"/>
  <c r="BI194" i="3"/>
  <c r="N137" i="4"/>
  <c r="BI191" i="4"/>
  <c r="BI210" i="4"/>
  <c r="R224" i="4"/>
  <c r="R233" i="4"/>
  <c r="BI289" i="4"/>
  <c r="N297" i="4"/>
  <c r="BI160" i="5"/>
  <c r="R164" i="5"/>
  <c r="BI202" i="5"/>
  <c r="N213" i="5"/>
  <c r="R213" i="5"/>
  <c r="P127" i="6"/>
  <c r="P124" i="6" s="1"/>
  <c r="P135" i="6"/>
  <c r="BI128" i="7"/>
  <c r="R131" i="7"/>
  <c r="R148" i="7"/>
  <c r="N159" i="7"/>
  <c r="P121" i="8"/>
  <c r="R132" i="8"/>
  <c r="BI155" i="8"/>
  <c r="R133" i="9"/>
  <c r="P153" i="9"/>
  <c r="N195" i="9"/>
  <c r="N213" i="9"/>
  <c r="P220" i="9"/>
  <c r="BI143" i="10"/>
  <c r="R150" i="10"/>
  <c r="N181" i="10"/>
  <c r="R216" i="10"/>
  <c r="N236" i="10"/>
  <c r="R248" i="10"/>
  <c r="R258" i="10"/>
  <c r="P279" i="10"/>
  <c r="N303" i="10"/>
  <c r="N313" i="10"/>
  <c r="P143" i="11"/>
  <c r="P142" i="11" s="1"/>
  <c r="R162" i="11"/>
  <c r="P192" i="11"/>
  <c r="R203" i="11"/>
  <c r="N226" i="11"/>
  <c r="R243" i="11"/>
  <c r="R262" i="11"/>
  <c r="N289" i="11"/>
  <c r="R299" i="11"/>
  <c r="N132" i="12"/>
  <c r="N154" i="12"/>
  <c r="P170" i="12"/>
  <c r="N185" i="12"/>
  <c r="BI201" i="12"/>
  <c r="N219" i="12"/>
  <c r="P130" i="13"/>
  <c r="N152" i="13"/>
  <c r="P162" i="13"/>
  <c r="N183" i="13"/>
  <c r="N195" i="13"/>
  <c r="R150" i="15"/>
  <c r="BI187" i="15"/>
  <c r="R223" i="15"/>
  <c r="N235" i="15"/>
  <c r="BI251" i="15"/>
  <c r="N220" i="16"/>
  <c r="R223" i="16"/>
  <c r="P239" i="16"/>
  <c r="BI256" i="16"/>
  <c r="R260" i="16"/>
  <c r="R265" i="16"/>
  <c r="P271" i="16"/>
  <c r="R276" i="16"/>
  <c r="N308" i="16"/>
  <c r="BI314" i="16"/>
  <c r="R319" i="16"/>
  <c r="R355" i="16"/>
  <c r="R354" i="16" s="1"/>
  <c r="P374" i="16"/>
  <c r="N387" i="16"/>
  <c r="N407" i="16"/>
  <c r="BI415" i="16"/>
  <c r="R424" i="16"/>
  <c r="R434" i="16"/>
  <c r="N443" i="16"/>
  <c r="N449" i="16"/>
  <c r="R452" i="16"/>
  <c r="R458" i="16"/>
  <c r="BI464" i="16"/>
  <c r="R464" i="16"/>
  <c r="P475" i="16"/>
  <c r="R133" i="2"/>
  <c r="N184" i="2"/>
  <c r="P222" i="2"/>
  <c r="R137" i="3"/>
  <c r="R134" i="3" s="1"/>
  <c r="BI167" i="3"/>
  <c r="P194" i="3"/>
  <c r="P137" i="4"/>
  <c r="N191" i="4"/>
  <c r="BI242" i="4"/>
  <c r="N289" i="4"/>
  <c r="R303" i="4"/>
  <c r="R160" i="5"/>
  <c r="BI193" i="5"/>
  <c r="P130" i="6"/>
  <c r="R144" i="6"/>
  <c r="BI139" i="7"/>
  <c r="P156" i="7"/>
  <c r="N162" i="7"/>
  <c r="N132" i="8"/>
  <c r="P155" i="8"/>
  <c r="N133" i="9"/>
  <c r="N136" i="9"/>
  <c r="N142" i="9"/>
  <c r="P150" i="9"/>
  <c r="R189" i="9"/>
  <c r="R201" i="9"/>
  <c r="P209" i="9"/>
  <c r="N217" i="9"/>
  <c r="R143" i="10"/>
  <c r="BI166" i="10"/>
  <c r="P181" i="10"/>
  <c r="R194" i="10"/>
  <c r="P204" i="10"/>
  <c r="P216" i="10"/>
  <c r="N225" i="10"/>
  <c r="P230" i="10"/>
  <c r="BI248" i="10"/>
  <c r="N251" i="10"/>
  <c r="P258" i="10"/>
  <c r="R267" i="10"/>
  <c r="P288" i="10"/>
  <c r="R303" i="10"/>
  <c r="R319" i="10"/>
  <c r="P148" i="11"/>
  <c r="N171" i="11"/>
  <c r="N192" i="11"/>
  <c r="BI203" i="11"/>
  <c r="P212" i="11"/>
  <c r="N221" i="11"/>
  <c r="P237" i="11"/>
  <c r="BI255" i="11"/>
  <c r="N262" i="11"/>
  <c r="R268" i="11"/>
  <c r="BI289" i="11"/>
  <c r="P299" i="11"/>
  <c r="P132" i="12"/>
  <c r="P154" i="12"/>
  <c r="N164" i="12"/>
  <c r="N167" i="12"/>
  <c r="N189" i="12"/>
  <c r="BI208" i="12"/>
  <c r="P219" i="12"/>
  <c r="R130" i="13"/>
  <c r="R152" i="13"/>
  <c r="R165" i="13"/>
  <c r="P183" i="13"/>
  <c r="BI200" i="13"/>
  <c r="N150" i="15"/>
  <c r="P163" i="15"/>
  <c r="R174" i="15"/>
  <c r="N187" i="15"/>
  <c r="P201" i="15"/>
  <c r="R217" i="15"/>
  <c r="BI246" i="15"/>
  <c r="R251" i="15"/>
  <c r="R259" i="15"/>
  <c r="P280" i="15"/>
  <c r="BI309" i="15"/>
  <c r="N226" i="16"/>
  <c r="P292" i="16"/>
  <c r="R308" i="16"/>
  <c r="N319" i="16"/>
  <c r="N313" i="16" s="1"/>
  <c r="BI355" i="16"/>
  <c r="P387" i="16"/>
  <c r="P434" i="16"/>
  <c r="P449" i="16"/>
  <c r="R467" i="16"/>
  <c r="P133" i="2"/>
  <c r="R184" i="2"/>
  <c r="N222" i="2"/>
  <c r="N167" i="3"/>
  <c r="N159" i="4"/>
  <c r="BI215" i="4"/>
  <c r="P224" i="4"/>
  <c r="R242" i="4"/>
  <c r="P289" i="4"/>
  <c r="N303" i="4"/>
  <c r="BI135" i="5"/>
  <c r="P160" i="5"/>
  <c r="BI177" i="5"/>
  <c r="N193" i="5"/>
  <c r="R127" i="6"/>
  <c r="R130" i="6"/>
  <c r="P144" i="6"/>
  <c r="N128" i="7"/>
  <c r="N131" i="7"/>
  <c r="P148" i="7"/>
  <c r="N156" i="7"/>
  <c r="P159" i="7"/>
  <c r="R162" i="7"/>
  <c r="N121" i="8"/>
  <c r="BI144" i="8"/>
  <c r="N155" i="8"/>
  <c r="BI133" i="9"/>
  <c r="P136" i="9"/>
  <c r="R142" i="9"/>
  <c r="BI189" i="9"/>
  <c r="R195" i="9"/>
  <c r="R209" i="9"/>
  <c r="BI220" i="9"/>
  <c r="P143" i="10"/>
  <c r="N166" i="10"/>
  <c r="N204" i="10"/>
  <c r="N216" i="10"/>
  <c r="BI236" i="10"/>
  <c r="BI251" i="10"/>
  <c r="N267" i="10"/>
  <c r="R279" i="10"/>
  <c r="P303" i="10"/>
  <c r="P319" i="10"/>
  <c r="R148" i="11"/>
  <c r="R171" i="11"/>
  <c r="R182" i="11"/>
  <c r="R199" i="11"/>
  <c r="BI212" i="11"/>
  <c r="BI226" i="11"/>
  <c r="N237" i="11"/>
  <c r="P255" i="11"/>
  <c r="BI268" i="11"/>
  <c r="R275" i="11"/>
  <c r="P284" i="11"/>
  <c r="BI299" i="11"/>
  <c r="N142" i="12"/>
  <c r="BI170" i="12"/>
  <c r="R189" i="12"/>
  <c r="R208" i="12"/>
  <c r="P140" i="13"/>
  <c r="N162" i="13"/>
  <c r="BI183" i="13"/>
  <c r="P200" i="13"/>
  <c r="P142" i="15"/>
  <c r="R156" i="15"/>
  <c r="R178" i="15"/>
  <c r="N223" i="15"/>
  <c r="P251" i="15"/>
  <c r="R268" i="15"/>
  <c r="P292" i="15"/>
  <c r="P309" i="15"/>
  <c r="BI226" i="16"/>
  <c r="R256" i="16"/>
  <c r="P265" i="16"/>
  <c r="R271" i="16"/>
  <c r="R282" i="16"/>
  <c r="R281" i="16"/>
  <c r="N292" i="16"/>
  <c r="N303" i="16"/>
  <c r="N302" i="16"/>
  <c r="N314" i="16"/>
  <c r="P355" i="16"/>
  <c r="P354" i="16" s="1"/>
  <c r="R387" i="16"/>
  <c r="R410" i="16"/>
  <c r="BI428" i="16"/>
  <c r="P443" i="16"/>
  <c r="BI455" i="16"/>
  <c r="N464" i="16"/>
  <c r="R481" i="16"/>
  <c r="R480" i="16" s="1"/>
  <c r="BI133" i="2"/>
  <c r="R148" i="2"/>
  <c r="P166" i="2"/>
  <c r="BI222" i="2"/>
  <c r="R146" i="3"/>
  <c r="N150" i="3"/>
  <c r="R150" i="3"/>
  <c r="BI186" i="3"/>
  <c r="N191" i="3"/>
  <c r="BI141" i="4"/>
  <c r="P191" i="4"/>
  <c r="N210" i="4"/>
  <c r="BI224" i="4"/>
  <c r="P242" i="4"/>
  <c r="BI297" i="4"/>
  <c r="P135" i="5"/>
  <c r="N177" i="5"/>
  <c r="P202" i="5"/>
  <c r="P213" i="5"/>
  <c r="BI130" i="6"/>
  <c r="BI144" i="6"/>
  <c r="R128" i="7"/>
  <c r="BI148" i="7"/>
  <c r="BI162" i="7"/>
  <c r="BI121" i="8"/>
  <c r="P144" i="8"/>
  <c r="R153" i="9"/>
  <c r="P201" i="9"/>
  <c r="BI217" i="9"/>
  <c r="N150" i="10"/>
  <c r="BI181" i="10"/>
  <c r="P194" i="10"/>
  <c r="R204" i="10"/>
  <c r="R208" i="10"/>
  <c r="P225" i="10"/>
  <c r="R230" i="10"/>
  <c r="N248" i="10"/>
  <c r="P251" i="10"/>
  <c r="BI267" i="10"/>
  <c r="BI279" i="10"/>
  <c r="BI303" i="10"/>
  <c r="P310" i="10"/>
  <c r="N319" i="10"/>
  <c r="N143" i="11"/>
  <c r="BI162" i="11"/>
  <c r="R192" i="11"/>
  <c r="P203" i="11"/>
  <c r="P226" i="11"/>
  <c r="N243" i="11"/>
  <c r="P262" i="11"/>
  <c r="N275" i="11"/>
  <c r="R289" i="11"/>
  <c r="N296" i="11"/>
  <c r="BI132" i="12"/>
  <c r="BI154" i="12"/>
  <c r="N170" i="12"/>
  <c r="P201" i="12"/>
  <c r="BI219" i="12"/>
  <c r="N130" i="13"/>
  <c r="P152" i="13"/>
  <c r="R162" i="13"/>
  <c r="N180" i="13"/>
  <c r="R200" i="13"/>
  <c r="P150" i="15"/>
  <c r="BI178" i="15"/>
  <c r="R196" i="15"/>
  <c r="R246" i="15"/>
  <c r="N268" i="15"/>
  <c r="R292" i="15"/>
  <c r="P303" i="15"/>
  <c r="P223" i="16"/>
  <c r="BI260" i="16"/>
  <c r="BI271" i="16"/>
  <c r="R297" i="16"/>
  <c r="R291" i="16" s="1"/>
  <c r="BI308" i="16"/>
  <c r="N360" i="16"/>
  <c r="BI384" i="16"/>
  <c r="R407" i="16"/>
  <c r="R443" i="16"/>
  <c r="R455" i="16"/>
  <c r="R475" i="16"/>
  <c r="BI137" i="2"/>
  <c r="P184" i="2"/>
  <c r="BI226" i="2"/>
  <c r="P153" i="3"/>
  <c r="R194" i="3"/>
  <c r="BI137" i="4"/>
  <c r="R141" i="4"/>
  <c r="P202" i="4"/>
  <c r="N215" i="4"/>
  <c r="N227" i="4"/>
  <c r="N233" i="4"/>
  <c r="BI276" i="4"/>
  <c r="P297" i="4"/>
  <c r="BI164" i="5"/>
  <c r="R177" i="5"/>
  <c r="R193" i="5"/>
  <c r="BI216" i="5"/>
  <c r="BI127" i="6"/>
  <c r="N130" i="6"/>
  <c r="R135" i="6"/>
  <c r="R134" i="6" s="1"/>
  <c r="BI131" i="7"/>
  <c r="P139" i="7"/>
  <c r="N148" i="7"/>
  <c r="N147" i="7"/>
  <c r="BI159" i="7"/>
  <c r="P162" i="7"/>
  <c r="R121" i="8"/>
  <c r="P132" i="8"/>
  <c r="R144" i="8"/>
  <c r="BI136" i="9"/>
  <c r="BI142" i="9"/>
  <c r="BI150" i="9"/>
  <c r="N189" i="9"/>
  <c r="N201" i="9"/>
  <c r="BI213" i="9"/>
  <c r="N220" i="9"/>
  <c r="BI150" i="10"/>
  <c r="BI142" i="10" s="1"/>
  <c r="N194" i="10"/>
  <c r="P208" i="10"/>
  <c r="N230" i="10"/>
  <c r="P248" i="10"/>
  <c r="BI288" i="10"/>
  <c r="BI313" i="10"/>
  <c r="BI143" i="11"/>
  <c r="P171" i="11"/>
  <c r="P182" i="11"/>
  <c r="N203" i="11"/>
  <c r="BI221" i="11"/>
  <c r="BI237" i="11"/>
  <c r="N255" i="11"/>
  <c r="N268" i="11"/>
  <c r="R284" i="11"/>
  <c r="R296" i="11"/>
  <c r="P142" i="12"/>
  <c r="R164" i="12"/>
  <c r="R167" i="12"/>
  <c r="BI185" i="12"/>
  <c r="R185" i="12"/>
  <c r="R201" i="12"/>
  <c r="N140" i="13"/>
  <c r="BI162" i="13"/>
  <c r="R183" i="13"/>
  <c r="P195" i="13"/>
  <c r="R142" i="15"/>
  <c r="N156" i="15"/>
  <c r="P178" i="15"/>
  <c r="N201" i="15"/>
  <c r="N217" i="15"/>
  <c r="BI235" i="15"/>
  <c r="P235" i="15"/>
  <c r="P246" i="15"/>
  <c r="N259" i="15"/>
  <c r="N280" i="15"/>
  <c r="N309" i="15"/>
  <c r="BI223" i="16"/>
  <c r="BI360" i="16"/>
  <c r="BI396" i="16"/>
  <c r="R428" i="16"/>
  <c r="N458" i="16"/>
  <c r="N475" i="16"/>
  <c r="P137" i="2"/>
  <c r="BI162" i="2"/>
  <c r="R162" i="2"/>
  <c r="R212" i="2"/>
  <c r="BI137" i="3"/>
  <c r="R167" i="3"/>
  <c r="N194" i="3"/>
  <c r="R137" i="4"/>
  <c r="R191" i="4"/>
  <c r="R215" i="4"/>
  <c r="BI233" i="4"/>
  <c r="R276" i="4"/>
  <c r="P303" i="4"/>
  <c r="R220" i="16"/>
  <c r="BI265" i="16"/>
  <c r="BI276" i="16"/>
  <c r="P282" i="16"/>
  <c r="P281" i="16"/>
  <c r="BI292" i="16"/>
  <c r="BI319" i="16"/>
  <c r="R384" i="16"/>
  <c r="P407" i="16"/>
  <c r="P428" i="16"/>
  <c r="BI449" i="16"/>
  <c r="BI458" i="16"/>
  <c r="P464" i="16"/>
  <c r="P481" i="16"/>
  <c r="P480" i="16" s="1"/>
  <c r="N148" i="2"/>
  <c r="P162" i="2"/>
  <c r="P212" i="2"/>
  <c r="P137" i="3"/>
  <c r="P134" i="3" s="1"/>
  <c r="BI150" i="3"/>
  <c r="R153" i="3"/>
  <c r="R186" i="3"/>
  <c r="P141" i="4"/>
  <c r="P215" i="4"/>
  <c r="R227" i="4"/>
  <c r="N276" i="4"/>
  <c r="BI303" i="4"/>
  <c r="N160" i="5"/>
  <c r="P164" i="5"/>
  <c r="P193" i="5"/>
  <c r="P216" i="5"/>
  <c r="BI135" i="6"/>
  <c r="P131" i="7"/>
  <c r="R156" i="7"/>
  <c r="N144" i="8"/>
  <c r="BI153" i="9"/>
  <c r="P195" i="9"/>
  <c r="N209" i="9"/>
  <c r="P217" i="9"/>
  <c r="R166" i="10"/>
  <c r="N208" i="10"/>
  <c r="BI230" i="10"/>
  <c r="N258" i="10"/>
  <c r="N279" i="10"/>
  <c r="BI319" i="10"/>
  <c r="N148" i="11"/>
  <c r="P162" i="11"/>
  <c r="BI192" i="11"/>
  <c r="P221" i="11"/>
  <c r="BI243" i="11"/>
  <c r="R255" i="11"/>
  <c r="P268" i="11"/>
  <c r="BI284" i="11"/>
  <c r="P289" i="11"/>
  <c r="N299" i="11"/>
  <c r="R132" i="12"/>
  <c r="R154" i="12"/>
  <c r="BI167" i="12"/>
  <c r="P189" i="12"/>
  <c r="P208" i="12"/>
  <c r="BI130" i="13"/>
  <c r="BI152" i="13"/>
  <c r="P165" i="13"/>
  <c r="P180" i="13"/>
  <c r="N163" i="15"/>
  <c r="N174" i="15"/>
  <c r="BI196" i="15"/>
  <c r="R235" i="15"/>
  <c r="N251" i="15"/>
  <c r="P268" i="15"/>
  <c r="BI292" i="15"/>
  <c r="R309" i="15"/>
  <c r="P220" i="16"/>
  <c r="R226" i="16"/>
  <c r="R239" i="16"/>
  <c r="N256" i="16"/>
  <c r="N260" i="16"/>
  <c r="N259" i="16"/>
  <c r="N265" i="16"/>
  <c r="N271" i="16"/>
  <c r="P276" i="16"/>
  <c r="BI282" i="16"/>
  <c r="R292" i="16"/>
  <c r="N297" i="16"/>
  <c r="BI303" i="16"/>
  <c r="P308" i="16"/>
  <c r="P319" i="16"/>
  <c r="P313" i="16" s="1"/>
  <c r="R360" i="16"/>
  <c r="N374" i="16"/>
  <c r="P384" i="16"/>
  <c r="R396" i="16"/>
  <c r="P410" i="16"/>
  <c r="N415" i="16"/>
  <c r="BI424" i="16"/>
  <c r="N434" i="16"/>
  <c r="R449" i="16"/>
  <c r="BI452" i="16"/>
  <c r="P458" i="16"/>
  <c r="BI467" i="16"/>
  <c r="N481" i="16"/>
  <c r="N480" i="16" s="1"/>
  <c r="P148" i="2"/>
  <c r="R166" i="2"/>
  <c r="P226" i="2"/>
  <c r="BI159" i="4"/>
  <c r="BI202" i="4"/>
  <c r="P210" i="4"/>
  <c r="N224" i="4"/>
  <c r="P233" i="4"/>
  <c r="BI220" i="16"/>
  <c r="BI239" i="16"/>
  <c r="P260" i="16"/>
  <c r="P259" i="16" s="1"/>
  <c r="N276" i="16"/>
  <c r="BI297" i="16"/>
  <c r="R303" i="16"/>
  <c r="R302" i="16"/>
  <c r="P314" i="16"/>
  <c r="BI374" i="16"/>
  <c r="P396" i="16"/>
  <c r="R415" i="16"/>
  <c r="N424" i="16"/>
  <c r="N455" i="16"/>
  <c r="N467" i="16"/>
  <c r="BI148" i="2"/>
  <c r="N162" i="2"/>
  <c r="BI212" i="2"/>
  <c r="R222" i="2"/>
  <c r="N146" i="3"/>
  <c r="BI153" i="3"/>
  <c r="N186" i="3"/>
  <c r="R191" i="3"/>
  <c r="N141" i="4"/>
  <c r="N136" i="4" s="1"/>
  <c r="R202" i="4"/>
  <c r="N242" i="4"/>
  <c r="R289" i="4"/>
  <c r="R297" i="4"/>
  <c r="N135" i="5"/>
  <c r="N164" i="5"/>
  <c r="R202" i="5"/>
  <c r="R216" i="5"/>
  <c r="N127" i="6"/>
  <c r="N124" i="6" s="1"/>
  <c r="N144" i="6"/>
  <c r="N139" i="7"/>
  <c r="N153" i="9"/>
  <c r="BI195" i="9"/>
  <c r="P213" i="9"/>
  <c r="R217" i="9"/>
  <c r="N143" i="10"/>
  <c r="P150" i="10"/>
  <c r="R181" i="10"/>
  <c r="BI204" i="10"/>
  <c r="BI216" i="10"/>
  <c r="R225" i="10"/>
  <c r="R236" i="10"/>
  <c r="R251" i="10"/>
  <c r="P267" i="10"/>
  <c r="R288" i="10"/>
  <c r="BI310" i="10"/>
  <c r="R310" i="10"/>
  <c r="R313" i="10"/>
  <c r="R143" i="11"/>
  <c r="N162" i="11"/>
  <c r="BI182" i="11"/>
  <c r="N199" i="11"/>
  <c r="N212" i="11"/>
  <c r="R221" i="11"/>
  <c r="R237" i="11"/>
  <c r="BI275" i="11"/>
  <c r="BI142" i="12"/>
  <c r="BI164" i="12"/>
  <c r="R170" i="12"/>
  <c r="P185" i="12"/>
  <c r="N201" i="12"/>
  <c r="R219" i="12"/>
  <c r="BI140" i="13"/>
  <c r="BI165" i="13"/>
  <c r="BI195" i="13"/>
  <c r="R195" i="13"/>
  <c r="BI150" i="15"/>
  <c r="P156" i="15"/>
  <c r="N178" i="15"/>
  <c r="BI201" i="15"/>
  <c r="P223" i="15"/>
  <c r="BI268" i="15"/>
  <c r="N292" i="15"/>
  <c r="R303" i="15"/>
  <c r="N223" i="16"/>
  <c r="N239" i="16"/>
  <c r="P256" i="16"/>
  <c r="N282" i="16"/>
  <c r="N281" i="16" s="1"/>
  <c r="P303" i="16"/>
  <c r="P302" i="16" s="1"/>
  <c r="R314" i="16"/>
  <c r="R313" i="16" s="1"/>
  <c r="N355" i="16"/>
  <c r="N354" i="16" s="1"/>
  <c r="N384" i="16"/>
  <c r="BI410" i="16"/>
  <c r="BI434" i="16"/>
  <c r="N452" i="16"/>
  <c r="P467" i="16"/>
  <c r="N137" i="2"/>
  <c r="BI166" i="2"/>
  <c r="N212" i="2"/>
  <c r="P146" i="3"/>
  <c r="N153" i="3"/>
  <c r="P186" i="3"/>
  <c r="P191" i="3"/>
  <c r="P159" i="4"/>
  <c r="P227" i="4"/>
  <c r="R135" i="5"/>
  <c r="P177" i="5"/>
  <c r="N202" i="5"/>
  <c r="BI213" i="5"/>
  <c r="N216" i="5"/>
  <c r="N135" i="6"/>
  <c r="N134" i="6"/>
  <c r="P128" i="7"/>
  <c r="R139" i="7"/>
  <c r="BI156" i="7"/>
  <c r="BI147" i="7" s="1"/>
  <c r="R159" i="7"/>
  <c r="BI132" i="8"/>
  <c r="R155" i="8"/>
  <c r="P133" i="9"/>
  <c r="R136" i="9"/>
  <c r="P142" i="9"/>
  <c r="N150" i="9"/>
  <c r="R150" i="9"/>
  <c r="P189" i="9"/>
  <c r="BI201" i="9"/>
  <c r="BI209" i="9"/>
  <c r="R213" i="9"/>
  <c r="R220" i="9"/>
  <c r="P166" i="10"/>
  <c r="BI194" i="10"/>
  <c r="BI208" i="10"/>
  <c r="BI225" i="10"/>
  <c r="P236" i="10"/>
  <c r="BI258" i="10"/>
  <c r="N288" i="10"/>
  <c r="N310" i="10"/>
  <c r="P313" i="10"/>
  <c r="BI148" i="11"/>
  <c r="BI171" i="11"/>
  <c r="N182" i="11"/>
  <c r="BI199" i="11"/>
  <c r="P199" i="11"/>
  <c r="R212" i="11"/>
  <c r="R226" i="11"/>
  <c r="P243" i="11"/>
  <c r="BI262" i="11"/>
  <c r="P275" i="11"/>
  <c r="N284" i="11"/>
  <c r="BI296" i="11"/>
  <c r="P296" i="11"/>
  <c r="R142" i="12"/>
  <c r="P164" i="12"/>
  <c r="P167" i="12"/>
  <c r="BI189" i="12"/>
  <c r="N208" i="12"/>
  <c r="R140" i="13"/>
  <c r="N165" i="13"/>
  <c r="BI180" i="13"/>
  <c r="R180" i="13"/>
  <c r="N200" i="13"/>
  <c r="N142" i="15"/>
  <c r="BI156" i="15"/>
  <c r="R163" i="15"/>
  <c r="BI174" i="15"/>
  <c r="R187" i="15"/>
  <c r="N196" i="15"/>
  <c r="R201" i="15"/>
  <c r="BI223" i="15"/>
  <c r="N246" i="15"/>
  <c r="BI259" i="15"/>
  <c r="BI280" i="15"/>
  <c r="BI303" i="15"/>
  <c r="P297" i="16"/>
  <c r="R374" i="16"/>
  <c r="BI407" i="16"/>
  <c r="P415" i="16"/>
  <c r="BI443" i="16"/>
  <c r="P452" i="16"/>
  <c r="BI475" i="16"/>
  <c r="BI146" i="3"/>
  <c r="P150" i="3"/>
  <c r="BI191" i="3"/>
  <c r="R159" i="4"/>
  <c r="N202" i="4"/>
  <c r="R210" i="4"/>
  <c r="BI227" i="4"/>
  <c r="P276" i="4"/>
  <c r="BI142" i="15"/>
  <c r="BI163" i="15"/>
  <c r="BI141" i="15" s="1"/>
  <c r="P174" i="15"/>
  <c r="P187" i="15"/>
  <c r="P196" i="15"/>
  <c r="BI217" i="15"/>
  <c r="P217" i="15"/>
  <c r="P259" i="15"/>
  <c r="R280" i="15"/>
  <c r="N303" i="15"/>
  <c r="P226" i="16"/>
  <c r="P360" i="16"/>
  <c r="N396" i="16"/>
  <c r="P424" i="16"/>
  <c r="N133" i="2"/>
  <c r="BI184" i="2"/>
  <c r="R226" i="2"/>
  <c r="BI387" i="16"/>
  <c r="N410" i="16"/>
  <c r="N428" i="16"/>
  <c r="P455" i="16"/>
  <c r="BI481" i="16"/>
  <c r="BI130" i="3"/>
  <c r="BI301" i="4"/>
  <c r="BI192" i="10"/>
  <c r="BI295" i="16"/>
  <c r="BI300" i="16"/>
  <c r="BI325" i="16"/>
  <c r="BI345" i="16"/>
  <c r="BI352" i="16"/>
  <c r="BI418" i="16"/>
  <c r="BI441" i="16"/>
  <c r="BI130" i="2"/>
  <c r="BI132" i="5"/>
  <c r="BI125" i="6"/>
  <c r="BI147" i="9"/>
  <c r="BI235" i="16"/>
  <c r="BI254" i="16"/>
  <c r="BI274" i="16"/>
  <c r="BI270" i="16" s="1"/>
  <c r="BI478" i="16"/>
  <c r="BI199" i="4"/>
  <c r="BI145" i="7"/>
  <c r="BI231" i="16"/>
  <c r="BI233" i="16"/>
  <c r="BI488" i="16"/>
  <c r="BI190" i="10"/>
  <c r="BI180" i="11"/>
  <c r="BI305" i="11"/>
  <c r="BI161" i="12"/>
  <c r="BI229" i="16"/>
  <c r="BI237" i="16"/>
  <c r="BI279" i="16"/>
  <c r="BI287" i="16"/>
  <c r="BI317" i="16"/>
  <c r="BI329" i="16"/>
  <c r="BI135" i="3"/>
  <c r="BI130" i="5"/>
  <c r="BI413" i="16"/>
  <c r="BI484" i="16"/>
  <c r="BI252" i="16"/>
  <c r="BI336" i="16"/>
  <c r="BI341" i="16"/>
  <c r="BI372" i="16"/>
  <c r="BI420" i="16"/>
  <c r="BI122" i="17"/>
  <c r="BI210" i="5"/>
  <c r="BI263" i="16"/>
  <c r="BI259" i="16" s="1"/>
  <c r="BI268" i="16"/>
  <c r="BI285" i="16"/>
  <c r="BI306" i="16"/>
  <c r="BI302" i="16" s="1"/>
  <c r="BI322" i="16"/>
  <c r="BI313" i="16" s="1"/>
  <c r="BI343" i="16"/>
  <c r="BI486" i="16"/>
  <c r="BI490" i="16"/>
  <c r="BI493" i="16"/>
  <c r="BI130" i="17"/>
  <c r="BI289" i="16"/>
  <c r="BI331" i="16"/>
  <c r="BI338" i="16"/>
  <c r="BI350" i="16"/>
  <c r="BI439" i="16"/>
  <c r="BI473" i="16"/>
  <c r="BI159" i="2"/>
  <c r="BI132" i="3"/>
  <c r="BI171" i="15"/>
  <c r="BI327" i="16"/>
  <c r="BI334" i="16"/>
  <c r="BI348" i="16"/>
  <c r="BI422" i="16"/>
  <c r="BI446" i="16"/>
  <c r="BI128" i="17"/>
  <c r="BI159" i="13"/>
  <c r="BI311" i="16"/>
  <c r="BI495" i="16"/>
  <c r="BI126" i="17"/>
  <c r="BI317" i="15"/>
  <c r="BI124" i="17"/>
  <c r="BC125" i="17"/>
  <c r="BC131" i="17"/>
  <c r="E111" i="17"/>
  <c r="BC123" i="17"/>
  <c r="F118" i="17"/>
  <c r="BC127" i="17"/>
  <c r="BC129" i="17"/>
  <c r="F215" i="16"/>
  <c r="BC230" i="16"/>
  <c r="BC245" i="16"/>
  <c r="BC288" i="16"/>
  <c r="BC301" i="16"/>
  <c r="BC305" i="16"/>
  <c r="BC326" i="16"/>
  <c r="BC351" i="16"/>
  <c r="BC357" i="16"/>
  <c r="BC362" i="16"/>
  <c r="BC369" i="16"/>
  <c r="BC377" i="16"/>
  <c r="BC378" i="16"/>
  <c r="BC425" i="16"/>
  <c r="BC436" i="16"/>
  <c r="BC234" i="16"/>
  <c r="BC240" i="16"/>
  <c r="BC296" i="16"/>
  <c r="BC328" i="16"/>
  <c r="BC366" i="16"/>
  <c r="BC371" i="16"/>
  <c r="BC390" i="16"/>
  <c r="BC398" i="16"/>
  <c r="BC400" i="16"/>
  <c r="BC403" i="16"/>
  <c r="BC405" i="16"/>
  <c r="BC406" i="16"/>
  <c r="BC411" i="16"/>
  <c r="BC429" i="16"/>
  <c r="BC430" i="16"/>
  <c r="BC433" i="16"/>
  <c r="BC353" i="16"/>
  <c r="BC380" i="16"/>
  <c r="BC391" i="16"/>
  <c r="BC409" i="16"/>
  <c r="BC253" i="16"/>
  <c r="BC258" i="16"/>
  <c r="BC264" i="16"/>
  <c r="BC284" i="16"/>
  <c r="BC299" i="16"/>
  <c r="BC307" i="16"/>
  <c r="BC337" i="16"/>
  <c r="BC421" i="16"/>
  <c r="BC224" i="16"/>
  <c r="BC227" i="16"/>
  <c r="BC272" i="16"/>
  <c r="BC275" i="16"/>
  <c r="BC280" i="16"/>
  <c r="BC286" i="16"/>
  <c r="BC293" i="16"/>
  <c r="BC309" i="16"/>
  <c r="BC320" i="16"/>
  <c r="BC335" i="16"/>
  <c r="BC342" i="16"/>
  <c r="BC379" i="16"/>
  <c r="BC386" i="16"/>
  <c r="BC402" i="16"/>
  <c r="BC435" i="16"/>
  <c r="BC438" i="16"/>
  <c r="BC450" i="16"/>
  <c r="BC454" i="16"/>
  <c r="BC462" i="16"/>
  <c r="BC474" i="16"/>
  <c r="E85" i="16"/>
  <c r="F91" i="16"/>
  <c r="BC221" i="16"/>
  <c r="BC222" i="16"/>
  <c r="BC238" i="16"/>
  <c r="BC242" i="16"/>
  <c r="BC243" i="16"/>
  <c r="BC255" i="16"/>
  <c r="BC257" i="16"/>
  <c r="BC290" i="16"/>
  <c r="BC298" i="16"/>
  <c r="BC310" i="16"/>
  <c r="BC321" i="16"/>
  <c r="BC332" i="16"/>
  <c r="BC358" i="16"/>
  <c r="BC382" i="16"/>
  <c r="BC393" i="16"/>
  <c r="BC408" i="16"/>
  <c r="BC417" i="16"/>
  <c r="BC419" i="16"/>
  <c r="BC427" i="16"/>
  <c r="BC437" i="16"/>
  <c r="BC440" i="16"/>
  <c r="BC444" i="16"/>
  <c r="BC460" i="16"/>
  <c r="BC485" i="16"/>
  <c r="BC225" i="16"/>
  <c r="BC228" i="16"/>
  <c r="BC232" i="16"/>
  <c r="BC248" i="16"/>
  <c r="BC269" i="16"/>
  <c r="BC316" i="16"/>
  <c r="BC349" i="16"/>
  <c r="BC397" i="16"/>
  <c r="BC401" i="16"/>
  <c r="BC404" i="16"/>
  <c r="BC432" i="16"/>
  <c r="BC445" i="16"/>
  <c r="BC447" i="16"/>
  <c r="BC463" i="16"/>
  <c r="BC465" i="16"/>
  <c r="BC476" i="16"/>
  <c r="BC477" i="16"/>
  <c r="BC489" i="16"/>
  <c r="BC494" i="16"/>
  <c r="BC236" i="16"/>
  <c r="BC318" i="16"/>
  <c r="BC339" i="16"/>
  <c r="BC364" i="16"/>
  <c r="BC367" i="16"/>
  <c r="BC388" i="16"/>
  <c r="BC453" i="16"/>
  <c r="BC461" i="16"/>
  <c r="BC468" i="16"/>
  <c r="BC471" i="16"/>
  <c r="BC472" i="16"/>
  <c r="BC267" i="16"/>
  <c r="BC273" i="16"/>
  <c r="BC304" i="16"/>
  <c r="BC315" i="16"/>
  <c r="BC323" i="16"/>
  <c r="BC330" i="16"/>
  <c r="BC344" i="16"/>
  <c r="BC346" i="16"/>
  <c r="BC363" i="16"/>
  <c r="BC370" i="16"/>
  <c r="BC373" i="16"/>
  <c r="BC375" i="16"/>
  <c r="BC381" i="16"/>
  <c r="BC383" i="16"/>
  <c r="BC394" i="16"/>
  <c r="BC412" i="16"/>
  <c r="BC431" i="16"/>
  <c r="BC456" i="16"/>
  <c r="BC466" i="16"/>
  <c r="BC479" i="16"/>
  <c r="BC482" i="16"/>
  <c r="BC491" i="16"/>
  <c r="BC241" i="16"/>
  <c r="BC247" i="16"/>
  <c r="BC249" i="16"/>
  <c r="BC250" i="16"/>
  <c r="BC251" i="16"/>
  <c r="BC261" i="16"/>
  <c r="BC277" i="16"/>
  <c r="BC361" i="16"/>
  <c r="BC395" i="16"/>
  <c r="BC399" i="16"/>
  <c r="BC423" i="16"/>
  <c r="BC426" i="16"/>
  <c r="BC451" i="16"/>
  <c r="BC457" i="16"/>
  <c r="BC470" i="16"/>
  <c r="BC487" i="16"/>
  <c r="BC496" i="16"/>
  <c r="BC246" i="16"/>
  <c r="BC266" i="16"/>
  <c r="BC294" i="16"/>
  <c r="BC312" i="16"/>
  <c r="BC365" i="16"/>
  <c r="BC368" i="16"/>
  <c r="BC376" i="16"/>
  <c r="BC385" i="16"/>
  <c r="BC389" i="16"/>
  <c r="BC459" i="16"/>
  <c r="BC244" i="16"/>
  <c r="BC262" i="16"/>
  <c r="BC278" i="16"/>
  <c r="BC283" i="16"/>
  <c r="BC356" i="16"/>
  <c r="BC392" i="16"/>
  <c r="BC414" i="16"/>
  <c r="BC416" i="16"/>
  <c r="BC442" i="16"/>
  <c r="BC469" i="16"/>
  <c r="BC483" i="16"/>
  <c r="BC153" i="15"/>
  <c r="BC162" i="15"/>
  <c r="BC208" i="15"/>
  <c r="BC213" i="15"/>
  <c r="BC219" i="15"/>
  <c r="BC225" i="15"/>
  <c r="BC245" i="15"/>
  <c r="BC264" i="15"/>
  <c r="BC282" i="15"/>
  <c r="BC284" i="15"/>
  <c r="BC285" i="15"/>
  <c r="BC287" i="15"/>
  <c r="BC289" i="15"/>
  <c r="BC304" i="15"/>
  <c r="E85" i="15"/>
  <c r="BC145" i="15"/>
  <c r="BC155" i="15"/>
  <c r="BC206" i="15"/>
  <c r="BC207" i="15"/>
  <c r="BC209" i="15"/>
  <c r="BC221" i="15"/>
  <c r="BC226" i="15"/>
  <c r="BC232" i="15"/>
  <c r="BC241" i="15"/>
  <c r="BC262" i="15"/>
  <c r="BC271" i="15"/>
  <c r="BC276" i="15"/>
  <c r="BC299" i="15"/>
  <c r="BC307" i="15"/>
  <c r="BC310" i="15"/>
  <c r="BC312" i="15"/>
  <c r="BC147" i="15"/>
  <c r="BC181" i="15"/>
  <c r="BC224" i="15"/>
  <c r="BC229" i="15"/>
  <c r="BC237" i="15"/>
  <c r="BC315" i="15"/>
  <c r="BC172" i="15"/>
  <c r="BC175" i="15"/>
  <c r="BC184" i="15"/>
  <c r="BC186" i="15"/>
  <c r="BC189" i="15"/>
  <c r="BC288" i="15"/>
  <c r="BC293" i="15"/>
  <c r="BC311" i="15"/>
  <c r="BC313" i="15"/>
  <c r="BC316" i="15"/>
  <c r="BC318" i="15"/>
  <c r="F92" i="15"/>
  <c r="BC146" i="15"/>
  <c r="BC151" i="15"/>
  <c r="BC169" i="15"/>
  <c r="BC170" i="15"/>
  <c r="BC177" i="15"/>
  <c r="BC179" i="15"/>
  <c r="BC180" i="15"/>
  <c r="BC183" i="15"/>
  <c r="BC190" i="15"/>
  <c r="BC193" i="15"/>
  <c r="BC250" i="15"/>
  <c r="BC252" i="15"/>
  <c r="BC165" i="15"/>
  <c r="BC192" i="15"/>
  <c r="BC203" i="15"/>
  <c r="BC211" i="15"/>
  <c r="BC216" i="15"/>
  <c r="BC220" i="15"/>
  <c r="BC227" i="15"/>
  <c r="BC231" i="15"/>
  <c r="BC233" i="15"/>
  <c r="BC253" i="15"/>
  <c r="BC257" i="15"/>
  <c r="BC275" i="15"/>
  <c r="BC283" i="15"/>
  <c r="BC286" i="15"/>
  <c r="BC305" i="15"/>
  <c r="BC148" i="15"/>
  <c r="BC149" i="15"/>
  <c r="BC154" i="15"/>
  <c r="BC158" i="15"/>
  <c r="BC159" i="15"/>
  <c r="BC160" i="15"/>
  <c r="BC212" i="15"/>
  <c r="BC215" i="15"/>
  <c r="BC222" i="15"/>
  <c r="BC234" i="15"/>
  <c r="BC236" i="15"/>
  <c r="BC247" i="15"/>
  <c r="BC248" i="15"/>
  <c r="BC258" i="15"/>
  <c r="BC295" i="15"/>
  <c r="BC306" i="15"/>
  <c r="BC167" i="15"/>
  <c r="BC194" i="15"/>
  <c r="BC204" i="15"/>
  <c r="BC210" i="15"/>
  <c r="BC214" i="15"/>
  <c r="BC218" i="15"/>
  <c r="BC244" i="15"/>
  <c r="BC254" i="15"/>
  <c r="BC263" i="15"/>
  <c r="BC273" i="15"/>
  <c r="BC290" i="15"/>
  <c r="BC298" i="15"/>
  <c r="BC300" i="15"/>
  <c r="BC314" i="15"/>
  <c r="BC164" i="15"/>
  <c r="BC195" i="15"/>
  <c r="BC198" i="15"/>
  <c r="BC200" i="15"/>
  <c r="BC202" i="15"/>
  <c r="BC230" i="15"/>
  <c r="BC274" i="15"/>
  <c r="BC279" i="15"/>
  <c r="BC281" i="15"/>
  <c r="BC294" i="15"/>
  <c r="BC296" i="15"/>
  <c r="BC301" i="15"/>
  <c r="BC308" i="15"/>
  <c r="BC152" i="15"/>
  <c r="BC166" i="15"/>
  <c r="BC182" i="15"/>
  <c r="BC185" i="15"/>
  <c r="BC191" i="15"/>
  <c r="BC197" i="15"/>
  <c r="BC199" i="15"/>
  <c r="BC205" i="15"/>
  <c r="BC238" i="15"/>
  <c r="BC240" i="15"/>
  <c r="BC249" i="15"/>
  <c r="BC265" i="15"/>
  <c r="BC266" i="15"/>
  <c r="BC267" i="15"/>
  <c r="BC269" i="15"/>
  <c r="BC277" i="15"/>
  <c r="BC291" i="15"/>
  <c r="BC302" i="15"/>
  <c r="BC143" i="15"/>
  <c r="BC144" i="15"/>
  <c r="BC157" i="15"/>
  <c r="BC161" i="15"/>
  <c r="BC168" i="15"/>
  <c r="BC176" i="15"/>
  <c r="BC188" i="15"/>
  <c r="BC228" i="15"/>
  <c r="BC239" i="15"/>
  <c r="BC242" i="15"/>
  <c r="BC243" i="15"/>
  <c r="BC255" i="15"/>
  <c r="BC256" i="15"/>
  <c r="BC260" i="15"/>
  <c r="BC261" i="15"/>
  <c r="BC270" i="15"/>
  <c r="BC272" i="15"/>
  <c r="BC278" i="15"/>
  <c r="BC297" i="15"/>
  <c r="BI161" i="13"/>
  <c r="BC143" i="13"/>
  <c r="BC156" i="13"/>
  <c r="BC158" i="13"/>
  <c r="BC168" i="13"/>
  <c r="BC132" i="13"/>
  <c r="BC137" i="13"/>
  <c r="BC148" i="13"/>
  <c r="BC157" i="13"/>
  <c r="BC160" i="13"/>
  <c r="BC167" i="13"/>
  <c r="BC169" i="13"/>
  <c r="BC178" i="13"/>
  <c r="BC191" i="13"/>
  <c r="BC198" i="13"/>
  <c r="BC202" i="13"/>
  <c r="BC207" i="13"/>
  <c r="E118" i="13"/>
  <c r="BC141" i="13"/>
  <c r="BC146" i="13"/>
  <c r="BC147" i="13"/>
  <c r="BC171" i="13"/>
  <c r="BC186" i="13"/>
  <c r="BC203" i="13"/>
  <c r="BC206" i="13"/>
  <c r="BC209" i="13"/>
  <c r="F125" i="13"/>
  <c r="BC142" i="13"/>
  <c r="BC144" i="13"/>
  <c r="BC150" i="13"/>
  <c r="BC164" i="13"/>
  <c r="BC170" i="13"/>
  <c r="BC175" i="13"/>
  <c r="BC201" i="13"/>
  <c r="BC210" i="13"/>
  <c r="BC145" i="13"/>
  <c r="BC149" i="13"/>
  <c r="BC151" i="13"/>
  <c r="BC174" i="13"/>
  <c r="BC177" i="13"/>
  <c r="BC184" i="13"/>
  <c r="BC187" i="13"/>
  <c r="BI131" i="12"/>
  <c r="BC179" i="13"/>
  <c r="BC193" i="13"/>
  <c r="BC197" i="13"/>
  <c r="BC135" i="13"/>
  <c r="BC166" i="13"/>
  <c r="BC172" i="13"/>
  <c r="BC194" i="13"/>
  <c r="BC134" i="13"/>
  <c r="BC188" i="13"/>
  <c r="BC133" i="13"/>
  <c r="BC136" i="13"/>
  <c r="BC153" i="13"/>
  <c r="BC155" i="13"/>
  <c r="BC176" i="13"/>
  <c r="BC181" i="13"/>
  <c r="BC192" i="13"/>
  <c r="BC196" i="13"/>
  <c r="BC199" i="13"/>
  <c r="BC205" i="13"/>
  <c r="BC131" i="13"/>
  <c r="BC138" i="13"/>
  <c r="BC139" i="13"/>
  <c r="BC173" i="13"/>
  <c r="BC182" i="13"/>
  <c r="BC154" i="13"/>
  <c r="BC163" i="13"/>
  <c r="BC185" i="13"/>
  <c r="BC189" i="13"/>
  <c r="BC190" i="13"/>
  <c r="BC204" i="13"/>
  <c r="BC208" i="13"/>
  <c r="BC147" i="12"/>
  <c r="BC153" i="12"/>
  <c r="BC159" i="12"/>
  <c r="BC160" i="12"/>
  <c r="BC162" i="12"/>
  <c r="BC165" i="12"/>
  <c r="BC169" i="12"/>
  <c r="BC171" i="12"/>
  <c r="BC176" i="12"/>
  <c r="BC182" i="12"/>
  <c r="BC192" i="12"/>
  <c r="BC199" i="12"/>
  <c r="BC202" i="12"/>
  <c r="BC205" i="12"/>
  <c r="BC207" i="12"/>
  <c r="BC152" i="12"/>
  <c r="BC197" i="12"/>
  <c r="BC209" i="12"/>
  <c r="BC213" i="12"/>
  <c r="BC220" i="12"/>
  <c r="E120" i="12"/>
  <c r="BC190" i="12"/>
  <c r="BC206" i="12"/>
  <c r="BC210" i="12"/>
  <c r="BC179" i="12"/>
  <c r="BC193" i="12"/>
  <c r="BC141" i="12"/>
  <c r="BC144" i="12"/>
  <c r="BC148" i="12"/>
  <c r="BC157" i="12"/>
  <c r="BC180" i="12"/>
  <c r="BC183" i="12"/>
  <c r="BC214" i="12"/>
  <c r="BC172" i="12"/>
  <c r="BC173" i="12"/>
  <c r="BC181" i="12"/>
  <c r="BC186" i="12"/>
  <c r="BC204" i="12"/>
  <c r="BC215" i="12"/>
  <c r="BC133" i="12"/>
  <c r="BC134" i="12"/>
  <c r="BC135" i="12"/>
  <c r="BC136" i="12"/>
  <c r="BC138" i="12"/>
  <c r="BC140" i="12"/>
  <c r="BC149" i="12"/>
  <c r="BC150" i="12"/>
  <c r="BC151" i="12"/>
  <c r="BC155" i="12"/>
  <c r="BC156" i="12"/>
  <c r="BC158" i="12"/>
  <c r="BC184" i="12"/>
  <c r="BC222" i="12"/>
  <c r="F127" i="12"/>
  <c r="BC145" i="12"/>
  <c r="BC191" i="12"/>
  <c r="BC217" i="12"/>
  <c r="BC221" i="12"/>
  <c r="BC143" i="12"/>
  <c r="BC166" i="12"/>
  <c r="BC168" i="12"/>
  <c r="BC174" i="12"/>
  <c r="BC175" i="12"/>
  <c r="BC188" i="12"/>
  <c r="BC198" i="12"/>
  <c r="BC203" i="12"/>
  <c r="BC211" i="12"/>
  <c r="BC216" i="12"/>
  <c r="BC218" i="12"/>
  <c r="BC139" i="12"/>
  <c r="BC178" i="12"/>
  <c r="BC187" i="12"/>
  <c r="BC194" i="12"/>
  <c r="BC137" i="12"/>
  <c r="BC146" i="12"/>
  <c r="BC177" i="12"/>
  <c r="BC195" i="12"/>
  <c r="BC196" i="12"/>
  <c r="BC200" i="12"/>
  <c r="BC212" i="12"/>
  <c r="BC172" i="11"/>
  <c r="BC193" i="11"/>
  <c r="BC206" i="11"/>
  <c r="BC209" i="11"/>
  <c r="BC214" i="11"/>
  <c r="BC215" i="11"/>
  <c r="BC216" i="11"/>
  <c r="BC251" i="11"/>
  <c r="BC259" i="11"/>
  <c r="BC230" i="11"/>
  <c r="BC253" i="11"/>
  <c r="BC264" i="11"/>
  <c r="BC274" i="11"/>
  <c r="BC277" i="11"/>
  <c r="BC279" i="11"/>
  <c r="BC293" i="11"/>
  <c r="BC295" i="11"/>
  <c r="BC301" i="11"/>
  <c r="BC302" i="11"/>
  <c r="E131" i="11"/>
  <c r="BC147" i="11"/>
  <c r="BC151" i="11"/>
  <c r="BC152" i="11"/>
  <c r="BC165" i="11"/>
  <c r="BC167" i="11"/>
  <c r="BC168" i="11"/>
  <c r="BC174" i="11"/>
  <c r="BC175" i="11"/>
  <c r="BC177" i="11"/>
  <c r="BC194" i="11"/>
  <c r="BC207" i="11"/>
  <c r="BC248" i="11"/>
  <c r="BC272" i="11"/>
  <c r="BC303" i="11"/>
  <c r="BC157" i="11"/>
  <c r="BC169" i="11"/>
  <c r="BC191" i="11"/>
  <c r="BC200" i="11"/>
  <c r="BC217" i="11"/>
  <c r="BC218" i="11"/>
  <c r="BC219" i="11"/>
  <c r="BC222" i="11"/>
  <c r="BC223" i="11"/>
  <c r="BC254" i="11"/>
  <c r="BC261" i="11"/>
  <c r="BC263" i="11"/>
  <c r="BC271" i="11"/>
  <c r="BC276" i="11"/>
  <c r="F138" i="11"/>
  <c r="BC155" i="11"/>
  <c r="BC158" i="11"/>
  <c r="BC176" i="11"/>
  <c r="BC183" i="11"/>
  <c r="BC186" i="11"/>
  <c r="BC196" i="11"/>
  <c r="BC201" i="11"/>
  <c r="BC210" i="11"/>
  <c r="BC240" i="11"/>
  <c r="BC265" i="11"/>
  <c r="BC270" i="11"/>
  <c r="BC273" i="11"/>
  <c r="BC290" i="11"/>
  <c r="BC298" i="11"/>
  <c r="BC300" i="11"/>
  <c r="BC304" i="11"/>
  <c r="BC156" i="11"/>
  <c r="BC187" i="11"/>
  <c r="BC211" i="11"/>
  <c r="BC227" i="11"/>
  <c r="BC245" i="11"/>
  <c r="BC246" i="11"/>
  <c r="BC249" i="11"/>
  <c r="BC252" i="11"/>
  <c r="BC260" i="11"/>
  <c r="BC267" i="11"/>
  <c r="BC281" i="11"/>
  <c r="BC283" i="11"/>
  <c r="BC287" i="11"/>
  <c r="BC145" i="11"/>
  <c r="BC170" i="11"/>
  <c r="BC178" i="11"/>
  <c r="BC190" i="11"/>
  <c r="BC233" i="11"/>
  <c r="BC234" i="11"/>
  <c r="BC235" i="11"/>
  <c r="BC241" i="11"/>
  <c r="BC250" i="11"/>
  <c r="BC282" i="11"/>
  <c r="BC292" i="11"/>
  <c r="BC150" i="11"/>
  <c r="BC184" i="11"/>
  <c r="BC185" i="11"/>
  <c r="BC202" i="11"/>
  <c r="BC239" i="11"/>
  <c r="BC256" i="11"/>
  <c r="BC266" i="11"/>
  <c r="BC286" i="11"/>
  <c r="BC173" i="11"/>
  <c r="BC179" i="11"/>
  <c r="BC181" i="11"/>
  <c r="BC220" i="11"/>
  <c r="BC224" i="11"/>
  <c r="BC225" i="11"/>
  <c r="BC236" i="11"/>
  <c r="BC242" i="11"/>
  <c r="BC257" i="11"/>
  <c r="BC278" i="11"/>
  <c r="BC258" i="11"/>
  <c r="BC269" i="11"/>
  <c r="BC291" i="11"/>
  <c r="BC146" i="11"/>
  <c r="BC153" i="11"/>
  <c r="BC154" i="11"/>
  <c r="BC159" i="11"/>
  <c r="BC160" i="11"/>
  <c r="BC164" i="11"/>
  <c r="BC189" i="11"/>
  <c r="BC195" i="11"/>
  <c r="BC198" i="11"/>
  <c r="BC208" i="11"/>
  <c r="BC213" i="11"/>
  <c r="BC288" i="11"/>
  <c r="BC294" i="11"/>
  <c r="BC297" i="11"/>
  <c r="BC144" i="11"/>
  <c r="BC149" i="11"/>
  <c r="BC163" i="11"/>
  <c r="BC166" i="11"/>
  <c r="BC188" i="11"/>
  <c r="BC197" i="11"/>
  <c r="BC204" i="11"/>
  <c r="BC205" i="11"/>
  <c r="BC228" i="11"/>
  <c r="BC229" i="11"/>
  <c r="BC231" i="11"/>
  <c r="BC232" i="11"/>
  <c r="BC238" i="11"/>
  <c r="BC244" i="11"/>
  <c r="BC247" i="11"/>
  <c r="BC280" i="11"/>
  <c r="BC285" i="11"/>
  <c r="BC306" i="11"/>
  <c r="BC174" i="10"/>
  <c r="BC180" i="10"/>
  <c r="BC184" i="10"/>
  <c r="BC198" i="10"/>
  <c r="BC201" i="10"/>
  <c r="BC205" i="10"/>
  <c r="BC214" i="10"/>
  <c r="BC242" i="10"/>
  <c r="BC247" i="10"/>
  <c r="BC252" i="10"/>
  <c r="BC256" i="10"/>
  <c r="BC257" i="10"/>
  <c r="BC261" i="10"/>
  <c r="BC264" i="10"/>
  <c r="BC284" i="10"/>
  <c r="BC172" i="10"/>
  <c r="BC193" i="10"/>
  <c r="BC199" i="10"/>
  <c r="BC210" i="10"/>
  <c r="BC220" i="10"/>
  <c r="E131" i="10"/>
  <c r="BC147" i="10"/>
  <c r="BC153" i="10"/>
  <c r="BC159" i="10"/>
  <c r="BC161" i="10"/>
  <c r="BC168" i="10"/>
  <c r="BC185" i="10"/>
  <c r="BC211" i="10"/>
  <c r="BC215" i="10"/>
  <c r="BC221" i="10"/>
  <c r="BC232" i="10"/>
  <c r="BC237" i="10"/>
  <c r="BC265" i="10"/>
  <c r="BC282" i="10"/>
  <c r="BC314" i="10"/>
  <c r="BC318" i="10"/>
  <c r="BC322" i="10"/>
  <c r="F138" i="10"/>
  <c r="BC148" i="10"/>
  <c r="BC152" i="10"/>
  <c r="BC158" i="10"/>
  <c r="BC169" i="10"/>
  <c r="BC182" i="10"/>
  <c r="BC191" i="10"/>
  <c r="BC229" i="10"/>
  <c r="BC228" i="10"/>
  <c r="BC238" i="10"/>
  <c r="BC272" i="10"/>
  <c r="BC274" i="10"/>
  <c r="BC278" i="10"/>
  <c r="BC306" i="10"/>
  <c r="BC308" i="10"/>
  <c r="BC317" i="10"/>
  <c r="BC321" i="10"/>
  <c r="BC324" i="10"/>
  <c r="BC222" i="10"/>
  <c r="BC245" i="10"/>
  <c r="BC281" i="10"/>
  <c r="BC286" i="10"/>
  <c r="BC307" i="10"/>
  <c r="BC311" i="10"/>
  <c r="BC328" i="10"/>
  <c r="BC149" i="10"/>
  <c r="BC195" i="10"/>
  <c r="BC207" i="10"/>
  <c r="BC209" i="10"/>
  <c r="BC217" i="10"/>
  <c r="BC218" i="10"/>
  <c r="BC151" i="10"/>
  <c r="BC156" i="10"/>
  <c r="BC160" i="10"/>
  <c r="BC183" i="10"/>
  <c r="BC187" i="10"/>
  <c r="BC206" i="10"/>
  <c r="BC213" i="10"/>
  <c r="BC227" i="10"/>
  <c r="BC231" i="10"/>
  <c r="BC234" i="10"/>
  <c r="BC235" i="10"/>
  <c r="BC250" i="10"/>
  <c r="BC253" i="10"/>
  <c r="BC255" i="10"/>
  <c r="BC262" i="10"/>
  <c r="BC266" i="10"/>
  <c r="BC268" i="10"/>
  <c r="BC271" i="10"/>
  <c r="BC294" i="10"/>
  <c r="BC295" i="10"/>
  <c r="BC297" i="10"/>
  <c r="BC301" i="10"/>
  <c r="BC302" i="10"/>
  <c r="BC305" i="10"/>
  <c r="BC163" i="10"/>
  <c r="BC177" i="10"/>
  <c r="BC178" i="10"/>
  <c r="BC186" i="10"/>
  <c r="BC196" i="10"/>
  <c r="BC203" i="10"/>
  <c r="BC233" i="10"/>
  <c r="BC244" i="10"/>
  <c r="BC275" i="10"/>
  <c r="BC280" i="10"/>
  <c r="BC291" i="10"/>
  <c r="BC293" i="10"/>
  <c r="BC298" i="10"/>
  <c r="BC309" i="10"/>
  <c r="BC316" i="10"/>
  <c r="BC320" i="10"/>
  <c r="BC325" i="10"/>
  <c r="BC326" i="10"/>
  <c r="BC327" i="10"/>
  <c r="BC157" i="10"/>
  <c r="BC170" i="10"/>
  <c r="BC171" i="10"/>
  <c r="BC173" i="10"/>
  <c r="BC179" i="10"/>
  <c r="BC197" i="10"/>
  <c r="BC219" i="10"/>
  <c r="BC223" i="10"/>
  <c r="BC224" i="10"/>
  <c r="BC226" i="10"/>
  <c r="BC241" i="10"/>
  <c r="BC246" i="10"/>
  <c r="BC249" i="10"/>
  <c r="BC254" i="10"/>
  <c r="BC259" i="10"/>
  <c r="BC260" i="10"/>
  <c r="BC263" i="10"/>
  <c r="BC269" i="10"/>
  <c r="BC270" i="10"/>
  <c r="BC287" i="10"/>
  <c r="BC292" i="10"/>
  <c r="BC296" i="10"/>
  <c r="BC144" i="10"/>
  <c r="BC145" i="10"/>
  <c r="BC154" i="10"/>
  <c r="BC155" i="10"/>
  <c r="BC162" i="10"/>
  <c r="BC175" i="10"/>
  <c r="BC176" i="10"/>
  <c r="BC189" i="10"/>
  <c r="BC212" i="10"/>
  <c r="BC239" i="10"/>
  <c r="BC240" i="10"/>
  <c r="BC243" i="10"/>
  <c r="BC276" i="10"/>
  <c r="BC277" i="10"/>
  <c r="BC285" i="10"/>
  <c r="BC289" i="10"/>
  <c r="BC290" i="10"/>
  <c r="BC300" i="10"/>
  <c r="BC312" i="10"/>
  <c r="BC315" i="10"/>
  <c r="BC323" i="10"/>
  <c r="BC146" i="10"/>
  <c r="BC164" i="10"/>
  <c r="BC167" i="10"/>
  <c r="BC188" i="10"/>
  <c r="BC200" i="10"/>
  <c r="BC202" i="10"/>
  <c r="BC273" i="10"/>
  <c r="BC283" i="10"/>
  <c r="BC299" i="10"/>
  <c r="BC304" i="10"/>
  <c r="BC144" i="9"/>
  <c r="BC151" i="9"/>
  <c r="BC157" i="9"/>
  <c r="BC174" i="9"/>
  <c r="BC188" i="9"/>
  <c r="BC200" i="9"/>
  <c r="BC219" i="9"/>
  <c r="BC221" i="9"/>
  <c r="BC223" i="9"/>
  <c r="BC141" i="9"/>
  <c r="BC145" i="9"/>
  <c r="BC166" i="9"/>
  <c r="BC170" i="9"/>
  <c r="BC178" i="9"/>
  <c r="BC187" i="9"/>
  <c r="BC193" i="9"/>
  <c r="BC194" i="9"/>
  <c r="BC205" i="9"/>
  <c r="BC155" i="9"/>
  <c r="BC190" i="9"/>
  <c r="BC196" i="9"/>
  <c r="BC199" i="9"/>
  <c r="BC137" i="9"/>
  <c r="BC146" i="9"/>
  <c r="BC159" i="9"/>
  <c r="BC167" i="9"/>
  <c r="BC169" i="9"/>
  <c r="BC180" i="9"/>
  <c r="BC206" i="9"/>
  <c r="BC168" i="9"/>
  <c r="BC171" i="9"/>
  <c r="BC197" i="9"/>
  <c r="BC210" i="9"/>
  <c r="BC212" i="9"/>
  <c r="BC216" i="9"/>
  <c r="F92" i="9"/>
  <c r="BC140" i="9"/>
  <c r="BC154" i="9"/>
  <c r="BC165" i="9"/>
  <c r="BC176" i="9"/>
  <c r="BC192" i="9"/>
  <c r="BC222" i="9"/>
  <c r="BC152" i="9"/>
  <c r="BC184" i="9"/>
  <c r="BC191" i="9"/>
  <c r="BC208" i="9"/>
  <c r="BC211" i="9"/>
  <c r="BC224" i="9"/>
  <c r="BC135" i="9"/>
  <c r="BC160" i="9"/>
  <c r="BC173" i="9"/>
  <c r="BC175" i="9"/>
  <c r="BC181" i="9"/>
  <c r="BC185" i="9"/>
  <c r="E85" i="9"/>
  <c r="BC134" i="9"/>
  <c r="BC139" i="9"/>
  <c r="BC156" i="9"/>
  <c r="BC162" i="9"/>
  <c r="BC163" i="9"/>
  <c r="BC138" i="9"/>
  <c r="BC143" i="9"/>
  <c r="BC148" i="9"/>
  <c r="BC161" i="9"/>
  <c r="BC164" i="9"/>
  <c r="BC179" i="9"/>
  <c r="BC182" i="9"/>
  <c r="BC198" i="9"/>
  <c r="BC202" i="9"/>
  <c r="BC204" i="9"/>
  <c r="BC207" i="9"/>
  <c r="BC214" i="9"/>
  <c r="BC218" i="9"/>
  <c r="BC158" i="9"/>
  <c r="BC172" i="9"/>
  <c r="BC177" i="9"/>
  <c r="BC183" i="9"/>
  <c r="BC186" i="9"/>
  <c r="BC215" i="9"/>
  <c r="BC203" i="9"/>
  <c r="F117" i="8"/>
  <c r="BC153" i="8"/>
  <c r="BC154" i="8"/>
  <c r="BC130" i="8"/>
  <c r="BC136" i="8"/>
  <c r="BC140" i="8"/>
  <c r="BC126" i="8"/>
  <c r="BC133" i="8"/>
  <c r="BC149" i="8"/>
  <c r="BC158" i="8"/>
  <c r="BC123" i="8"/>
  <c r="BC128" i="8"/>
  <c r="BC150" i="8"/>
  <c r="BC122" i="8"/>
  <c r="BC134" i="8"/>
  <c r="BC137" i="8"/>
  <c r="BI127" i="7"/>
  <c r="E85" i="8"/>
  <c r="BC159" i="8"/>
  <c r="BC129" i="8"/>
  <c r="BC139" i="8"/>
  <c r="BC125" i="8"/>
  <c r="BC138" i="8"/>
  <c r="BC142" i="8"/>
  <c r="BC147" i="8"/>
  <c r="BC131" i="8"/>
  <c r="BC127" i="8"/>
  <c r="BC143" i="8"/>
  <c r="BC145" i="8"/>
  <c r="BC146" i="8"/>
  <c r="BC151" i="8"/>
  <c r="BC157" i="8"/>
  <c r="BC124" i="8"/>
  <c r="BC135" i="8"/>
  <c r="BC141" i="8"/>
  <c r="BC148" i="8"/>
  <c r="BC152" i="8"/>
  <c r="BC156" i="8"/>
  <c r="E85" i="7"/>
  <c r="BC129" i="7"/>
  <c r="BC135" i="7"/>
  <c r="BC137" i="7"/>
  <c r="BC153" i="7"/>
  <c r="BC132" i="7"/>
  <c r="BC130" i="7"/>
  <c r="BC142" i="7"/>
  <c r="BC133" i="7"/>
  <c r="BC158" i="7"/>
  <c r="F123" i="7"/>
  <c r="BC138" i="7"/>
  <c r="BC151" i="7"/>
  <c r="BC152" i="7"/>
  <c r="BC155" i="7"/>
  <c r="BC163" i="7"/>
  <c r="BC140" i="7"/>
  <c r="BC141" i="7"/>
  <c r="BC157" i="7"/>
  <c r="BC160" i="7"/>
  <c r="BC161" i="7"/>
  <c r="BC165" i="7"/>
  <c r="BC136" i="7"/>
  <c r="BC143" i="7"/>
  <c r="BC154" i="7"/>
  <c r="BC134" i="7"/>
  <c r="BC144" i="7"/>
  <c r="BC150" i="7"/>
  <c r="BC164" i="7"/>
  <c r="BC166" i="7"/>
  <c r="BC146" i="7"/>
  <c r="BC149" i="7"/>
  <c r="F120" i="6"/>
  <c r="BC133" i="6"/>
  <c r="BC131" i="6"/>
  <c r="BC128" i="6"/>
  <c r="BC129" i="6"/>
  <c r="BC146" i="6"/>
  <c r="BC137" i="6"/>
  <c r="E113" i="6"/>
  <c r="BC136" i="6"/>
  <c r="BC138" i="6"/>
  <c r="BC141" i="6"/>
  <c r="BC126" i="6"/>
  <c r="BC132" i="6"/>
  <c r="BC139" i="6"/>
  <c r="BC142" i="6"/>
  <c r="BC150" i="6"/>
  <c r="BC143" i="6"/>
  <c r="BC140" i="6"/>
  <c r="BC145" i="6"/>
  <c r="BC147" i="6"/>
  <c r="BC148" i="6"/>
  <c r="BC149" i="6"/>
  <c r="BC151" i="5"/>
  <c r="BC152" i="5"/>
  <c r="BC185" i="5"/>
  <c r="BC186" i="5"/>
  <c r="BC194" i="5"/>
  <c r="BC204" i="5"/>
  <c r="BC222" i="5"/>
  <c r="BC223" i="5"/>
  <c r="BC131" i="5"/>
  <c r="BC157" i="5"/>
  <c r="BC171" i="5"/>
  <c r="BC172" i="5"/>
  <c r="BC195" i="5"/>
  <c r="BC206" i="5"/>
  <c r="BC219" i="5"/>
  <c r="BC220" i="5"/>
  <c r="BC221" i="5"/>
  <c r="BC138" i="5"/>
  <c r="BC140" i="5"/>
  <c r="BC143" i="5"/>
  <c r="BC148" i="5"/>
  <c r="BC168" i="5"/>
  <c r="BC175" i="5"/>
  <c r="BC181" i="5"/>
  <c r="BC190" i="5"/>
  <c r="BC211" i="5"/>
  <c r="BC163" i="5"/>
  <c r="BC170" i="5"/>
  <c r="F126" i="5"/>
  <c r="BC145" i="5"/>
  <c r="BC158" i="5"/>
  <c r="BC162" i="5"/>
  <c r="BC167" i="5"/>
  <c r="BC183" i="5"/>
  <c r="BC184" i="5"/>
  <c r="BC207" i="5"/>
  <c r="BC133" i="5"/>
  <c r="BC150" i="5"/>
  <c r="BC178" i="5"/>
  <c r="BC180" i="5"/>
  <c r="BC201" i="5"/>
  <c r="BC205" i="5"/>
  <c r="BC208" i="5"/>
  <c r="BC218" i="5"/>
  <c r="E119" i="5"/>
  <c r="BC137" i="5"/>
  <c r="BC182" i="5"/>
  <c r="BC215" i="5"/>
  <c r="BC153" i="5"/>
  <c r="BC165" i="5"/>
  <c r="BC198" i="5"/>
  <c r="BC209" i="5"/>
  <c r="BC141" i="5"/>
  <c r="BC155" i="5"/>
  <c r="BC173" i="5"/>
  <c r="BC187" i="5"/>
  <c r="BC189" i="5"/>
  <c r="BC192" i="5"/>
  <c r="BC199" i="5"/>
  <c r="BC217" i="5"/>
  <c r="BC146" i="5"/>
  <c r="BC176" i="5"/>
  <c r="BC179" i="5"/>
  <c r="BC196" i="5"/>
  <c r="BC203" i="5"/>
  <c r="BC214" i="5"/>
  <c r="BC142" i="5"/>
  <c r="BC144" i="5"/>
  <c r="BC149" i="5"/>
  <c r="BC159" i="5"/>
  <c r="BC166" i="5"/>
  <c r="BC188" i="5"/>
  <c r="BC197" i="5"/>
  <c r="BC136" i="5"/>
  <c r="BC139" i="5"/>
  <c r="BC147" i="5"/>
  <c r="BC154" i="5"/>
  <c r="BC156" i="5"/>
  <c r="BC161" i="5"/>
  <c r="BC169" i="5"/>
  <c r="BC174" i="5"/>
  <c r="BC191" i="5"/>
  <c r="BC200" i="5"/>
  <c r="BC154" i="4"/>
  <c r="BC167" i="4"/>
  <c r="BC170" i="4"/>
  <c r="BC174" i="4"/>
  <c r="BC185" i="4"/>
  <c r="BC193" i="4"/>
  <c r="BC234" i="4"/>
  <c r="BC263" i="4"/>
  <c r="BC284" i="4"/>
  <c r="BC288" i="4"/>
  <c r="BC304" i="4"/>
  <c r="BC308" i="4"/>
  <c r="BC152" i="4"/>
  <c r="BC162" i="4"/>
  <c r="BC177" i="4"/>
  <c r="BC180" i="4"/>
  <c r="BC188" i="4"/>
  <c r="BC189" i="4"/>
  <c r="BC194" i="4"/>
  <c r="BC203" i="4"/>
  <c r="BC206" i="4"/>
  <c r="BC230" i="4"/>
  <c r="BC249" i="4"/>
  <c r="BC250" i="4"/>
  <c r="BC255" i="4"/>
  <c r="BC279" i="4"/>
  <c r="BC280" i="4"/>
  <c r="BC290" i="4"/>
  <c r="BC293" i="4"/>
  <c r="BC300" i="4"/>
  <c r="BC302" i="4"/>
  <c r="BC306" i="4"/>
  <c r="BC310" i="4"/>
  <c r="BC311" i="4"/>
  <c r="BC312" i="4"/>
  <c r="E85" i="4"/>
  <c r="F132" i="4"/>
  <c r="BC139" i="4"/>
  <c r="BC140" i="4"/>
  <c r="BC145" i="4"/>
  <c r="BC153" i="4"/>
  <c r="BC155" i="4"/>
  <c r="BC187" i="4"/>
  <c r="BC200" i="4"/>
  <c r="BC208" i="4"/>
  <c r="BC213" i="4"/>
  <c r="BC214" i="4"/>
  <c r="BC245" i="4"/>
  <c r="BC247" i="4"/>
  <c r="BC274" i="4"/>
  <c r="BC151" i="4"/>
  <c r="BC157" i="4"/>
  <c r="BC160" i="4"/>
  <c r="BC169" i="4"/>
  <c r="BC172" i="4"/>
  <c r="BC184" i="4"/>
  <c r="BC186" i="4"/>
  <c r="BC195" i="4"/>
  <c r="BC198" i="4"/>
  <c r="BC229" i="4"/>
  <c r="BC232" i="4"/>
  <c r="BC237" i="4"/>
  <c r="BC246" i="4"/>
  <c r="BC256" i="4"/>
  <c r="BC261" i="4"/>
  <c r="BC262" i="4"/>
  <c r="BC269" i="4"/>
  <c r="BC272" i="4"/>
  <c r="BC278" i="4"/>
  <c r="BC156" i="4"/>
  <c r="BC161" i="4"/>
  <c r="BC181" i="4"/>
  <c r="BC211" i="4"/>
  <c r="BC212" i="4"/>
  <c r="BC226" i="4"/>
  <c r="BC231" i="4"/>
  <c r="BC241" i="4"/>
  <c r="BC253" i="4"/>
  <c r="BC268" i="4"/>
  <c r="BC286" i="4"/>
  <c r="BC313" i="4"/>
  <c r="BC147" i="4"/>
  <c r="BC207" i="4"/>
  <c r="BC209" i="4"/>
  <c r="BC218" i="4"/>
  <c r="BC240" i="4"/>
  <c r="BC252" i="4"/>
  <c r="BC259" i="4"/>
  <c r="BC283" i="4"/>
  <c r="BC287" i="4"/>
  <c r="BC216" i="4"/>
  <c r="BC228" i="4"/>
  <c r="BC235" i="4"/>
  <c r="BC238" i="4"/>
  <c r="BC266" i="4"/>
  <c r="BI134" i="3"/>
  <c r="BC158" i="4"/>
  <c r="BC165" i="4"/>
  <c r="BC166" i="4"/>
  <c r="BC178" i="4"/>
  <c r="BC179" i="4"/>
  <c r="BC182" i="4"/>
  <c r="BC183" i="4"/>
  <c r="BC192" i="4"/>
  <c r="BC205" i="4"/>
  <c r="BC236" i="4"/>
  <c r="BC254" i="4"/>
  <c r="BC267" i="4"/>
  <c r="BC273" i="4"/>
  <c r="BC163" i="4"/>
  <c r="BC176" i="4"/>
  <c r="BC190" i="4"/>
  <c r="BC244" i="4"/>
  <c r="BC248" i="4"/>
  <c r="BC264" i="4"/>
  <c r="BC146" i="4"/>
  <c r="BC219" i="4"/>
  <c r="BC220" i="4"/>
  <c r="BC221" i="4"/>
  <c r="BC223" i="4"/>
  <c r="BC225" i="4"/>
  <c r="BC138" i="4"/>
  <c r="BC142" i="4"/>
  <c r="BC143" i="4"/>
  <c r="BC164" i="4"/>
  <c r="BC173" i="4"/>
  <c r="BC175" i="4"/>
  <c r="BC196" i="4"/>
  <c r="BC217" i="4"/>
  <c r="BC222" i="4"/>
  <c r="BC257" i="4"/>
  <c r="BC258" i="4"/>
  <c r="BC260" i="4"/>
  <c r="BC275" i="4"/>
  <c r="BC277" i="4"/>
  <c r="BC281" i="4"/>
  <c r="BC282" i="4"/>
  <c r="BC292" i="4"/>
  <c r="BC307" i="4"/>
  <c r="BC144" i="4"/>
  <c r="BC148" i="4"/>
  <c r="BC149" i="4"/>
  <c r="BC150" i="4"/>
  <c r="BC168" i="4"/>
  <c r="BC171" i="4"/>
  <c r="BC197" i="4"/>
  <c r="BC204" i="4"/>
  <c r="BC239" i="4"/>
  <c r="BC243" i="4"/>
  <c r="BC251" i="4"/>
  <c r="BC265" i="4"/>
  <c r="BC270" i="4"/>
  <c r="BC271" i="4"/>
  <c r="BC285" i="4"/>
  <c r="BC291" i="4"/>
  <c r="BC294" i="4"/>
  <c r="BC295" i="4"/>
  <c r="BC296" i="4"/>
  <c r="BC298" i="4"/>
  <c r="BC299" i="4"/>
  <c r="BC305" i="4"/>
  <c r="BC309" i="4"/>
  <c r="E119" i="3"/>
  <c r="BC133" i="3"/>
  <c r="BC154" i="3"/>
  <c r="BC164" i="3"/>
  <c r="BC171" i="3"/>
  <c r="F92" i="3"/>
  <c r="BC147" i="3"/>
  <c r="BC155" i="3"/>
  <c r="BC162" i="3"/>
  <c r="BC172" i="3"/>
  <c r="BC141" i="3"/>
  <c r="BC142" i="3"/>
  <c r="BC143" i="3"/>
  <c r="BC151" i="3"/>
  <c r="BC163" i="3"/>
  <c r="BC165" i="3"/>
  <c r="BC173" i="3"/>
  <c r="BC185" i="3"/>
  <c r="BC189" i="3"/>
  <c r="BC190" i="3"/>
  <c r="BC193" i="3"/>
  <c r="BC197" i="3"/>
  <c r="BC198" i="3"/>
  <c r="BI161" i="2"/>
  <c r="BC169" i="3"/>
  <c r="BC170" i="3"/>
  <c r="BC175" i="3"/>
  <c r="BC176" i="3"/>
  <c r="BC178" i="3"/>
  <c r="BC183" i="3"/>
  <c r="BC187" i="3"/>
  <c r="BC188" i="3"/>
  <c r="BC192" i="3"/>
  <c r="BC195" i="3"/>
  <c r="BC196" i="3"/>
  <c r="BC199" i="3"/>
  <c r="BC200" i="3"/>
  <c r="BC201" i="3"/>
  <c r="BC152" i="3"/>
  <c r="BC131" i="3"/>
  <c r="BC138" i="3"/>
  <c r="BC140" i="3"/>
  <c r="BC144" i="3"/>
  <c r="BC157" i="3"/>
  <c r="BC158" i="3"/>
  <c r="BC159" i="3"/>
  <c r="BC160" i="3"/>
  <c r="BC166" i="3"/>
  <c r="BC177" i="3"/>
  <c r="BC179" i="3"/>
  <c r="BC180" i="3"/>
  <c r="BC181" i="3"/>
  <c r="BC182" i="3"/>
  <c r="BC184" i="3"/>
  <c r="AV96" i="1"/>
  <c r="BC139" i="3"/>
  <c r="BC148" i="3"/>
  <c r="BC136" i="3"/>
  <c r="BC149" i="3"/>
  <c r="BC156" i="3"/>
  <c r="BC161" i="3"/>
  <c r="BC168" i="3"/>
  <c r="BC174" i="3"/>
  <c r="BC96" i="1"/>
  <c r="BC177" i="2"/>
  <c r="BC186" i="2"/>
  <c r="BC187" i="2"/>
  <c r="BC190" i="2"/>
  <c r="BC147" i="2"/>
  <c r="BC168" i="2"/>
  <c r="BC172" i="2"/>
  <c r="BC185" i="2"/>
  <c r="BC189" i="2"/>
  <c r="F92" i="2"/>
  <c r="BC131" i="2"/>
  <c r="BC138" i="2"/>
  <c r="BC139" i="2"/>
  <c r="BC145" i="2"/>
  <c r="BC146" i="2"/>
  <c r="BC150" i="2"/>
  <c r="BC174" i="2"/>
  <c r="BC176" i="2"/>
  <c r="BC143" i="2"/>
  <c r="BC149" i="2"/>
  <c r="BC155" i="2"/>
  <c r="BC175" i="2"/>
  <c r="BC179" i="2"/>
  <c r="BC188" i="2"/>
  <c r="BC194" i="2"/>
  <c r="BC197" i="2"/>
  <c r="BC201" i="2"/>
  <c r="BC204" i="2"/>
  <c r="BC221" i="2"/>
  <c r="BC156" i="2"/>
  <c r="BC170" i="2"/>
  <c r="BC181" i="2"/>
  <c r="BC182" i="2"/>
  <c r="BC195" i="2"/>
  <c r="BC196" i="2"/>
  <c r="BC200" i="2"/>
  <c r="BC205" i="2"/>
  <c r="BC219" i="2"/>
  <c r="BC220" i="2"/>
  <c r="BC152" i="2"/>
  <c r="BC157" i="2"/>
  <c r="BC169" i="2"/>
  <c r="BC173" i="2"/>
  <c r="BC192" i="2"/>
  <c r="BC135" i="2"/>
  <c r="BC141" i="2"/>
  <c r="BC165" i="2"/>
  <c r="BC167" i="2"/>
  <c r="BC171" i="2"/>
  <c r="BC191" i="2"/>
  <c r="BC206" i="2"/>
  <c r="BC215" i="2"/>
  <c r="BC224" i="2"/>
  <c r="BC228" i="2"/>
  <c r="BC134" i="2"/>
  <c r="BC136" i="2"/>
  <c r="BC142" i="2"/>
  <c r="BC144" i="2"/>
  <c r="BC154" i="2"/>
  <c r="BC163" i="2"/>
  <c r="BC164" i="2"/>
  <c r="BC178" i="2"/>
  <c r="BC183" i="2"/>
  <c r="BC193" i="2"/>
  <c r="BC198" i="2"/>
  <c r="BC208" i="2"/>
  <c r="E85" i="2"/>
  <c r="BC151" i="2"/>
  <c r="BC160" i="2"/>
  <c r="BC180" i="2"/>
  <c r="BC199" i="2"/>
  <c r="BC203" i="2"/>
  <c r="BC209" i="2"/>
  <c r="BC210" i="2"/>
  <c r="BC211" i="2"/>
  <c r="BC216" i="2"/>
  <c r="BC218" i="2"/>
  <c r="BC225" i="2"/>
  <c r="BC229" i="2"/>
  <c r="BC230" i="2"/>
  <c r="BC231" i="2"/>
  <c r="BC232" i="2"/>
  <c r="BC233" i="2"/>
  <c r="BC140" i="2"/>
  <c r="BC153" i="2"/>
  <c r="BC158" i="2"/>
  <c r="BC202" i="2"/>
  <c r="BC207" i="2"/>
  <c r="BC213" i="2"/>
  <c r="BC214" i="2"/>
  <c r="BC217" i="2"/>
  <c r="BC223" i="2"/>
  <c r="BC227" i="2"/>
  <c r="BB97" i="1"/>
  <c r="BC104" i="1"/>
  <c r="AV107" i="1"/>
  <c r="BB109" i="1"/>
  <c r="AV95" i="1"/>
  <c r="AZ98" i="1"/>
  <c r="AZ100" i="1"/>
  <c r="AV102" i="1"/>
  <c r="BA105" i="1"/>
  <c r="AZ108" i="1"/>
  <c r="BA110" i="1"/>
  <c r="BC95" i="1"/>
  <c r="BB98" i="1"/>
  <c r="BC101" i="1"/>
  <c r="AV103" i="1"/>
  <c r="AZ105" i="1"/>
  <c r="AZ107" i="1"/>
  <c r="BC109" i="1"/>
  <c r="BB96" i="1"/>
  <c r="BA98" i="1"/>
  <c r="BA101" i="1"/>
  <c r="BA103" i="1"/>
  <c r="BB105" i="1"/>
  <c r="BA109" i="1"/>
  <c r="BB95" i="1"/>
  <c r="BB99" i="1"/>
  <c r="AV99" i="1"/>
  <c r="AV100" i="1"/>
  <c r="BA102" i="1"/>
  <c r="BC105" i="1"/>
  <c r="BA107" i="1"/>
  <c r="AZ95" i="1"/>
  <c r="BC98" i="1"/>
  <c r="BB101" i="1"/>
  <c r="BB103" i="1"/>
  <c r="AV105" i="1"/>
  <c r="BB107" i="1"/>
  <c r="AZ109" i="1"/>
  <c r="AZ96" i="1"/>
  <c r="AZ97" i="1"/>
  <c r="BC100" i="1"/>
  <c r="AZ102" i="1"/>
  <c r="BA104" i="1"/>
  <c r="BB106" i="1"/>
  <c r="BB108" i="1"/>
  <c r="BB110" i="1"/>
  <c r="BA97" i="1"/>
  <c r="AZ101" i="1"/>
  <c r="AZ103" i="1"/>
  <c r="BC106" i="1"/>
  <c r="AV109" i="1"/>
  <c r="AV97" i="1"/>
  <c r="AV101" i="1"/>
  <c r="BC103" i="1"/>
  <c r="BC107" i="1"/>
  <c r="BA96" i="1"/>
  <c r="AV98" i="1"/>
  <c r="BB100" i="1"/>
  <c r="BC102" i="1"/>
  <c r="AV104" i="1"/>
  <c r="AZ106" i="1"/>
  <c r="BA108" i="1"/>
  <c r="AV110" i="1"/>
  <c r="BA95" i="1"/>
  <c r="BC99" i="1"/>
  <c r="BA99" i="1"/>
  <c r="AZ99" i="1"/>
  <c r="BA100" i="1"/>
  <c r="BB102" i="1"/>
  <c r="BB104" i="1"/>
  <c r="BA106" i="1"/>
  <c r="AV108" i="1"/>
  <c r="BC110" i="1"/>
  <c r="BC97" i="1"/>
  <c r="AZ104" i="1"/>
  <c r="AV106" i="1"/>
  <c r="BC108" i="1"/>
  <c r="AZ110" i="1"/>
  <c r="R448" i="16" l="1"/>
  <c r="R259" i="16"/>
  <c r="P359" i="16"/>
  <c r="BI480" i="16"/>
  <c r="R270" i="16"/>
  <c r="BI359" i="16"/>
  <c r="BI448" i="16"/>
  <c r="N141" i="15"/>
  <c r="N161" i="13"/>
  <c r="P163" i="12"/>
  <c r="BI142" i="11"/>
  <c r="BI126" i="7"/>
  <c r="P127" i="7"/>
  <c r="R124" i="6"/>
  <c r="P212" i="5"/>
  <c r="R134" i="5"/>
  <c r="BI145" i="3"/>
  <c r="N132" i="2"/>
  <c r="P161" i="13"/>
  <c r="BI212" i="5"/>
  <c r="N201" i="4"/>
  <c r="N135" i="4" s="1"/>
  <c r="AT97" i="1" s="1"/>
  <c r="BI149" i="9"/>
  <c r="BI165" i="10"/>
  <c r="BI120" i="8"/>
  <c r="P165" i="10"/>
  <c r="R136" i="4"/>
  <c r="P132" i="9"/>
  <c r="BI201" i="4"/>
  <c r="R219" i="16"/>
  <c r="R120" i="8"/>
  <c r="P219" i="16"/>
  <c r="R127" i="7"/>
  <c r="BI132" i="9"/>
  <c r="BI131" i="9" s="1"/>
  <c r="R132" i="9"/>
  <c r="N270" i="16"/>
  <c r="BI291" i="16"/>
  <c r="P270" i="16"/>
  <c r="P161" i="11"/>
  <c r="P141" i="11" s="1"/>
  <c r="N129" i="13"/>
  <c r="N128" i="13"/>
  <c r="AT106" i="1" s="1"/>
  <c r="N142" i="11"/>
  <c r="N163" i="12"/>
  <c r="BI219" i="16"/>
  <c r="P132" i="2"/>
  <c r="N291" i="16"/>
  <c r="N127" i="7"/>
  <c r="N126" i="7" s="1"/>
  <c r="AT100" i="1" s="1"/>
  <c r="R161" i="13"/>
  <c r="R128" i="13" s="1"/>
  <c r="R147" i="7"/>
  <c r="R359" i="16"/>
  <c r="R131" i="12"/>
  <c r="R123" i="6"/>
  <c r="P201" i="4"/>
  <c r="P141" i="15"/>
  <c r="N173" i="15"/>
  <c r="BI124" i="6"/>
  <c r="BI161" i="11"/>
  <c r="P147" i="7"/>
  <c r="P126" i="7"/>
  <c r="R173" i="15"/>
  <c r="R140" i="15" s="1"/>
  <c r="N448" i="16"/>
  <c r="R161" i="11"/>
  <c r="P145" i="3"/>
  <c r="P129" i="3" s="1"/>
  <c r="N149" i="9"/>
  <c r="R201" i="4"/>
  <c r="P161" i="2"/>
  <c r="R142" i="11"/>
  <c r="P142" i="10"/>
  <c r="P136" i="4"/>
  <c r="N219" i="16"/>
  <c r="N134" i="5"/>
  <c r="BI136" i="4"/>
  <c r="N120" i="8"/>
  <c r="AT101" i="1" s="1"/>
  <c r="P131" i="12"/>
  <c r="P130" i="12" s="1"/>
  <c r="N132" i="9"/>
  <c r="N145" i="3"/>
  <c r="N142" i="10"/>
  <c r="P134" i="5"/>
  <c r="P129" i="5"/>
  <c r="P149" i="9"/>
  <c r="N161" i="2"/>
  <c r="N129" i="2" s="1"/>
  <c r="AT95" i="1" s="1"/>
  <c r="N161" i="11"/>
  <c r="R161" i="2"/>
  <c r="R141" i="15"/>
  <c r="R149" i="9"/>
  <c r="P291" i="16"/>
  <c r="N131" i="12"/>
  <c r="N130" i="12"/>
  <c r="AT105" i="1" s="1"/>
  <c r="P134" i="6"/>
  <c r="P123" i="6"/>
  <c r="N212" i="5"/>
  <c r="N123" i="6"/>
  <c r="AT99" i="1" s="1"/>
  <c r="BI163" i="12"/>
  <c r="BI130" i="12" s="1"/>
  <c r="BI129" i="13"/>
  <c r="P173" i="15"/>
  <c r="P129" i="13"/>
  <c r="P128" i="13"/>
  <c r="R142" i="10"/>
  <c r="P120" i="8"/>
  <c r="R212" i="5"/>
  <c r="R129" i="5" s="1"/>
  <c r="R165" i="10"/>
  <c r="R163" i="12"/>
  <c r="N359" i="16"/>
  <c r="R145" i="3"/>
  <c r="R129" i="3" s="1"/>
  <c r="AT107" i="1"/>
  <c r="N165" i="10"/>
  <c r="BI134" i="5"/>
  <c r="P448" i="16"/>
  <c r="R129" i="13"/>
  <c r="R132" i="2"/>
  <c r="R129" i="2" s="1"/>
  <c r="N129" i="3"/>
  <c r="AT96" i="1" s="1"/>
  <c r="BI281" i="16"/>
  <c r="BI218" i="16" s="1"/>
  <c r="BI134" i="6"/>
  <c r="BI173" i="15"/>
  <c r="BI354" i="16"/>
  <c r="BI121" i="17"/>
  <c r="BI340" i="16"/>
  <c r="BI347" i="16"/>
  <c r="BI333" i="16"/>
  <c r="BI132" i="2"/>
  <c r="BI324" i="16"/>
  <c r="BI492" i="16"/>
  <c r="BI140" i="15"/>
  <c r="BI128" i="13"/>
  <c r="BI129" i="3"/>
  <c r="AU100" i="1"/>
  <c r="AS100" i="1" s="1"/>
  <c r="AM100" i="1" s="1"/>
  <c r="AY102" i="1"/>
  <c r="AY107" i="1"/>
  <c r="AU98" i="1"/>
  <c r="AS98" i="1" s="1"/>
  <c r="AU104" i="1"/>
  <c r="AS104" i="1" s="1"/>
  <c r="AY99" i="1"/>
  <c r="AU101" i="1"/>
  <c r="AS101" i="1" s="1"/>
  <c r="AY104" i="1"/>
  <c r="AY95" i="1"/>
  <c r="AU106" i="1"/>
  <c r="AS106" i="1"/>
  <c r="AY110" i="1"/>
  <c r="AU110" i="1"/>
  <c r="AS110" i="1" s="1"/>
  <c r="BB94" i="1"/>
  <c r="AZ94" i="1"/>
  <c r="AV94" i="1" s="1"/>
  <c r="AJ30" i="1" s="1"/>
  <c r="AU108" i="1"/>
  <c r="AS108" i="1" s="1"/>
  <c r="AU97" i="1"/>
  <c r="AS97" i="1" s="1"/>
  <c r="AY106" i="1"/>
  <c r="BC94" i="1"/>
  <c r="BA94" i="1"/>
  <c r="AW94" i="1" s="1"/>
  <c r="AY96" i="1"/>
  <c r="AY103" i="1"/>
  <c r="AU95" i="1"/>
  <c r="AS95" i="1" s="1"/>
  <c r="AU105" i="1"/>
  <c r="AS105" i="1" s="1"/>
  <c r="AU109" i="1"/>
  <c r="AS109" i="1" s="1"/>
  <c r="AY97" i="1"/>
  <c r="AU107" i="1"/>
  <c r="AS107" i="1" s="1"/>
  <c r="AU96" i="1"/>
  <c r="AS96" i="1" s="1"/>
  <c r="AU102" i="1"/>
  <c r="AS102" i="1" s="1"/>
  <c r="AY108" i="1"/>
  <c r="AY98" i="1"/>
  <c r="AY105" i="1"/>
  <c r="AY109" i="1"/>
  <c r="AU99" i="1"/>
  <c r="AS99" i="1" s="1"/>
  <c r="AY100" i="1"/>
  <c r="AY101" i="1"/>
  <c r="AU103" i="1"/>
  <c r="AS103" i="1" s="1"/>
  <c r="N140" i="15" l="1"/>
  <c r="AT108" i="1" s="1"/>
  <c r="P141" i="10"/>
  <c r="BI129" i="5"/>
  <c r="BI135" i="4"/>
  <c r="AM97" i="1" s="1"/>
  <c r="P135" i="4"/>
  <c r="R135" i="4"/>
  <c r="AM110" i="1"/>
  <c r="BI141" i="10"/>
  <c r="N141" i="10"/>
  <c r="AT103" i="1"/>
  <c r="R141" i="11"/>
  <c r="R130" i="12"/>
  <c r="P140" i="15"/>
  <c r="R131" i="9"/>
  <c r="N131" i="9"/>
  <c r="AT102" i="1" s="1"/>
  <c r="N141" i="11"/>
  <c r="AT104" i="1" s="1"/>
  <c r="P218" i="16"/>
  <c r="N129" i="5"/>
  <c r="AT98" i="1" s="1"/>
  <c r="P129" i="2"/>
  <c r="R126" i="7"/>
  <c r="R141" i="10"/>
  <c r="N218" i="16"/>
  <c r="AT109" i="1" s="1"/>
  <c r="R218" i="16"/>
  <c r="P131" i="9"/>
  <c r="BI123" i="6"/>
  <c r="BI141" i="11"/>
  <c r="BI129" i="2"/>
  <c r="AM102" i="1"/>
  <c r="AM101" i="1"/>
  <c r="AM98" i="1"/>
  <c r="AM103" i="1"/>
  <c r="AY94" i="1"/>
  <c r="AM109" i="1"/>
  <c r="AM106" i="1"/>
  <c r="AX94" i="1"/>
  <c r="AM105" i="1"/>
  <c r="AM108" i="1"/>
  <c r="AM96" i="1" l="1"/>
  <c r="AM95" i="1"/>
  <c r="AM107" i="1"/>
  <c r="AM99" i="1"/>
  <c r="AT94" i="1"/>
  <c r="AM104" i="1"/>
  <c r="AU94" i="1"/>
  <c r="AJ29" i="1" s="1"/>
  <c r="AJ26" i="1" l="1"/>
  <c r="AJ35" i="1" s="1"/>
  <c r="AS94" i="1"/>
  <c r="AM94" i="1" s="1"/>
</calcChain>
</file>

<file path=xl/sharedStrings.xml><?xml version="1.0" encoding="utf-8"?>
<sst xmlns="http://schemas.openxmlformats.org/spreadsheetml/2006/main" count="24863" uniqueCount="3490">
  <si>
    <t>Export Komplet</t>
  </si>
  <si>
    <t/>
  </si>
  <si>
    <t>2.0</t>
  </si>
  <si>
    <t>False</t>
  </si>
  <si>
    <t>{5524ec2d-dc97-43b9-8a48-e1b46639c593}</t>
  </si>
  <si>
    <t>&gt;&gt;  skryté sloupce  &lt;&lt;</t>
  </si>
  <si>
    <t>0,01</t>
  </si>
  <si>
    <t>21</t>
  </si>
  <si>
    <t>15</t>
  </si>
  <si>
    <t>REKAPITULACE ZAKÁZKY</t>
  </si>
  <si>
    <t>v ---  níže se nacházejí doplnkové a pomocné údaje k sestavám  --- v</t>
  </si>
  <si>
    <t>0,001</t>
  </si>
  <si>
    <t>Kód:</t>
  </si>
  <si>
    <t>OR_PHA</t>
  </si>
  <si>
    <t>Zakázka:</t>
  </si>
  <si>
    <t>Údržbové a dílčí opravné práce na objektech u SPS OŘ PHA 2023-2024 - Praha město</t>
  </si>
  <si>
    <t>KSO:</t>
  </si>
  <si>
    <t>CC-CZ:</t>
  </si>
  <si>
    <t>Místo:</t>
  </si>
  <si>
    <t>Obvod OŘ Praha</t>
  </si>
  <si>
    <t>Datum:</t>
  </si>
  <si>
    <t>14. 7. 2022</t>
  </si>
  <si>
    <t>Zadavatel:</t>
  </si>
  <si>
    <t>IČ:</t>
  </si>
  <si>
    <t>70994234</t>
  </si>
  <si>
    <t>Správa železnic, státní organizace</t>
  </si>
  <si>
    <t>DIČ:</t>
  </si>
  <si>
    <t>CZ70994234</t>
  </si>
  <si>
    <t>Zhotovitel:</t>
  </si>
  <si>
    <t xml:space="preserve"> </t>
  </si>
  <si>
    <t>Projektant:</t>
  </si>
  <si>
    <t>True</t>
  </si>
  <si>
    <t>Zpracovatel:</t>
  </si>
  <si>
    <t>L. Ulrich, DiS</t>
  </si>
  <si>
    <t>Poznámka:</t>
  </si>
  <si>
    <t>Výše daně</t>
  </si>
  <si>
    <t>DPH</t>
  </si>
  <si>
    <t>základní</t>
  </si>
  <si>
    <t>Razítko</t>
  </si>
  <si>
    <t>Informatívní údaje z listů zakázek</t>
  </si>
  <si>
    <t>Kód</t>
  </si>
  <si>
    <t>Popis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</si>
  <si>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</si>
  <si>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</si>
  <si>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</si>
  <si>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</si>
  <si>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</si>
  <si>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</si>
  <si>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</si>
  <si>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</si>
  <si>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</si>
  <si>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</si>
  <si>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</si>
  <si>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</si>
  <si>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</si>
  <si>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</si>
  <si>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</si>
  <si>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</si>
  <si>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</si>
  <si>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</si>
  <si>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</si>
  <si>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</si>
  <si>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</si>
  <si>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Oprava střechy VB</t>
  </si>
  <si>
    <t>STA</t>
  </si>
  <si>
    <t>1</t>
  </si>
  <si>
    <t>{645ddc62-8816-46a8-a3ad-31e5a61e7b94}</t>
  </si>
  <si>
    <t>2</t>
  </si>
  <si>
    <t>002</t>
  </si>
  <si>
    <t>Oprava střechy přístřešku a přístaveb</t>
  </si>
  <si>
    <t>{6f9ff63f-bb6e-45f4-9d0e-4822de221056}</t>
  </si>
  <si>
    <t>003</t>
  </si>
  <si>
    <t>Oprava vnějšího pláště a svislých konstrukcí přístřešku</t>
  </si>
  <si>
    <t>{f51c2887-ddad-4d29-a168-80ac00e37647}</t>
  </si>
  <si>
    <t>004</t>
  </si>
  <si>
    <t>Oprava zpevněných ploch</t>
  </si>
  <si>
    <t>{7c07765f-cb82-40db-9510-f898444085d7}</t>
  </si>
  <si>
    <t>005</t>
  </si>
  <si>
    <t>Nátěr sloupů přístřešků nástupiště</t>
  </si>
  <si>
    <t>{3842b449-3c27-4329-96eb-c3ca00ccd39b}</t>
  </si>
  <si>
    <t>006</t>
  </si>
  <si>
    <t>Oprava vnitřních prostor 1PP</t>
  </si>
  <si>
    <t>{3e7e5767-f9ce-407b-b026-febc15d2421f}</t>
  </si>
  <si>
    <t>007</t>
  </si>
  <si>
    <t>Oprava kotelny</t>
  </si>
  <si>
    <t>{0ddeb4fa-f267-4c1f-82a0-89b07175157f}</t>
  </si>
  <si>
    <t>008</t>
  </si>
  <si>
    <t>Oprava veřejných WC</t>
  </si>
  <si>
    <t>{181439d0-b258-4d92-a61b-65218bf59e30}</t>
  </si>
  <si>
    <t>009</t>
  </si>
  <si>
    <t>Oprava vnitřních prostor 1NP - střed</t>
  </si>
  <si>
    <t>{92cc64a0-f8b2-4f9a-9e5f-8ba78867903f}</t>
  </si>
  <si>
    <t>010</t>
  </si>
  <si>
    <t>Oprava vnitřních prostor 1NP - přístavba</t>
  </si>
  <si>
    <t>{39846ab1-4ec4-428d-8573-613fc5144aea}</t>
  </si>
  <si>
    <t>011</t>
  </si>
  <si>
    <t>Oprava schodiště - sever</t>
  </si>
  <si>
    <t>{a954bd50-eaa3-483e-bd07-b0b65048d55e}</t>
  </si>
  <si>
    <t>012</t>
  </si>
  <si>
    <t>Oprava schodiště - jih</t>
  </si>
  <si>
    <t>{1442ae1f-9023-4fc6-80a7-d92a77bf01f3}</t>
  </si>
  <si>
    <t>013</t>
  </si>
  <si>
    <t>Oprava vnitřních prostor 2NP - sever</t>
  </si>
  <si>
    <t>{d6ea873e-9d40-4de7-8f9d-e8daf28c6082}</t>
  </si>
  <si>
    <t>014</t>
  </si>
  <si>
    <t>Oprava vnitřních prostor 2NP - jih</t>
  </si>
  <si>
    <t>{efa4f118-854a-4395-8546-b7b36ec1bebe}</t>
  </si>
  <si>
    <t>015</t>
  </si>
  <si>
    <t>Elektroinstalace a hromosvod</t>
  </si>
  <si>
    <t>{6fe76d9f-14e9-4f7a-b9a6-9b95a1280784}</t>
  </si>
  <si>
    <t>016</t>
  </si>
  <si>
    <t>Vedlejší a ostatní náklady</t>
  </si>
  <si>
    <t>VON</t>
  </si>
  <si>
    <t>{5ddf5f67-cfdc-416d-a746-d5adca3526bc}</t>
  </si>
  <si>
    <t>Objekt:</t>
  </si>
  <si>
    <t>001 - Oprava střechy VB</t>
  </si>
  <si>
    <t>Kód dílu - Popis</t>
  </si>
  <si>
    <t>-1</t>
  </si>
  <si>
    <t>OST - Poznámky</t>
  </si>
  <si>
    <t>HSV - Práce a dodávky HSV</t>
  </si>
  <si>
    <t xml:space="preserve">    3 - Svislé a kompletní konstrukce</t>
  </si>
  <si>
    <t xml:space="preserve">    9 - 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</si>
  <si>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</si>
  <si>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</si>
  <si>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</si>
  <si>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742 -  Elektroinstalace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</si>
  <si>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</si>
  <si>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</si>
  <si>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</si>
  <si>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</si>
  <si>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 Dokončovací práce</t>
  </si>
  <si>
    <t>PČ</t>
  </si>
  <si>
    <t>MJ</t>
  </si>
  <si>
    <t>Množství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</si>
  <si>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</si>
  <si>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</si>
  <si>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</si>
  <si>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</si>
  <si>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</si>
  <si>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</si>
  <si>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</si>
  <si>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OST</t>
  </si>
  <si>
    <t>Poznámky</t>
  </si>
  <si>
    <t>4</t>
  </si>
  <si>
    <t>ROZPOCET</t>
  </si>
  <si>
    <t>K</t>
  </si>
  <si>
    <t>000000002</t>
  </si>
  <si>
    <t>512</t>
  </si>
  <si>
    <t>-1499316037</t>
  </si>
  <si>
    <t>HSV</t>
  </si>
  <si>
    <t>Práce a dodávky HSV</t>
  </si>
  <si>
    <t>3</t>
  </si>
  <si>
    <t>Svislé a kompletní konstrukce</t>
  </si>
  <si>
    <t>31427151R</t>
  </si>
  <si>
    <t>Přezdění nadstřešní části komínových těles z lícových cihel kompletní vč. krycích desek, spárování a ochr. nátěru</t>
  </si>
  <si>
    <t>m3</t>
  </si>
  <si>
    <t>561371119</t>
  </si>
  <si>
    <t>31427151R2</t>
  </si>
  <si>
    <t>Přezdění podstřešní části komínových těles z plných cihel kompletní vč. spárování a povrchové úpravy</t>
  </si>
  <si>
    <t>-820364337</t>
  </si>
  <si>
    <t>31638111R</t>
  </si>
  <si>
    <t>Zabezpečení komínových těles betonovým límcem po odbourání nadstřešní části v prostoru půdy včetně zajištění komínových vložek</t>
  </si>
  <si>
    <t>kus</t>
  </si>
  <si>
    <t>2049618954</t>
  </si>
  <si>
    <t>9</t>
  </si>
  <si>
    <t xml:space="preserve"> Ostatní konstrukce a práce-bourání</t>
  </si>
  <si>
    <t>5</t>
  </si>
  <si>
    <t>000000001.1</t>
  </si>
  <si>
    <t>Opatření nutná k opravám v blízkosti antény technologií a sirény kompletní vč. zabezpečení, projednání a objednání u provozovatele, ochrana a provizoria po dobu stavby, vyčištění příp. nová povrchová úprava nosných částí</t>
  </si>
  <si>
    <t>kpl</t>
  </si>
  <si>
    <t>-739822056</t>
  </si>
  <si>
    <t>6</t>
  </si>
  <si>
    <t>000000004</t>
  </si>
  <si>
    <t xml:space="preserve">D+M doplňků střechy vč. povrchové úpravy - konzole, antény, průchodky, držáky aj. vč. demontáže stávajících </t>
  </si>
  <si>
    <t>1255256829</t>
  </si>
  <si>
    <t>7</t>
  </si>
  <si>
    <t>952903006</t>
  </si>
  <si>
    <t>Čištění budov odstranění ptačího nebo netopýřího trusu z trámů</t>
  </si>
  <si>
    <t>m2</t>
  </si>
  <si>
    <t>1512657747</t>
  </si>
  <si>
    <t>8</t>
  </si>
  <si>
    <t>952903008</t>
  </si>
  <si>
    <t>Čištění budov odstranění ptačího nebo netopýřího trusu z těžko přístupných míst</t>
  </si>
  <si>
    <t>-1436759387</t>
  </si>
  <si>
    <t>952905231</t>
  </si>
  <si>
    <t>Dezinfekce podlah</t>
  </si>
  <si>
    <t>344060965</t>
  </si>
  <si>
    <t>10</t>
  </si>
  <si>
    <t>952905232</t>
  </si>
  <si>
    <t>Dezinfekce stěn</t>
  </si>
  <si>
    <t>-1228843688</t>
  </si>
  <si>
    <t>11</t>
  </si>
  <si>
    <t>99701301R</t>
  </si>
  <si>
    <t>Vyklizení suti a komunálního odpadu včetně rozřezání stávajících kójí z prostorů přes 15 m2 s naložením, odvozem a likvidací</t>
  </si>
  <si>
    <t>2089820628</t>
  </si>
  <si>
    <t>12</t>
  </si>
  <si>
    <t>977331113</t>
  </si>
  <si>
    <t>Frézování hloubky do 30 mm komínového průduchu z cihel plných pálených</t>
  </si>
  <si>
    <t>m</t>
  </si>
  <si>
    <t>-149814288</t>
  </si>
  <si>
    <t>13</t>
  </si>
  <si>
    <t>962032631</t>
  </si>
  <si>
    <t>Bourání zdiva komínového nad střechou z cihel na MV nebo MVC</t>
  </si>
  <si>
    <t>204796007</t>
  </si>
  <si>
    <t>14</t>
  </si>
  <si>
    <t>976047231</t>
  </si>
  <si>
    <t>Vybourání betonových nebo ŽB krycích desek</t>
  </si>
  <si>
    <t>1740899879</t>
  </si>
  <si>
    <t>997</t>
  </si>
  <si>
    <t>Přesun sutě</t>
  </si>
  <si>
    <t>997006003</t>
  </si>
  <si>
    <t>Pytlování stavebního odpadu (trusu, dřeva napadeného škůdci nebo hnilobou)</t>
  </si>
  <si>
    <t>t</t>
  </si>
  <si>
    <t>1912069253</t>
  </si>
  <si>
    <t>16</t>
  </si>
  <si>
    <t>997013113</t>
  </si>
  <si>
    <t>Vnitrostaveništní doprava suti a vybouraných hmot pro budovy v do 12 m</t>
  </si>
  <si>
    <t>11392103</t>
  </si>
  <si>
    <t>17</t>
  </si>
  <si>
    <t>997013501</t>
  </si>
  <si>
    <t>Odvoz suti na skládku a vybouraných hmot nebo meziskládku do 1 km se složením</t>
  </si>
  <si>
    <t>609577324</t>
  </si>
  <si>
    <t>18</t>
  </si>
  <si>
    <t>997013509</t>
  </si>
  <si>
    <t>Příplatek k odvozu suti a vybouraných hmot na skládku ZKD 1 km přes 1 km</t>
  </si>
  <si>
    <t>799233762</t>
  </si>
  <si>
    <t>19</t>
  </si>
  <si>
    <t>99701350R</t>
  </si>
  <si>
    <t>Odvoz výzisku z železného šrotu na místo určené objednatelem do 70 km se složením</t>
  </si>
  <si>
    <t>-730836665</t>
  </si>
  <si>
    <t>20</t>
  </si>
  <si>
    <t>997013609</t>
  </si>
  <si>
    <t>Poplatek za uložení na skládce (skládkovné) stavebního odpadu ze směsí nebo oddělených frakcí betonu, cihel a keramických výrobků kód odpadu 17 01 07</t>
  </si>
  <si>
    <t>-1912595253</t>
  </si>
  <si>
    <t>997013811</t>
  </si>
  <si>
    <t>Poplatek za uložení stavebního dřevěného odpadu na skládce (skládkovné)</t>
  </si>
  <si>
    <t>2047225816</t>
  </si>
  <si>
    <t>22</t>
  </si>
  <si>
    <t>997013814</t>
  </si>
  <si>
    <t>Poplatek za uložení na skládce (skládkovné) stavebního odpadu izolací kód odpadu 17 06 04</t>
  </si>
  <si>
    <t>-526997164</t>
  </si>
  <si>
    <t>23</t>
  </si>
  <si>
    <t>M</t>
  </si>
  <si>
    <t>94620220R</t>
  </si>
  <si>
    <t>poplatek za uložení odpadu - holubí trus + uhynulé kusy</t>
  </si>
  <si>
    <t>2096664903</t>
  </si>
  <si>
    <t>24</t>
  </si>
  <si>
    <t>997013813</t>
  </si>
  <si>
    <t>Poplatek za uložení na skládce (skládkovné) stavebního odpadu z plastických hmot kód odpadu 17 02 03 - vláknocementová krytina</t>
  </si>
  <si>
    <t>-1383952043</t>
  </si>
  <si>
    <t>998</t>
  </si>
  <si>
    <t>Přesun hmot</t>
  </si>
  <si>
    <t>25</t>
  </si>
  <si>
    <t>998011002</t>
  </si>
  <si>
    <t>Přesun hmot pro budovy zděné v do 12 m</t>
  </si>
  <si>
    <t>-723958395</t>
  </si>
  <si>
    <t>PSV</t>
  </si>
  <si>
    <t>Práce a dodávky PSV</t>
  </si>
  <si>
    <t>742</t>
  </si>
  <si>
    <t xml:space="preserve"> Elektroinstalace</t>
  </si>
  <si>
    <t>26</t>
  </si>
  <si>
    <t>742420021</t>
  </si>
  <si>
    <t>Montáž společné televizní antény antenního stožáru včetně upevňovacího materiálu</t>
  </si>
  <si>
    <t>-1166105459</t>
  </si>
  <si>
    <t>27</t>
  </si>
  <si>
    <t>31674068R</t>
  </si>
  <si>
    <t>stožár anténní Pz v 3m</t>
  </si>
  <si>
    <t>32</t>
  </si>
  <si>
    <t>-1970331918</t>
  </si>
  <si>
    <t>28</t>
  </si>
  <si>
    <t>74242002R</t>
  </si>
  <si>
    <t>Přemístění a dopojení všech stávajících funkčních antén, parabol a ostatních konstrukcí na nové centrální anténní stožáry</t>
  </si>
  <si>
    <t>-1721125135</t>
  </si>
  <si>
    <t>762</t>
  </si>
  <si>
    <t>Konstrukce tesařské</t>
  </si>
  <si>
    <t>29</t>
  </si>
  <si>
    <t>762081351</t>
  </si>
  <si>
    <t>Vyrovnání a příprava st. krovů pro novou krytinu</t>
  </si>
  <si>
    <t>-1523111126</t>
  </si>
  <si>
    <t>30</t>
  </si>
  <si>
    <t>76233213R</t>
  </si>
  <si>
    <t>Výměna poškozených nosných částí krovů včetně profilace dle stávajícího vzhledu</t>
  </si>
  <si>
    <t>842871626</t>
  </si>
  <si>
    <t>31</t>
  </si>
  <si>
    <t>762341811</t>
  </si>
  <si>
    <t>Demontáž bednění střech z prken</t>
  </si>
  <si>
    <t>-237591605</t>
  </si>
  <si>
    <t>762341210</t>
  </si>
  <si>
    <t>Montáž bednění střech rovných a šikmých sklonu do 60° z hrubých prken na sraz</t>
  </si>
  <si>
    <t>-973259557</t>
  </si>
  <si>
    <t>33</t>
  </si>
  <si>
    <t>60515111</t>
  </si>
  <si>
    <t>řezivo jehličnaté boční prkno jakost I.-II. 2-3cm</t>
  </si>
  <si>
    <t>574030747</t>
  </si>
  <si>
    <t>34</t>
  </si>
  <si>
    <t>762341260</t>
  </si>
  <si>
    <t>Montáž bednění střech rovných a šikmých sklonu do 60° z palubek</t>
  </si>
  <si>
    <t>98799893</t>
  </si>
  <si>
    <t>35</t>
  </si>
  <si>
    <t>61191184</t>
  </si>
  <si>
    <t>palubky SM 25x146mm A/B</t>
  </si>
  <si>
    <t>-685893058</t>
  </si>
  <si>
    <t>36</t>
  </si>
  <si>
    <t>762343811</t>
  </si>
  <si>
    <t>Demontáž štítových říms, včetně kostry, krajnice a závětrného prkna, z prken hrubých, hoblovaných tl. do 32 mm</t>
  </si>
  <si>
    <t>1016516932</t>
  </si>
  <si>
    <t>37</t>
  </si>
  <si>
    <t>762341650</t>
  </si>
  <si>
    <t>Bednění a laťování montáž bednění štítových okapových říms, krajnic, závětrných prken a žaluzií ve spádu nebo rovnoběžně s okapem z prken hoblovaných</t>
  </si>
  <si>
    <t>729767211</t>
  </si>
  <si>
    <t>38</t>
  </si>
  <si>
    <t>605151210</t>
  </si>
  <si>
    <t>řezivo jehličnaté boční prkno hoblované a profilované dle stávajícího vzhledu jakost I.-II. tl. 4 - 6 cm</t>
  </si>
  <si>
    <t>-2076591792</t>
  </si>
  <si>
    <t>39</t>
  </si>
  <si>
    <t>762083122</t>
  </si>
  <si>
    <t>Impregnace řeziva proti dřevokaznému hmyzu, houbám a plísním máčením třída ohrožení 3 a 4</t>
  </si>
  <si>
    <t>-417625998</t>
  </si>
  <si>
    <t>40</t>
  </si>
  <si>
    <t>762342214</t>
  </si>
  <si>
    <t>Montáž laťování na střechách jednoduchých sklonu do 60° osové vzdálenosti do 360 mm</t>
  </si>
  <si>
    <t>614149226</t>
  </si>
  <si>
    <t>41</t>
  </si>
  <si>
    <t>60514114</t>
  </si>
  <si>
    <t>řezivo jehličnaté lať impregnovaná dl 4 m</t>
  </si>
  <si>
    <t>-398597307</t>
  </si>
  <si>
    <t>42</t>
  </si>
  <si>
    <t>762342441</t>
  </si>
  <si>
    <t>Montáž lišt trojúhelníkových nebo kontralatí na střechách sklonu do 60°</t>
  </si>
  <si>
    <t>-1756951917</t>
  </si>
  <si>
    <t>43</t>
  </si>
  <si>
    <t>570995585</t>
  </si>
  <si>
    <t>44</t>
  </si>
  <si>
    <t>762395000</t>
  </si>
  <si>
    <t>Spojovací prostředky pro montáž krovu, bednění, laťování, světlíky, klíny</t>
  </si>
  <si>
    <t>526118032</t>
  </si>
  <si>
    <t>45</t>
  </si>
  <si>
    <t>998762202</t>
  </si>
  <si>
    <t>Přesun hmot procentní pro kce tesařské v objektech v do 12 m</t>
  </si>
  <si>
    <t>%</t>
  </si>
  <si>
    <t>687369911</t>
  </si>
  <si>
    <t>764</t>
  </si>
  <si>
    <t>Konstrukce klempířské</t>
  </si>
  <si>
    <t>46</t>
  </si>
  <si>
    <t>76411165R</t>
  </si>
  <si>
    <t>Krytina střechy rovné z taškových tabulí z Pz plechu s povrchovou úpravou (poplastovaný plech) sklonu do 60°</t>
  </si>
  <si>
    <t>1775773279</t>
  </si>
  <si>
    <t>47</t>
  </si>
  <si>
    <t>55350119</t>
  </si>
  <si>
    <t>taška větrací univerzální pro profilované krytiny 200cm2</t>
  </si>
  <si>
    <t>1417656298</t>
  </si>
  <si>
    <t>48</t>
  </si>
  <si>
    <t>764211625R</t>
  </si>
  <si>
    <t>Oplechování větraného hřebene s větracím pásem z Pz s povrchovou úpravou (poplastovaný plech) rš 400 mm</t>
  </si>
  <si>
    <t>713526721</t>
  </si>
  <si>
    <t>49</t>
  </si>
  <si>
    <t>764001891</t>
  </si>
  <si>
    <t>Demontáž úžlabí do suti</t>
  </si>
  <si>
    <t>2085900522</t>
  </si>
  <si>
    <t>50</t>
  </si>
  <si>
    <t>76421260R</t>
  </si>
  <si>
    <t>Oplechování úžlabí z Pz s povrchovou úpravou rš 500 mm</t>
  </si>
  <si>
    <t>939837800</t>
  </si>
  <si>
    <t>51</t>
  </si>
  <si>
    <t>764002801</t>
  </si>
  <si>
    <t>Demontáž závětrné lišty do suti</t>
  </si>
  <si>
    <t>-835090833</t>
  </si>
  <si>
    <t>52</t>
  </si>
  <si>
    <t>764212635R</t>
  </si>
  <si>
    <t>Oplechování štítu závětrnou lištou z Pz s povrchovou úpravou (poplastovaný plech) rš 400 mm</t>
  </si>
  <si>
    <t>-243460016</t>
  </si>
  <si>
    <t>53</t>
  </si>
  <si>
    <t>764002812</t>
  </si>
  <si>
    <t>Demontáž okapového plechu do suti v krytině skládané</t>
  </si>
  <si>
    <t>816669328</t>
  </si>
  <si>
    <t>54</t>
  </si>
  <si>
    <t>76421266R</t>
  </si>
  <si>
    <t>Oplechování rovné okapové hrany z Pz s povrchovou úpravou (poplastovaný plech) rš 400 mm</t>
  </si>
  <si>
    <t>1679794364</t>
  </si>
  <si>
    <t>55</t>
  </si>
  <si>
    <t>764001801</t>
  </si>
  <si>
    <t>Demontáž podkladního plechu do suti</t>
  </si>
  <si>
    <t>323796812</t>
  </si>
  <si>
    <t>56</t>
  </si>
  <si>
    <t>764011615R</t>
  </si>
  <si>
    <t>Podkladní plech z Pz s upraveným povrchem rš 400 mm</t>
  </si>
  <si>
    <t>-38981495</t>
  </si>
  <si>
    <t>57</t>
  </si>
  <si>
    <t>764002821</t>
  </si>
  <si>
    <t>Demontáž střešního výlezu do suti</t>
  </si>
  <si>
    <t>-865124725</t>
  </si>
  <si>
    <t>58</t>
  </si>
  <si>
    <t>764213652.1</t>
  </si>
  <si>
    <t>Střešní výlez rozměru 600 x 600 mm, střechy s krytinou skládanou nebo plechovou</t>
  </si>
  <si>
    <t>-2050551078</t>
  </si>
  <si>
    <t>59</t>
  </si>
  <si>
    <t>764002871</t>
  </si>
  <si>
    <t>Demontáž lemování zdí do suti</t>
  </si>
  <si>
    <t>1229833092</t>
  </si>
  <si>
    <t>60</t>
  </si>
  <si>
    <t>764311604R</t>
  </si>
  <si>
    <t>Lemování rovných zdí střech z Pz s povrchovou úpravou rš 330 mm</t>
  </si>
  <si>
    <t>-800240551</t>
  </si>
  <si>
    <t>61</t>
  </si>
  <si>
    <t>764002881</t>
  </si>
  <si>
    <t>Demontáž lemování střešních prostupů do suti</t>
  </si>
  <si>
    <t>-2037718745</t>
  </si>
  <si>
    <t>62</t>
  </si>
  <si>
    <t>764314612R</t>
  </si>
  <si>
    <t>Lemování prostupů střech s krytinou skládanou nebo plechovou z Pz s povrchovou úpravou</t>
  </si>
  <si>
    <t>-116457282</t>
  </si>
  <si>
    <t>63</t>
  </si>
  <si>
    <t>764003801</t>
  </si>
  <si>
    <t>Demontáž lemování trub, konzol, držáků, ventilačních nástavců a jiných kusových prvků do suti</t>
  </si>
  <si>
    <t>-346698516</t>
  </si>
  <si>
    <t>64</t>
  </si>
  <si>
    <t>764315621R</t>
  </si>
  <si>
    <t>Lemování trub, konzol,držáků z Pz s povrch úpravou (poplastovaný plech) střech s krytinou skládanou D do 75 mm</t>
  </si>
  <si>
    <t>-2118551701</t>
  </si>
  <si>
    <t>65</t>
  </si>
  <si>
    <t>764315625R</t>
  </si>
  <si>
    <t>Lemování trub, konzol,držáků z Pz s povrch úpravou střech s krytinou skládanou D přes 200 do 300 mm</t>
  </si>
  <si>
    <t>1887679719</t>
  </si>
  <si>
    <t>66</t>
  </si>
  <si>
    <t>764004801</t>
  </si>
  <si>
    <t>Demontáž podokapního žlabu do suti</t>
  </si>
  <si>
    <t>-1305943449</t>
  </si>
  <si>
    <t>67</t>
  </si>
  <si>
    <t>764511602R</t>
  </si>
  <si>
    <t>Žlab podokapní půlkruhový z Pz s povrchovou úpravou rš 330 mm</t>
  </si>
  <si>
    <t>-1692388893</t>
  </si>
  <si>
    <t>68</t>
  </si>
  <si>
    <t>764511642R</t>
  </si>
  <si>
    <t>Kotlík oválný (trychtýřový) pro podokapní žlaby z Pz s povrchovou úpravou 330/100 mm</t>
  </si>
  <si>
    <t>-1327826339</t>
  </si>
  <si>
    <t>69</t>
  </si>
  <si>
    <t>55350174</t>
  </si>
  <si>
    <t>Lapač listí plast 103mm univerzální</t>
  </si>
  <si>
    <t>1023935189</t>
  </si>
  <si>
    <t>70</t>
  </si>
  <si>
    <t>764213456R</t>
  </si>
  <si>
    <t>Sněhový zachytávač krytiny z Pz plechu s upraveným povrchem průběžný dvoutrubkový</t>
  </si>
  <si>
    <t>1727518925</t>
  </si>
  <si>
    <t>71</t>
  </si>
  <si>
    <t>764316643R</t>
  </si>
  <si>
    <t>Větrací komínek izolovaný s průchodkou na skládané krytině z taškových tabulí s povrch. úpravou (poplastovaný plech) D 110mm</t>
  </si>
  <si>
    <t>2040966133</t>
  </si>
  <si>
    <t>72</t>
  </si>
  <si>
    <t>998764202</t>
  </si>
  <si>
    <t>Přesun hmot procentní pro konstrukce klempířské v objektech v do 12 m</t>
  </si>
  <si>
    <t>-1648135456</t>
  </si>
  <si>
    <t>765</t>
  </si>
  <si>
    <t>Krytina skládaná</t>
  </si>
  <si>
    <t>73</t>
  </si>
  <si>
    <t>765131801</t>
  </si>
  <si>
    <t>Demontáž vláknocementové skládané krytiny sklonu do 30° do suti</t>
  </si>
  <si>
    <t>-407651700</t>
  </si>
  <si>
    <t>74</t>
  </si>
  <si>
    <t>765131821</t>
  </si>
  <si>
    <t>Demontáž hřebene nebo nároží z hřebenáčů vláknocementové skládané krytiny sklonu do 30° do suti</t>
  </si>
  <si>
    <t>-1394101984</t>
  </si>
  <si>
    <t>75</t>
  </si>
  <si>
    <t>765131841</t>
  </si>
  <si>
    <t>Příplatek k cenám demontáže skládané vláknocementové krytiny za sklon přes 30°</t>
  </si>
  <si>
    <t>-807934396</t>
  </si>
  <si>
    <t>76</t>
  </si>
  <si>
    <t>765131845</t>
  </si>
  <si>
    <t>Příplatek k cenám demontáže hřebene nebo nároží skládané vláknocementové krytiny za sklon přes 30°</t>
  </si>
  <si>
    <t>-1761172920</t>
  </si>
  <si>
    <t>77</t>
  </si>
  <si>
    <t>765191901</t>
  </si>
  <si>
    <t>Demontáž pojistné hydroizolace kladené ve sklonu do 30° vícevrstvé kompletní</t>
  </si>
  <si>
    <t>-529796061</t>
  </si>
  <si>
    <t>78</t>
  </si>
  <si>
    <t>765191023</t>
  </si>
  <si>
    <t>Montáž pojistné hydroizolační fólie kladené ve sklonu přes 20° s lepenými spoji na bednění</t>
  </si>
  <si>
    <t>1813606940</t>
  </si>
  <si>
    <t>79</t>
  </si>
  <si>
    <t>ISV.5450208026350</t>
  </si>
  <si>
    <t>TYVEK SOLID, 50 000 × 1500mm, role 75 m², kontaktní pojistná hydroizolace určená pro šikmé střechy a aplikaci na bednění.</t>
  </si>
  <si>
    <t>-994195147</t>
  </si>
  <si>
    <t>80</t>
  </si>
  <si>
    <t>765113121</t>
  </si>
  <si>
    <t>Okapová hrana s větrací mřížkou jednoduchou</t>
  </si>
  <si>
    <t>1268151010</t>
  </si>
  <si>
    <t>81</t>
  </si>
  <si>
    <t>998765202</t>
  </si>
  <si>
    <t>Přesun hmot procentní pro krytiny skládané v objektech v do 12 m</t>
  </si>
  <si>
    <t>1680651833</t>
  </si>
  <si>
    <t>767</t>
  </si>
  <si>
    <t>Konstrukce zámečnické</t>
  </si>
  <si>
    <t>82</t>
  </si>
  <si>
    <t>767851104</t>
  </si>
  <si>
    <t>Montáž lávek komínových - kompletní celé lávky</t>
  </si>
  <si>
    <t>606885454</t>
  </si>
  <si>
    <t>83</t>
  </si>
  <si>
    <t>62866423R</t>
  </si>
  <si>
    <t>komínová lávka kompletní vč. povrchové úpravy a zábradlí</t>
  </si>
  <si>
    <t>1370104794</t>
  </si>
  <si>
    <t>84</t>
  </si>
  <si>
    <t>998767202</t>
  </si>
  <si>
    <t>Přesun hmot procentní pro zámečnické konstrukce v objektech v do 12 m</t>
  </si>
  <si>
    <t>-989486527</t>
  </si>
  <si>
    <t>783</t>
  </si>
  <si>
    <t xml:space="preserve"> Dokončovací práce</t>
  </si>
  <si>
    <t>85</t>
  </si>
  <si>
    <t>783201201</t>
  </si>
  <si>
    <t>Obroušení tesařských konstrukcí před provedením nátěru</t>
  </si>
  <si>
    <t>-333434648</t>
  </si>
  <si>
    <t>86</t>
  </si>
  <si>
    <t>783206805</t>
  </si>
  <si>
    <t>Odstranění nátěrů z tesařských konstrukcí opálením s obroušením všech stávajících vrstev</t>
  </si>
  <si>
    <t>-1805801559</t>
  </si>
  <si>
    <t>87</t>
  </si>
  <si>
    <t>783201401</t>
  </si>
  <si>
    <t>Příprava podkladu tesařských konstrukcí před provedením nátěru ometení</t>
  </si>
  <si>
    <t>1300933323</t>
  </si>
  <si>
    <t>88</t>
  </si>
  <si>
    <t>783213121</t>
  </si>
  <si>
    <t>Napouštěcí dvojnásobný syntetický fungicidní nátěr tesařských konstrukcí zabudovaných do konstrukce</t>
  </si>
  <si>
    <t>344107135</t>
  </si>
  <si>
    <t>89</t>
  </si>
  <si>
    <t>783218111</t>
  </si>
  <si>
    <t>Lazurovací dvojnásobný syntetický nátěr tesařských konstrukcí</t>
  </si>
  <si>
    <t>2026733988</t>
  </si>
  <si>
    <t>90</t>
  </si>
  <si>
    <t>783306805</t>
  </si>
  <si>
    <t>Odstranění nátěru ze zámečnických konstrukcí opálením s obroušením všech stávajících vrstev</t>
  </si>
  <si>
    <t>-1820244918</t>
  </si>
  <si>
    <t>91</t>
  </si>
  <si>
    <t>783221112.1</t>
  </si>
  <si>
    <t>Nátěry syntetické KDK barevný matný povrch 1x antikorozní, 1x základní, 2x email</t>
  </si>
  <si>
    <t>47157709</t>
  </si>
  <si>
    <t>002 - Oprava střechy přístřešku a přístaveb</t>
  </si>
  <si>
    <t>70 -  Ostatní</t>
  </si>
  <si>
    <t xml:space="preserve">    9 - Ostatní konstrukce a práce-bourání</t>
  </si>
  <si>
    <t xml:space="preserve">    997 -  Přesun sutě</t>
  </si>
  <si>
    <t xml:space="preserve">    712 - Povlakové krytiny</t>
  </si>
  <si>
    <t xml:space="preserve">    713 - Izolace tepelné</t>
  </si>
  <si>
    <t>2102296900</t>
  </si>
  <si>
    <t xml:space="preserve"> Ostatní</t>
  </si>
  <si>
    <t>75.1</t>
  </si>
  <si>
    <t>Vytyčení a zajištění a ochrana stávajících inženýrských sítí, oznamovacího a sdělovacího zařízení vč. zajištění projednání s dotčenými správci a složkami, jejich dočasného zabezpečení a zajištění, provizorií aj. po dobu akce</t>
  </si>
  <si>
    <t>1079781597</t>
  </si>
  <si>
    <t>Ostatní konstrukce a práce-bourání</t>
  </si>
  <si>
    <t>1071908171</t>
  </si>
  <si>
    <t xml:space="preserve"> Přesun sutě</t>
  </si>
  <si>
    <t>997013111</t>
  </si>
  <si>
    <t>Vnitrostaveništní doprava suti a vybouraných hmot pro budovy v do 6 m</t>
  </si>
  <si>
    <t>1060225272</t>
  </si>
  <si>
    <t>1122558176</t>
  </si>
  <si>
    <t>1913993405</t>
  </si>
  <si>
    <t>1990356491</t>
  </si>
  <si>
    <t>997013645</t>
  </si>
  <si>
    <t>Poplatek za uložení na skládce (skládkovné) odpadu asfaltového bez dehtu kód odpadu 17 03 02</t>
  </si>
  <si>
    <t>1886915973</t>
  </si>
  <si>
    <t>Poplatek za uložení na skládce (skládkovné) stavebního odpadu dřevěného kód odpadu 17 02 01</t>
  </si>
  <si>
    <t>-3316353</t>
  </si>
  <si>
    <t>-178772455</t>
  </si>
  <si>
    <t>712</t>
  </si>
  <si>
    <t>Povlakové krytiny</t>
  </si>
  <si>
    <t>712440833</t>
  </si>
  <si>
    <t>Odstranění povlakové krytiny střech přes 10° do 30° z pásů NAIP přitavených v plné ploše vícevrstvé</t>
  </si>
  <si>
    <t>-1312577801</t>
  </si>
  <si>
    <t>712400843</t>
  </si>
  <si>
    <t>Odstranění povlakové krytiny střech do 30° od zbytkového asfaltového pásu odsekáním</t>
  </si>
  <si>
    <t>502093935</t>
  </si>
  <si>
    <t>998712201</t>
  </si>
  <si>
    <t>Přesun hmot procentní pro krytiny povlakové v objektech v do 6 m</t>
  </si>
  <si>
    <t>1918049805</t>
  </si>
  <si>
    <t>713</t>
  </si>
  <si>
    <t>Izolace tepelné</t>
  </si>
  <si>
    <t>713140813</t>
  </si>
  <si>
    <t>Odstranění tepelné izolace střech nadstřešní volně kladené z vláknitých materiálů suchých tl přes 100 mm</t>
  </si>
  <si>
    <t>1949234554</t>
  </si>
  <si>
    <t>998713201</t>
  </si>
  <si>
    <t>Přesun hmot procentní pro izolace tepelné v objektech v do 6 m</t>
  </si>
  <si>
    <t>-1651336557</t>
  </si>
  <si>
    <t>76233213R.1</t>
  </si>
  <si>
    <t>Výměna nosných částí krovů včetně profilace dle stávajícího vzhledu</t>
  </si>
  <si>
    <t>2122873967</t>
  </si>
  <si>
    <t>521078342</t>
  </si>
  <si>
    <t>1210684757</t>
  </si>
  <si>
    <t>-1853530124</t>
  </si>
  <si>
    <t>762411501-D</t>
  </si>
  <si>
    <t>Demontáž olištování spár stropů hoblovanými lištami</t>
  </si>
  <si>
    <t>-1934276158</t>
  </si>
  <si>
    <t>762411501</t>
  </si>
  <si>
    <t>Montáž olištování spár stropů hoblovanými lištami</t>
  </si>
  <si>
    <t>908935629</t>
  </si>
  <si>
    <t>61418151R</t>
  </si>
  <si>
    <t>lišta tesařská stropní profilovaná, hoblovaná dle stávajícího vzhledu, cca 3x3cm</t>
  </si>
  <si>
    <t>650955213</t>
  </si>
  <si>
    <t>Demontáž bednění okapů a štítových říms z prken</t>
  </si>
  <si>
    <t>598853557</t>
  </si>
  <si>
    <t>Montáž bednění štítových okapových říms z hoblovaných prken</t>
  </si>
  <si>
    <t>-1256294859</t>
  </si>
  <si>
    <t>1675336562</t>
  </si>
  <si>
    <t>-1968094693</t>
  </si>
  <si>
    <t>1756241612</t>
  </si>
  <si>
    <t>998762201</t>
  </si>
  <si>
    <t>Přesun hmot procentní pro kce tesařské v objektech v do 6 m</t>
  </si>
  <si>
    <t>1543959588</t>
  </si>
  <si>
    <t>764111641.LNDR</t>
  </si>
  <si>
    <t>Krytina střechy rovné drážkováním ze svitků LINDAB SEAMLINE Extra Durafrost rš 670 mm sklonu do 30°</t>
  </si>
  <si>
    <t>1903892554</t>
  </si>
  <si>
    <t>2003668514</t>
  </si>
  <si>
    <t>1657184419</t>
  </si>
  <si>
    <t>797404622</t>
  </si>
  <si>
    <t>-2081001014</t>
  </si>
  <si>
    <t>838726218</t>
  </si>
  <si>
    <t>-753637646</t>
  </si>
  <si>
    <t>40698111</t>
  </si>
  <si>
    <t>963673210</t>
  </si>
  <si>
    <t>1836330880</t>
  </si>
  <si>
    <t>-391345204</t>
  </si>
  <si>
    <t>764315622R</t>
  </si>
  <si>
    <t>Lemování trub, konzol,držáků z Pz s povrch úpravou (poplastovaný plech) střech s krytinou skládanou D do 100 mm</t>
  </si>
  <si>
    <t>-1798686091</t>
  </si>
  <si>
    <t>805863104</t>
  </si>
  <si>
    <t>858704321</t>
  </si>
  <si>
    <t>-618918972</t>
  </si>
  <si>
    <t>1400063794</t>
  </si>
  <si>
    <t>764213456</t>
  </si>
  <si>
    <t>-2023255161</t>
  </si>
  <si>
    <t>998764201</t>
  </si>
  <si>
    <t>Přesun hmot procentní pro konstrukce klempířské v objektech v do 6 m</t>
  </si>
  <si>
    <t>2110884268</t>
  </si>
  <si>
    <t>-2112062871</t>
  </si>
  <si>
    <t>28329043</t>
  </si>
  <si>
    <t>fólie difuzně propustné s nakašírovanou strukturovanou rohoží pod hladkou plechovou krytinu se samolepící páskou v podélném přesahu</t>
  </si>
  <si>
    <t>-1971300788</t>
  </si>
  <si>
    <t>-1686595513</t>
  </si>
  <si>
    <t>998765201</t>
  </si>
  <si>
    <t>Přesun hmot procentní pro krytiny skládané v objektech v do 6 m</t>
  </si>
  <si>
    <t>-836682915</t>
  </si>
  <si>
    <t>767995115R</t>
  </si>
  <si>
    <t>Podpěrná konstrukce na střechu přístřešku pro osazení prosvětleného označníku stanice kompletní včetně ukotvení a zapravení prostupů, povrchová úprava žárovým zinkováním + nátěr v RAL dle výběru investora,</t>
  </si>
  <si>
    <t>2113511686</t>
  </si>
  <si>
    <t>998767201</t>
  </si>
  <si>
    <t>Přesun hmot procentní pro zámečnické konstrukce v objektech v do 6 m</t>
  </si>
  <si>
    <t>-1513011853</t>
  </si>
  <si>
    <t>Odstranění všech stávajících vrstev původního nátěru tesařských konstrukcí před provedením nátěru opálením s obroušením</t>
  </si>
  <si>
    <t>-1182572968</t>
  </si>
  <si>
    <t>939035173</t>
  </si>
  <si>
    <t>Napouštěcí dvojnásobný syntetický biocidní nátěr tesařských konstrukcí zabudovaných do konstrukce</t>
  </si>
  <si>
    <t>-17728023</t>
  </si>
  <si>
    <t>783213101</t>
  </si>
  <si>
    <t>Napouštěcí jednonásobný syntetický nátěr tesařských konstrukcí zabudovaných do konstrukce</t>
  </si>
  <si>
    <t>1463738270</t>
  </si>
  <si>
    <t>187616759</t>
  </si>
  <si>
    <t>1320920427</t>
  </si>
  <si>
    <t>Nátěry syntetické KDK barva, matný povrch 1x antikorozní, 1x základní, 2x email</t>
  </si>
  <si>
    <t>204396950</t>
  </si>
  <si>
    <t>003 - Oprava vnějšího pláště a svislých konstrukcí přístřešku</t>
  </si>
  <si>
    <t xml:space="preserve">    6 - Úpravy povrchů, podlahy a osazování výplní</t>
  </si>
  <si>
    <t xml:space="preserve">    9 - Ostatní konstrukce a práce, bourání</t>
  </si>
  <si>
    <t xml:space="preserve">    722 - Zdravotechnika - vnitřní vodovod</t>
  </si>
  <si>
    <t xml:space="preserve">    741 - Elektroinstalace</t>
  </si>
  <si>
    <t xml:space="preserve">    742 - Elektroinstalace - slaboproud</t>
  </si>
  <si>
    <t xml:space="preserve">    748 - Elektromontáže - osvětlovací zařízení a svítidla</t>
  </si>
  <si>
    <t xml:space="preserve">    763 - Konstrukce suché výstavby</t>
  </si>
  <si>
    <t xml:space="preserve">    766 - Konstrukce truhlářské</t>
  </si>
  <si>
    <t xml:space="preserve">    783 - Dokončovací práce - nátěry</t>
  </si>
  <si>
    <t xml:space="preserve">    786 - Dokončovací práce - čalounické úpravy</t>
  </si>
  <si>
    <t>O01 - Mobiliář</t>
  </si>
  <si>
    <t>22-M - Montáže oznam. a zabezp. zařízení</t>
  </si>
  <si>
    <t>34227224R</t>
  </si>
  <si>
    <t>Zednické přípomoci k výměně oken a dveří kompletní - dozdívky, úprava otvoru pro nová okna a dveře, omítky, povrchové úpravy vč. začištění vnitřní i vnější strany aj.</t>
  </si>
  <si>
    <t>-1863006383</t>
  </si>
  <si>
    <t>310238211</t>
  </si>
  <si>
    <t>Zazdívka otvorů pl do 1 m2 ve zdivu nadzákladovém cihlami pálenými na MVC</t>
  </si>
  <si>
    <t>-65047218</t>
  </si>
  <si>
    <t>34623432R</t>
  </si>
  <si>
    <t>Úprava, případně obnovení sklepních oken a příprava pro osazení průvětrníků z tahokovu- dobetonování, dozdívky, povrchová úprava, odstranění původních aj. - dle situace na místě</t>
  </si>
  <si>
    <t>960782641</t>
  </si>
  <si>
    <t>Úpravy povrchů, podlahy a osazování výplní</t>
  </si>
  <si>
    <t>629991011</t>
  </si>
  <si>
    <t>Zakrytí výplní otvorů a svislých ploch fólií přilepenou lepící páskou</t>
  </si>
  <si>
    <t>-177887471</t>
  </si>
  <si>
    <t>629995101</t>
  </si>
  <si>
    <t>Očištění vnějších ploch omytím tlakovou vodou</t>
  </si>
  <si>
    <t>285448706</t>
  </si>
  <si>
    <t>622131121</t>
  </si>
  <si>
    <t>Penetrace akrylát-silikon vnějších stěn nanášená ručně</t>
  </si>
  <si>
    <t>-1631456950</t>
  </si>
  <si>
    <t>622135001</t>
  </si>
  <si>
    <t>Vyrovnání podkladu vnějších stěn maltou vápenocementovou tl do 10 mm</t>
  </si>
  <si>
    <t>-706955630</t>
  </si>
  <si>
    <t>622221031</t>
  </si>
  <si>
    <t>Montáž kontaktního zateplení vnějších stěn lepením a mechanickým kotvením desek z minerální vlny s podélnou orientací vláken tl do 160 mm</t>
  </si>
  <si>
    <t>818639874</t>
  </si>
  <si>
    <t>63151521</t>
  </si>
  <si>
    <t>deska tepelně izolační minerální kontaktních fasád podélné vlákno λ=0,036 tl 150mm</t>
  </si>
  <si>
    <t>-2035974576</t>
  </si>
  <si>
    <t>622222011</t>
  </si>
  <si>
    <t>Montáž kontaktního zateplení vnějšího ostění, nadpraží nebo parapetu hl. špalety do 200 mm lepením desek z minerální vlny tl do 80 mm</t>
  </si>
  <si>
    <t>-486525896</t>
  </si>
  <si>
    <t>63151519</t>
  </si>
  <si>
    <t>deska tepelně izolační minerální kontaktních fasád podélné vlákno λ=0,036 tl 50mm</t>
  </si>
  <si>
    <t>1144776342</t>
  </si>
  <si>
    <t>622212001</t>
  </si>
  <si>
    <t>Montáž kontaktního zateplení vnějšího ostění, nadpraží nebo parapetu hl. špalety do 200 mm lepením desek z polystyrenu tl do 40 mm</t>
  </si>
  <si>
    <t>-339553208</t>
  </si>
  <si>
    <t>28374119</t>
  </si>
  <si>
    <t>dekorační prvek fasádní šambrána š do 200mm</t>
  </si>
  <si>
    <t>478397102</t>
  </si>
  <si>
    <t>622142001</t>
  </si>
  <si>
    <t>Potažení vnějších stěn sklovláknitým pletivem vtlačeným do tenkovrstvé hmoty</t>
  </si>
  <si>
    <t>345566572</t>
  </si>
  <si>
    <t>622325358</t>
  </si>
  <si>
    <t>Oprava vnější vápenné omítky s celoplošným přeštukováním členitosti 2 v rozsahu přes 65 do 80 %</t>
  </si>
  <si>
    <t>-1835769540</t>
  </si>
  <si>
    <t>629999031R</t>
  </si>
  <si>
    <t>Příplatek za použití omítkových plastových nebo pozinkovaných profilů s tkaninou</t>
  </si>
  <si>
    <t>-1582150844</t>
  </si>
  <si>
    <t>629135102</t>
  </si>
  <si>
    <t>Vyrovnávací vrstva pod klempířské prvky z MC š do 300 mm kompletní příprava pro osazení nových klempířských prvků (dobetonování parapetů aj.)</t>
  </si>
  <si>
    <t>1869777434</t>
  </si>
  <si>
    <t>625681011</t>
  </si>
  <si>
    <t>Ochrana proti holubům hrotovým systémem jednořadým s účinnou šířkou 10 cm</t>
  </si>
  <si>
    <t>-1723710643</t>
  </si>
  <si>
    <t>625681014</t>
  </si>
  <si>
    <t>Ochrana proti holubům hrotový systém čtyřřadý, účinná šíře 25 cm</t>
  </si>
  <si>
    <t>138981981</t>
  </si>
  <si>
    <t>628641115</t>
  </si>
  <si>
    <t>Kamenická oprava schodů před vstupy, vytmelení, doplnění materiálu,vybroušení, reprofilace, finální obložení keramickými schodovkami či jiným vhodným způsobem dle povahy materiálu</t>
  </si>
  <si>
    <t>soubor</t>
  </si>
  <si>
    <t>33803398</t>
  </si>
  <si>
    <t>Ostatní konstrukce a práce, bourání</t>
  </si>
  <si>
    <t>Opatření nutná k opravám v blízkosti elektrického vedení (převěsy s napájecím kabelem) - kompletní vč. zabezpečení, projednání a objednání u provozovatele vedení</t>
  </si>
  <si>
    <t>1427102377</t>
  </si>
  <si>
    <t>-748173152</t>
  </si>
  <si>
    <t>000000001.12</t>
  </si>
  <si>
    <t>Montáž orientačního a informačního systému dle Směrnice SŽ č. 118 a grafického manuálu (označení umístění čekárny, pokladny, směru odjezdu vlaků, WC aj.)</t>
  </si>
  <si>
    <t>-365119555</t>
  </si>
  <si>
    <t>000000003.1.1</t>
  </si>
  <si>
    <t xml:space="preserve">Demontáž, zpětná montáž a nová povrchová úprava konzol, poutačů,označovačů jízdenek, nástěnek, tabulí, antén, dvířek rozvodn. skříní a ost. kcí při opravě fasády vč. prověření a případného trvalého zrušení a zapravení již nepotřebných kcí </t>
  </si>
  <si>
    <t>-1240329755</t>
  </si>
  <si>
    <t xml:space="preserve">D+M doplňků fasády vč. povrchové úpravy - větrací mřížky, konzole, průvětrníky aj. vč. demontáže stávajících </t>
  </si>
  <si>
    <t>-1667549141</t>
  </si>
  <si>
    <t>46027014R</t>
  </si>
  <si>
    <t>Oprava stávající skříně HUP kompletní</t>
  </si>
  <si>
    <t>-1554922902</t>
  </si>
  <si>
    <t>915331111.1</t>
  </si>
  <si>
    <t>Předformátované vodorovné dopravní značení čára šířky 50mm - hrana</t>
  </si>
  <si>
    <t>-227890275</t>
  </si>
  <si>
    <t>93694511</t>
  </si>
  <si>
    <t>Osazení smaltovaných plechových tabulek s číslem popisným</t>
  </si>
  <si>
    <t>-1748487104</t>
  </si>
  <si>
    <t>4041355R</t>
  </si>
  <si>
    <t>smaltovaná tabulka s číslem popisným</t>
  </si>
  <si>
    <t>599816159</t>
  </si>
  <si>
    <t>941111122</t>
  </si>
  <si>
    <t>Montáž lešení řadového trubkového lehkého s podlahami zatížení do 200 kg/m2 š do 1,2 m v do 25 m9,</t>
  </si>
  <si>
    <t>-1248467853</t>
  </si>
  <si>
    <t>941111222</t>
  </si>
  <si>
    <t>Příplatek k lešení řadovému trubkovému lehkému s podlahami š 1,2 m v 25 m za první a ZKD den použití</t>
  </si>
  <si>
    <t>2071857462</t>
  </si>
  <si>
    <t>941111822</t>
  </si>
  <si>
    <t>Demontáž lešení řadového trubkového lehkého s podlahami zatížení do 200 kg/m2 š do 1,2 m v do 25 m</t>
  </si>
  <si>
    <t>-1582062440</t>
  </si>
  <si>
    <t>944511111</t>
  </si>
  <si>
    <t>Montáž ochranné sítě z textilie z umělých vláken</t>
  </si>
  <si>
    <t>-709865790</t>
  </si>
  <si>
    <t>944511211</t>
  </si>
  <si>
    <t>Příplatek k ochranné síti za první a ZKD den použití</t>
  </si>
  <si>
    <t>1289931588</t>
  </si>
  <si>
    <t>944511811</t>
  </si>
  <si>
    <t>Demontáž ochranné sítě z textilie z umělých vláken</t>
  </si>
  <si>
    <t>999183422</t>
  </si>
  <si>
    <t>949101112</t>
  </si>
  <si>
    <t>Lešení pomocné pro objekty pozemních staveb s lešeňovou podlahou v do 3,5 m zatížení do 150 kg/m2</t>
  </si>
  <si>
    <t>1028707410</t>
  </si>
  <si>
    <t>952901107</t>
  </si>
  <si>
    <t>Čištění budov omytí dvojitých nebo zdvojených oken nebo balkonových dveří pl přes 1,5 do 2,5 m2</t>
  </si>
  <si>
    <t>249447219</t>
  </si>
  <si>
    <t>962081141</t>
  </si>
  <si>
    <t>Bourání příček ze skleněných tvárnic tl do 150 mm</t>
  </si>
  <si>
    <t>41089063</t>
  </si>
  <si>
    <t>966080105</t>
  </si>
  <si>
    <t>Bourání kontaktního zateplení včetně povrchové úpravy omítkou nebo nátěrem z polystyrénových desek, tloušťky do 180 mm</t>
  </si>
  <si>
    <t>1654138159</t>
  </si>
  <si>
    <t>968062356</t>
  </si>
  <si>
    <t>Vybourání dřevěných rámů oken dvojitých včetně křídel pl do 4 m2</t>
  </si>
  <si>
    <t>329127781</t>
  </si>
  <si>
    <t>968072455</t>
  </si>
  <si>
    <t>Vybourání kovových dveřních zárubní včetně křídel pl do 2 m2</t>
  </si>
  <si>
    <t>1497273443</t>
  </si>
  <si>
    <t>968072455R</t>
  </si>
  <si>
    <t>Vybourání kovových dveřních zárubní pl do 2 m2 vč. křídel a přípravy se zajištěním otvoru pro nové dveře</t>
  </si>
  <si>
    <t>2016741663</t>
  </si>
  <si>
    <t>971028661</t>
  </si>
  <si>
    <t>Vybourání otvorů ve zdivu smíšeném pl do 4 m2 tl do 600 mm se začištěním a přípravy se zajištěním otvoru pro nové dveře</t>
  </si>
  <si>
    <t>-2033413871</t>
  </si>
  <si>
    <t>97102866R</t>
  </si>
  <si>
    <t>Stavební připravenost pro automatický dveřní zámek veřejných WC - viz příloha stavební připravenost pro instalaci ADZ do zdi</t>
  </si>
  <si>
    <t>1113196239</t>
  </si>
  <si>
    <t>978015381</t>
  </si>
  <si>
    <t>Otlučení (osekání) vnější vápenné nebo vápenocementové omítky stupně členitosti 1 a 2 v rozsahu přes 65 do 80 %</t>
  </si>
  <si>
    <t>-178614852</t>
  </si>
  <si>
    <t>985131211</t>
  </si>
  <si>
    <t>Očištění ploch stěn, rubu kleneb a podlah tryskání pískem sušeným</t>
  </si>
  <si>
    <t>1053560806</t>
  </si>
  <si>
    <t>985131311</t>
  </si>
  <si>
    <t>Očištění ploch stěn, rubu kleneb a podlah ruční dočištění ocelovými kartáči</t>
  </si>
  <si>
    <t>-2086743980</t>
  </si>
  <si>
    <t>985221111R</t>
  </si>
  <si>
    <t>Doplnění kamenného soklu do stávajícího vzhledu - oprava poškozených míst vhodnou metodou kompletní</t>
  </si>
  <si>
    <t>137999161</t>
  </si>
  <si>
    <t>985142111</t>
  </si>
  <si>
    <t>Vysekání spojovací hmoty ze spár zdiva včetně vyčištění hloubky spáry do 40 mm délky spáry na 1 m2 upravované plochy do 6 m</t>
  </si>
  <si>
    <t>-1990832857</t>
  </si>
  <si>
    <t>985231111</t>
  </si>
  <si>
    <t>Spárování zdiva hloubky do 40 mm aktivovanou maltou délky spáry na 1 m2 upravované plochy do 6 m</t>
  </si>
  <si>
    <t>-1945886631</t>
  </si>
  <si>
    <t>622613101</t>
  </si>
  <si>
    <t>Ochranný nátěr vnějších ploch pohledového zdiva silikonový hydrofobizační jednonásobný nanášený ručně na povrch z cihel pálených nebo z přírodního kamene</t>
  </si>
  <si>
    <t>-83630393</t>
  </si>
  <si>
    <t>997013114</t>
  </si>
  <si>
    <t>Vnitrostaveništní doprava suti a vybouraných hmot pro budovy v přes 12 do 15 m</t>
  </si>
  <si>
    <t>-341214854</t>
  </si>
  <si>
    <t>756106982</t>
  </si>
  <si>
    <t>-1979975058</t>
  </si>
  <si>
    <t>525244882</t>
  </si>
  <si>
    <t>-1376678003</t>
  </si>
  <si>
    <t>997013873</t>
  </si>
  <si>
    <t>Poplatek za uložení stavebního odpadu ze sypkých materiálů na skládce - omítka (skládkovné)</t>
  </si>
  <si>
    <t>1021848737</t>
  </si>
  <si>
    <t>997013631</t>
  </si>
  <si>
    <t>Poplatek za uložení na skládce (skládkovné) stavebního odpadu směsného kód odpadu 17 09 04</t>
  </si>
  <si>
    <t>-489039121</t>
  </si>
  <si>
    <t>998011003</t>
  </si>
  <si>
    <t>Přesun hmot pro budovy zděné v přes 12 do 24 m</t>
  </si>
  <si>
    <t>1293625231</t>
  </si>
  <si>
    <t>722</t>
  </si>
  <si>
    <t>Zdravotechnika - vnitřní vodovod</t>
  </si>
  <si>
    <t>722131932</t>
  </si>
  <si>
    <t>Napojení na st. rozvod - hl. přívod</t>
  </si>
  <si>
    <t>1769508198</t>
  </si>
  <si>
    <t>7221319R2.1.1.1</t>
  </si>
  <si>
    <t>Zřízení revizní niky s dvířky ve zdi pro podružné měření a možnosti uzavření</t>
  </si>
  <si>
    <t>-335409328</t>
  </si>
  <si>
    <t>722224151R</t>
  </si>
  <si>
    <t>Kulový kohout zahradní nezámrzný G 3/8" - 3/4"</t>
  </si>
  <si>
    <t>-1578543328</t>
  </si>
  <si>
    <t>722229102</t>
  </si>
  <si>
    <t>Montáž vodovodních armatur s jedním závitem G 3/4" ostatní typ</t>
  </si>
  <si>
    <t>-505599441</t>
  </si>
  <si>
    <t>722262223</t>
  </si>
  <si>
    <t>Vodoměr závitový jednovtokový suchoběžný do 40 °C G 3/4 x 130 mm Qn 1,5 m3/s horizontální</t>
  </si>
  <si>
    <t>-1540429465</t>
  </si>
  <si>
    <t>722270101</t>
  </si>
  <si>
    <t>Sestava vodoměrová závitová G 3/4</t>
  </si>
  <si>
    <t>-399429269</t>
  </si>
  <si>
    <t>998722201</t>
  </si>
  <si>
    <t>Přesun hmot procentní pro vnitřní vodovod v objektech v do 6 m</t>
  </si>
  <si>
    <t>-2058713669</t>
  </si>
  <si>
    <t>741</t>
  </si>
  <si>
    <t>Elektroinstalace</t>
  </si>
  <si>
    <t>741-05.1</t>
  </si>
  <si>
    <t>Stavební přípomoce pro elektroinstalaci - drážky, průrazy, zapravení aj.</t>
  </si>
  <si>
    <t>1506261822</t>
  </si>
  <si>
    <t>742320051</t>
  </si>
  <si>
    <t>Montáž dveřního komunikačního tabla</t>
  </si>
  <si>
    <t>-92668876</t>
  </si>
  <si>
    <t>38226109R</t>
  </si>
  <si>
    <t>zvonkové tablo s elektronickým vrátným 4 tlačítka;kamera, rámeček pod omítku a kabelovou přípravou</t>
  </si>
  <si>
    <t>1384389693</t>
  </si>
  <si>
    <t>742320051R2</t>
  </si>
  <si>
    <t>Demontáž+zpětná montáž kódového zámku vstupních dveří s programováním</t>
  </si>
  <si>
    <t>494289997</t>
  </si>
  <si>
    <t>Elektroinstalace - slaboproud</t>
  </si>
  <si>
    <t>742230803</t>
  </si>
  <si>
    <t>Demontáž venkovní kamery</t>
  </si>
  <si>
    <t>555685520</t>
  </si>
  <si>
    <t>742230003</t>
  </si>
  <si>
    <t>Montáž venkovní kamery</t>
  </si>
  <si>
    <t>-2110832652</t>
  </si>
  <si>
    <t>743111315R</t>
  </si>
  <si>
    <t>Montáž protrubkování pro datové rozvody</t>
  </si>
  <si>
    <t>698548226</t>
  </si>
  <si>
    <t>345713510</t>
  </si>
  <si>
    <t>trubka elektroinstalační ohebná Kopoflex</t>
  </si>
  <si>
    <t>-829799781</t>
  </si>
  <si>
    <t>744422110</t>
  </si>
  <si>
    <t>Montáž kabelu UTP</t>
  </si>
  <si>
    <t>1381694294</t>
  </si>
  <si>
    <t>341210100</t>
  </si>
  <si>
    <t>UTP Belden 1583ENH, C6E, 100MHz, 4pár, bezhalogenový</t>
  </si>
  <si>
    <t>128</t>
  </si>
  <si>
    <t>1211305149</t>
  </si>
  <si>
    <t>742110503</t>
  </si>
  <si>
    <t>Montáž krabic pro slaboproud zapuštěných plastových odbočných univerzální s víčkem</t>
  </si>
  <si>
    <t>-1296715207</t>
  </si>
  <si>
    <t>34571519</t>
  </si>
  <si>
    <t>krabice univerzální odbočná z PH s víčkem, D 73,5 mm x 43 mm</t>
  </si>
  <si>
    <t>496715464</t>
  </si>
  <si>
    <t>748</t>
  </si>
  <si>
    <t>Elektromontáže - osvětlovací zařízení a svítidla</t>
  </si>
  <si>
    <t>21020200R-D</t>
  </si>
  <si>
    <t>Demontáž světelného piktogramu "Čerčany"</t>
  </si>
  <si>
    <t>-925695707</t>
  </si>
  <si>
    <t>2102030R0</t>
  </si>
  <si>
    <t>Montáž prosvětleného piktogramu "Čerčany" uchycený na stěnu nebo konstrukci přístřešku</t>
  </si>
  <si>
    <t>ks</t>
  </si>
  <si>
    <t>-261451110</t>
  </si>
  <si>
    <t>763</t>
  </si>
  <si>
    <t>Konstrukce suché výstavby</t>
  </si>
  <si>
    <t>763121421</t>
  </si>
  <si>
    <t>SDK stěna předsazená tl 62,5 mm profil CW+UW 50 deska 1xDF 12,5 s izolací EI 30</t>
  </si>
  <si>
    <t>845037465</t>
  </si>
  <si>
    <t>763121714</t>
  </si>
  <si>
    <t>SDK stěna předsazená základní penetrační nátěr</t>
  </si>
  <si>
    <t>-300775825</t>
  </si>
  <si>
    <t>763121716</t>
  </si>
  <si>
    <t>SDK stěna předsazená úprava styku stěny a podhledu akrylátovým tmelem</t>
  </si>
  <si>
    <t>1813014717</t>
  </si>
  <si>
    <t>763121751</t>
  </si>
  <si>
    <t>Příplatek k SDK stěně předsazené za plochu do 6 m2 jednotlivě</t>
  </si>
  <si>
    <t>1523266896</t>
  </si>
  <si>
    <t>998763403</t>
  </si>
  <si>
    <t>Přesun hmot procentní pro sádrokartonové konstrukce v objektech v přes 12 do 24 m</t>
  </si>
  <si>
    <t>920595148</t>
  </si>
  <si>
    <t>764002851</t>
  </si>
  <si>
    <t>Demontáž oplechování parapetů do suti</t>
  </si>
  <si>
    <t>1911870432</t>
  </si>
  <si>
    <t>764216604</t>
  </si>
  <si>
    <t>Oplechování rovných parapetů mechanicky kotvené z Pz s povrchovou úpravou rš 330 mm vč. přípravy a opravy podkladu</t>
  </si>
  <si>
    <t>-1767081466</t>
  </si>
  <si>
    <t>764002861</t>
  </si>
  <si>
    <t>Demontáž oplechování říms a ozdobných prvků do suti</t>
  </si>
  <si>
    <t>1049562091</t>
  </si>
  <si>
    <t>764218605</t>
  </si>
  <si>
    <t>Oplechování rovné římsy mechanicky kotvené z Pz s upraveným povrchem rš 400 mm</t>
  </si>
  <si>
    <t>1123085493</t>
  </si>
  <si>
    <t>764218645</t>
  </si>
  <si>
    <t>Příplatek k cenám rovné římsy za zvýšenou pracnost provedení rohu nebo koutu rš do 400 mm</t>
  </si>
  <si>
    <t>-235546121</t>
  </si>
  <si>
    <t>764004861</t>
  </si>
  <si>
    <t>Demontáž svodu do suti</t>
  </si>
  <si>
    <t>1352733444</t>
  </si>
  <si>
    <t>92</t>
  </si>
  <si>
    <t>764518622</t>
  </si>
  <si>
    <t>Svody kruhové včetně objímek, kolen, odskoků z Pz s povrchovou úpravou průměru 100 mm</t>
  </si>
  <si>
    <t>1690941141</t>
  </si>
  <si>
    <t>93</t>
  </si>
  <si>
    <t>998764203</t>
  </si>
  <si>
    <t>Přesun hmot procentní pro konstrukce klempířské v objektech v přes 12 do 24 m</t>
  </si>
  <si>
    <t>-158589660</t>
  </si>
  <si>
    <t>766</t>
  </si>
  <si>
    <t>Konstrukce truhlářské</t>
  </si>
  <si>
    <t>94</t>
  </si>
  <si>
    <t>766622132</t>
  </si>
  <si>
    <t>Montáž plastových oken plochy přes 1 m2 otevíravých výšky do 2,5 m s rámem do zdiva</t>
  </si>
  <si>
    <t>-440538274</t>
  </si>
  <si>
    <t>95</t>
  </si>
  <si>
    <t>61140053.26</t>
  </si>
  <si>
    <t>okno plastové 3křídlové s 2x sklopným nadsvětlíkem 180x190 cm O/OS, oboustr. barevný dekor v odstínu dle výběru, celoobv. kování, min.6 komor,staveb. hl. min. 76mm,střed. těsnění, izol. dvojsklo,bezpečnostní zasklení 6.4-16-4, Uw max 1,2 W/m2.K</t>
  </si>
  <si>
    <t>547534755</t>
  </si>
  <si>
    <t>96</t>
  </si>
  <si>
    <t>61140053.1.1</t>
  </si>
  <si>
    <t>okno plastové 1křídlové se sklopným nadsvětlíkem 120x190cm O/OS, oboustranný barevný dekor v odstínu dle výběru investora, celoobvodové kování, min. 6 komor, stavební hloubka min. 76mm, středové těsnění, izol. dvojsklo, zasklení 4-16-4, Uw max 1,2 W/m2.K</t>
  </si>
  <si>
    <t>224324529</t>
  </si>
  <si>
    <t>97</t>
  </si>
  <si>
    <t>61140053.3.1</t>
  </si>
  <si>
    <t>okno plastové 1křídlové se sklopným nadsvětlíkem 120x190cm O/OS, oboustr. barevný dekor v odstínu dle výběru investora, celoobvodové kování, min. 6 komor,staveb. hl. min. 76mm,středové těsnění, izol. dvojsklo, ornamentní zasklení 4-16-4, Uw max 1,2 W/m2.K</t>
  </si>
  <si>
    <t>1866929763</t>
  </si>
  <si>
    <t>98</t>
  </si>
  <si>
    <t>61140053.22</t>
  </si>
  <si>
    <t>okno plastové 1křídlové se sklopným nadsvětlíkem 120x190 cm O/OS, oboustr. barevný dekor v odstínu dle výběru, celoobv. kování, min.6 komor,staveb. hl. min. 76mm,střed. těsnění, izol. dvojsklo, bezpečnostní ornamentní zasklení 6.4-16-4, Uw max 1,2 W/m2.K</t>
  </si>
  <si>
    <t>1503655347</t>
  </si>
  <si>
    <t>99</t>
  </si>
  <si>
    <t>61140053.91</t>
  </si>
  <si>
    <t>okno plastové 1křídlové se sklopným nadsvětlíkem 120x190 cm O/OS, oboustr. barevný dekor v odstínu dle výběru, celoobv. kování, min. 6 komor, staveb. hloubka min. 76mm, bezp. zasklení s vloženou fólií, zasklení 6.4-16-4, Uw max 1,2 W/m2.K</t>
  </si>
  <si>
    <t>1854441953</t>
  </si>
  <si>
    <t>100</t>
  </si>
  <si>
    <t>61140053.25</t>
  </si>
  <si>
    <t>okno plastové 2křídlové 120x140 cm O/OS, oboustr. barevný dekor v odstínu dle výběru, celoobv. kování, min.6 komor,staveb. hl. min. 76mm,střed. těsnění, izol. dvojsklo, bezpečnostní ornamentní zasklení 6.4-16-4, Uw max 1,2 W/m2.K</t>
  </si>
  <si>
    <t>32273790</t>
  </si>
  <si>
    <t>101</t>
  </si>
  <si>
    <t>61140053.37</t>
  </si>
  <si>
    <t>okno plastové 1křídlové 120x60 cm O/OS, oboustr. barevný dekor v odstínu dle výběru, celoobv. kování, min.6 komor,staveb. hl. min. 76mm,střed. těsnění, izol. dvojsklo, bezpečnostní ornamentní zasklení 6.4-16-4, Uw max 1,2 W/m2.K</t>
  </si>
  <si>
    <t>690944636</t>
  </si>
  <si>
    <t>102</t>
  </si>
  <si>
    <t>61140053.2.1</t>
  </si>
  <si>
    <t>okno plastové 1křídlové se sklopným nadsvětlíkem 85x190cm O/OS, oboustranný barevný dekor v odstínu dle výběru investora, celoobvodové kování, min. 6 komor, stavební hloubka min. 76mm, středové těsnění, izol. dvojsklo, zasklení 4-16-4, Uw max 1,2 W/m2.K</t>
  </si>
  <si>
    <t>-1519015004</t>
  </si>
  <si>
    <t>103</t>
  </si>
  <si>
    <t>61140053.4.1</t>
  </si>
  <si>
    <t>okno plastové 1křídlové se sklopným nadsvětlíkem 85x190cm O/OS, oboustr. barevný dekor v odstínu dle výběru investora, celoobvodové kování, min. 6 komor, staveb. hl. min. 76mm, středové těsnění,izol. dvojsklo, ornamentní zasklení 4-16-4, Uw max 1,2 W/m2.K</t>
  </si>
  <si>
    <t>-1217372668</t>
  </si>
  <si>
    <t>104</t>
  </si>
  <si>
    <t>61140053.5.1</t>
  </si>
  <si>
    <t>okno plastové 1křídlové fixní s nadsvětlíkem 85x190cm, oboustr. barevný dekor v odstínu dle výběru investora, celoobvodové kování, min. 6 komor, staveb. hl. min. 76mm, středové těsnění,izol. dvojsklo, ornamentní zasklení 4-16-4, Uw max 1,2 W/m2.K</t>
  </si>
  <si>
    <t>-1774399600</t>
  </si>
  <si>
    <t>105</t>
  </si>
  <si>
    <t>61140053.32</t>
  </si>
  <si>
    <t>okno plastové 1křídlové se sklopným nadsvětlíkem 85x190 cm O/OS, oboustr. barevný dekor v odstínu dle výběru, celoobv. kování, min.6 komor,staveb. hl. min. 76mm,střed. těsnění, izol. dvojsklo, bezpečnostní ornamentní zasklení 6.4-16-4, Uw max 1,2 W/m2.K</t>
  </si>
  <si>
    <t>755863235</t>
  </si>
  <si>
    <t>106</t>
  </si>
  <si>
    <t>61140053.912</t>
  </si>
  <si>
    <t>okno plastové 1křídlové se sklopným nadsvětlíkem 85x190 cm O/OS, oboustr. barevný dekor v odstínu dle výběru, celoobv. kování, min. 6 komor, staveb. hl. min. 76mm, bezp. zasklení s vloženou fólií 6.4-16-4, Uw max 1,2 W/m2.K</t>
  </si>
  <si>
    <t>248566674</t>
  </si>
  <si>
    <t>107</t>
  </si>
  <si>
    <t>61140053.33</t>
  </si>
  <si>
    <t>okno plastové 1křídlové se sklopným nadsvětlíkem 65x195 cm O/OS, oboustr. barevný dekor v odstínu dle výběru, celoobv. kování, min.6 komor,staveb. hl. min. 76mm,střed. těsnění, izol. dvojsklo, bezpečnostní ornamentní zasklení 6.4-16-4, Uw max 1,2 W/m2.K</t>
  </si>
  <si>
    <t>1679073184</t>
  </si>
  <si>
    <t>108</t>
  </si>
  <si>
    <t>61140053.118</t>
  </si>
  <si>
    <t>okno plastové 1křídlové 30x100 cm O/OS,oboustranný barevný dekor v odstínu dle výběru investora, celoobvodové kování, min. 6 komor, stavební hloubka min. 76mm, středové těsnění, izolační dvojsklo, ornamentní zasklení 4-16-4, Uw max 1,2 W/m2.K</t>
  </si>
  <si>
    <t>-418513857</t>
  </si>
  <si>
    <t>109</t>
  </si>
  <si>
    <t>61140053.119</t>
  </si>
  <si>
    <t>okno plastové 1křídlové 30x100 cm O/OS,oboustranný barevný dekor v odstínu dle výběru investora, celoobvodové kování, min. 6 komor, staveb. hl. min. 76mm, izolační dvojsklo, ornamentní bezp. zasklení s vloženou fólií 6.4-16-4, Uw max 1,2 W/m2.K</t>
  </si>
  <si>
    <t>-724073068</t>
  </si>
  <si>
    <t>110</t>
  </si>
  <si>
    <t>61140053.8</t>
  </si>
  <si>
    <t>okno plastové fixní kulaté průměr 50cm, oboustranný barevný dekor dle výběru investora, izolační dvojsklo, zasklení ornamentní 4-16-4, Uw max 1,2 W/m2.K</t>
  </si>
  <si>
    <t>1585466554</t>
  </si>
  <si>
    <t>111</t>
  </si>
  <si>
    <t>766660411</t>
  </si>
  <si>
    <t>Montáž vchodových dveří jednokřídlových bez nadsvětlíku do zdiva</t>
  </si>
  <si>
    <t>196110286</t>
  </si>
  <si>
    <t>112</t>
  </si>
  <si>
    <t>5534134R45</t>
  </si>
  <si>
    <t xml:space="preserve">dveře plastové vchodové bezpečnostní 1křídlové 100x240 cm z cca 1/2 prosklené s příčkou - ornamentní zasklení, barva v oboustranném dekoru dle výběru investora, otevíravé, kování bezp. celoobvodové vícebodové, vč. zámku a rámu </t>
  </si>
  <si>
    <t>1116100652</t>
  </si>
  <si>
    <t>113</t>
  </si>
  <si>
    <t>766660421</t>
  </si>
  <si>
    <t>Montáž vchodových dveří jednokřídlových s nadsvětlíkem do zdiva</t>
  </si>
  <si>
    <t>1066597347</t>
  </si>
  <si>
    <t>114</t>
  </si>
  <si>
    <t>5534134R46</t>
  </si>
  <si>
    <t xml:space="preserve">dveře plastové vchodové bezpečnostní 1křídlové s proskleným fixním nadsvětlíkem otevíravé 120x280 cm,zasklení ornamentní 1/2 - izolační bezp. dvojsklo s vloženou fólií,kování bezp. celoobv. vícebodové,oboustranný barevný dekor dle výběru,vč. zámku a rámu </t>
  </si>
  <si>
    <t>1539973528</t>
  </si>
  <si>
    <t>115</t>
  </si>
  <si>
    <t>5534134R467</t>
  </si>
  <si>
    <t xml:space="preserve">dveře plastové vchodové bezpečnostní 1křídlové s proskleným fixním nadsvětlíkem otevíravé 120x270 cm,zasklení ornamentní 1/2 - izolační bezp. dvojsklo s vloženou fólií,kování bezp. celoobv. vícebodové,oboustranný barevný dekor dle výběru,vč. zámku a rámu </t>
  </si>
  <si>
    <t>1022469490</t>
  </si>
  <si>
    <t>116</t>
  </si>
  <si>
    <t>5534134R461</t>
  </si>
  <si>
    <t xml:space="preserve">dveře plastové vchodové bezpečnostní 1křídlové s proskleným fixním nadsvětlíkem otevíravé 140x280 cm,zasklení ornamentní 1/2 - izolační bezp. dvojsklo s vloženou fólií,kování bezp. celoobv. vícebodové,oboustr. barevný dekor dle výběru,vč. el.zámku a rámu </t>
  </si>
  <si>
    <t>1798336355</t>
  </si>
  <si>
    <t>117</t>
  </si>
  <si>
    <t>5534134R463</t>
  </si>
  <si>
    <t xml:space="preserve">dveře plastové vchodové bezpečnostní 2křídlové s proskleným fixním nadsvětlíkem otevíravé 150x280 cm,zasklení ornamentní 1/2 - izolační bezp. dvojsklo s vloženou fólií,kování bezp. celoobv. vícebodové,oboustr. barevný dekor dle výběru,vč. el.zámku a rámu </t>
  </si>
  <si>
    <t>1341054195</t>
  </si>
  <si>
    <t>118</t>
  </si>
  <si>
    <t>5534134R468</t>
  </si>
  <si>
    <t xml:space="preserve">dveře plastové vchodové bezpečnostní 2křídlové s proskleným fixním nadsvětlíkem otevíravé 140x270 cm,zasklení ornamentní 1/2 - izolační bezp. dvojsklo s vloženou fólií,kování bezp. celoobv. vícebodové,oboustr. barevný dekor dle výběru,vč. el.zámku a rámu </t>
  </si>
  <si>
    <t>1773589936</t>
  </si>
  <si>
    <t>119</t>
  </si>
  <si>
    <t>5534134R462</t>
  </si>
  <si>
    <t xml:space="preserve">dveře plastové vchodové bezpečnostní 2křídlové s proskleným fixním nadsvětlíkem otevíravé 140x280 cm,zasklení čiré 1/2 - izolační bezp. dvojsklo s vloženou fólií,kování bezp. celoobv. vícebodové,oboustr. barevný dekor dle výběru,vč. zámku a rámu </t>
  </si>
  <si>
    <t>1517830153</t>
  </si>
  <si>
    <t>120</t>
  </si>
  <si>
    <t>5534134R4625</t>
  </si>
  <si>
    <t xml:space="preserve">dveře plastové vchodové bezpečnostní 2křídlové s proskleným fixním nadsvětlíkem otevíravé 160x270 cm,zasklení čiré 1/2 - izolační bezp. dvojsklo s vloženou fólií,kování bezp. celoobv. vícebodové,oboustr. barevný dekor dle výběru,vč. zámku a rámu </t>
  </si>
  <si>
    <t>1151749999</t>
  </si>
  <si>
    <t>121</t>
  </si>
  <si>
    <t>5534134R4626</t>
  </si>
  <si>
    <t xml:space="preserve">dveře plastové vchodové bezpečnostní 2křídlové s proskleným fixním nadsvětlíkem otevíravé 160x270 cm,zasklení ornamentní 1/2 - izolační bezp. dvojsklo s vloženou fólií,kování bezp. celoobv. vícebodové,oboustr. barevný dekor dle výběru,vč. zámku a rámu </t>
  </si>
  <si>
    <t>-1457045081</t>
  </si>
  <si>
    <t>122</t>
  </si>
  <si>
    <t>766441811</t>
  </si>
  <si>
    <t>Demontáž parapetních desek dřevěných, laminovaných šířky do 30 cm</t>
  </si>
  <si>
    <t>-1468560347</t>
  </si>
  <si>
    <t>123</t>
  </si>
  <si>
    <t>766694113</t>
  </si>
  <si>
    <t>Montáž parapetních desek dřevěných, laminovaných šířky do 30 cm délky do 2,6 m</t>
  </si>
  <si>
    <t>1861429303</t>
  </si>
  <si>
    <t>124</t>
  </si>
  <si>
    <t>611444020</t>
  </si>
  <si>
    <t>parapet plastový vnitřní barevný - Deceuninck komůrkový - šíře dle aktuální situace po osazení nových oken</t>
  </si>
  <si>
    <t>-1131420740</t>
  </si>
  <si>
    <t>125</t>
  </si>
  <si>
    <t>611444150</t>
  </si>
  <si>
    <t>koncovka k parapetu plastovému vnitřnímu 1 pár</t>
  </si>
  <si>
    <t>1048345300</t>
  </si>
  <si>
    <t>126</t>
  </si>
  <si>
    <t>998766203</t>
  </si>
  <si>
    <t>Přesun hmot procentní pro kce truhlářské v objektech v přes 12 do 24 m</t>
  </si>
  <si>
    <t>-1574405289</t>
  </si>
  <si>
    <t>127</t>
  </si>
  <si>
    <t>767610115</t>
  </si>
  <si>
    <t>Montáž oken jednoduchých pevných do zdiva plochy do 0,6 m2</t>
  </si>
  <si>
    <t>-787277431</t>
  </si>
  <si>
    <t>767-06</t>
  </si>
  <si>
    <t>sklepní dvířka, ocelový rám, výplň mřížka z tahokovu vč povrchové úpravy žárovým zinkováním, kompletní konstrukce včetně kotvení</t>
  </si>
  <si>
    <t>-2135130816</t>
  </si>
  <si>
    <t>129</t>
  </si>
  <si>
    <t>767641110</t>
  </si>
  <si>
    <t>Montáž dokončení okování dveří otvíravých jednokřídlových</t>
  </si>
  <si>
    <t>-152668130</t>
  </si>
  <si>
    <t>130</t>
  </si>
  <si>
    <t>549146300</t>
  </si>
  <si>
    <t>kování bezpečnostní včetně štítu Golem nerez-  klika-klika, klika-madlo</t>
  </si>
  <si>
    <t>940680241</t>
  </si>
  <si>
    <t>131</t>
  </si>
  <si>
    <t>549641500</t>
  </si>
  <si>
    <t>vložka zámková cylindrická oboustranná bezpečnostní FAB DYNAMIC + 6 klíčů</t>
  </si>
  <si>
    <t>1575165962</t>
  </si>
  <si>
    <t>132</t>
  </si>
  <si>
    <t>767649191</t>
  </si>
  <si>
    <t>Montáž dveří - samozavírače hydraulického</t>
  </si>
  <si>
    <t>1555512618</t>
  </si>
  <si>
    <t>133</t>
  </si>
  <si>
    <t>549172500</t>
  </si>
  <si>
    <t>samozavírač dveří hydraulický</t>
  </si>
  <si>
    <t>1518536287</t>
  </si>
  <si>
    <t>134</t>
  </si>
  <si>
    <t>767662120-D</t>
  </si>
  <si>
    <t>Demontáž mříží pevných přivařených</t>
  </si>
  <si>
    <t>1535580385</t>
  </si>
  <si>
    <t>135</t>
  </si>
  <si>
    <t>33817111R</t>
  </si>
  <si>
    <t>Demontáž, zpětná montáž či zajištění po dobu opravy a případná oprava dle stávající profilace litinových sloupů přístřešku kompletní vč. usazení a ukotvení, výška cca 4m</t>
  </si>
  <si>
    <t>1268936802</t>
  </si>
  <si>
    <t>136</t>
  </si>
  <si>
    <t>76767001</t>
  </si>
  <si>
    <t>Oprava a případná úprava s doplněním stávajícího kovového historického zábradlí pod přístřeškem, v. 1200 mm, vč.  případné výměny vadných částí, doplnění chybějících</t>
  </si>
  <si>
    <t>-630970626</t>
  </si>
  <si>
    <t>137</t>
  </si>
  <si>
    <t>767996801</t>
  </si>
  <si>
    <t>Demontáž atypických zámečnických konstrukcí rozebráním hmotnosti jednotlivých dílů do 50 kg</t>
  </si>
  <si>
    <t>kg</t>
  </si>
  <si>
    <t>156480551</t>
  </si>
  <si>
    <t>138</t>
  </si>
  <si>
    <t>1751011468</t>
  </si>
  <si>
    <t>Dokončovací práce - nátěry</t>
  </si>
  <si>
    <t>139</t>
  </si>
  <si>
    <t>-1482180232</t>
  </si>
  <si>
    <t>140</t>
  </si>
  <si>
    <t>783221112</t>
  </si>
  <si>
    <t>Nátěry syntetické KDK lesklý povrch 1x antikorozní, 1x základní, 2x email</t>
  </si>
  <si>
    <t>-1726709711</t>
  </si>
  <si>
    <t>141</t>
  </si>
  <si>
    <t>783823133</t>
  </si>
  <si>
    <t>Penetrační silikátový nátěr hladkých, tenkovrstvých zrnitých nebo štukových omítek</t>
  </si>
  <si>
    <t>-337278368</t>
  </si>
  <si>
    <t>142</t>
  </si>
  <si>
    <t>783827423</t>
  </si>
  <si>
    <t>Krycí dvojnásobný silikátový nátěr omítek stupně členitosti 1 a 2</t>
  </si>
  <si>
    <t>774985318</t>
  </si>
  <si>
    <t>143</t>
  </si>
  <si>
    <t>783827429</t>
  </si>
  <si>
    <t>Příplatek k cenám dvojnásobného nátěru omítek stupně členitosti 1 a 2 za biocidní přísadu</t>
  </si>
  <si>
    <t>-287852789</t>
  </si>
  <si>
    <t>144</t>
  </si>
  <si>
    <t>783897615</t>
  </si>
  <si>
    <t>Příplatek k cenám dvojnásobného krycího nátěru omítek za za barevné provedení v odstínu sytém</t>
  </si>
  <si>
    <t>-1861399858</t>
  </si>
  <si>
    <t>145</t>
  </si>
  <si>
    <t>783897603</t>
  </si>
  <si>
    <t>Příplatek k cenám dvojnásobného krycího nátěru omítek za provedení styku 2 barev</t>
  </si>
  <si>
    <t>-1613122695</t>
  </si>
  <si>
    <t>786</t>
  </si>
  <si>
    <t>Dokončovací práce - čalounické úpravy</t>
  </si>
  <si>
    <t>146</t>
  </si>
  <si>
    <t>786624111</t>
  </si>
  <si>
    <t>Montáž lamelové žaluzie do oken zdvojených otevíravých, sklápěcích a vyklápěcích</t>
  </si>
  <si>
    <t>-1564739017</t>
  </si>
  <si>
    <t>147</t>
  </si>
  <si>
    <t>553462000</t>
  </si>
  <si>
    <t>žaluzie horizontální interiérové</t>
  </si>
  <si>
    <t>1468282012</t>
  </si>
  <si>
    <t>148</t>
  </si>
  <si>
    <t>998786202</t>
  </si>
  <si>
    <t>Přesun hmot procentní pro čalounické úpravy v objektech v do 12 m</t>
  </si>
  <si>
    <t>-1542199111</t>
  </si>
  <si>
    <t>O01</t>
  </si>
  <si>
    <t>Mobiliář</t>
  </si>
  <si>
    <t>149</t>
  </si>
  <si>
    <t>O0015</t>
  </si>
  <si>
    <t>Odvoz a likvidace stávajících venkovních lavic, košů a květináčů</t>
  </si>
  <si>
    <t>2023052132</t>
  </si>
  <si>
    <t>22-M</t>
  </si>
  <si>
    <t>Montáže oznam. a zabezp. zařízení</t>
  </si>
  <si>
    <t>150</t>
  </si>
  <si>
    <t>220370440-D.1</t>
  </si>
  <si>
    <t>Demontáž reproduktoru vč. konzoly</t>
  </si>
  <si>
    <t>1132916442</t>
  </si>
  <si>
    <t>151</t>
  </si>
  <si>
    <t>220370440</t>
  </si>
  <si>
    <t>Montáž reproduktoru vč. konzoly</t>
  </si>
  <si>
    <t>1238442165</t>
  </si>
  <si>
    <t>152</t>
  </si>
  <si>
    <t>22-M-000</t>
  </si>
  <si>
    <t>reproduktor DEXON SC20AH vč. konzoly kompletní</t>
  </si>
  <si>
    <t>256</t>
  </si>
  <si>
    <t>1090753876</t>
  </si>
  <si>
    <t>153</t>
  </si>
  <si>
    <t>22-M-0002</t>
  </si>
  <si>
    <t>orientační hlasový majáček OHM včetně naprogramování a konzoly</t>
  </si>
  <si>
    <t>-1418989930</t>
  </si>
  <si>
    <t>154</t>
  </si>
  <si>
    <t>220320021-D.1</t>
  </si>
  <si>
    <t>Demontáž hodin a příslušenství</t>
  </si>
  <si>
    <t>755481863</t>
  </si>
  <si>
    <t>155</t>
  </si>
  <si>
    <t>3944525R2</t>
  </si>
  <si>
    <t>Kruhové venkovní hodiny analogové dvoustranné na konzolu KVD 60 24V/K 211 dle nové Sm. SŽ č. 118 vč. tvrzeného skla, sekundového strojku a ručky, osvětlení a soumrakového spínače v korporátním provedení</t>
  </si>
  <si>
    <t>1694970320</t>
  </si>
  <si>
    <t>156</t>
  </si>
  <si>
    <t>3944525R3</t>
  </si>
  <si>
    <t>Hlavní mikroprocesorové hodiny EH 72 s vestavěným akumulátorem, dvoulinkové včetně příslušenství a linkového rozvaděče se zdrojem pro ovládání venkovních hodin</t>
  </si>
  <si>
    <t>1479932433</t>
  </si>
  <si>
    <t>157</t>
  </si>
  <si>
    <t>22037044R2.1</t>
  </si>
  <si>
    <t>Zapravení pod omítku a výměna stávajícího vedení oznamovacích a slaboproudých zařízení na fasádě, doplnění nového k budoucímu odjezdovému panelu včetně dopojení</t>
  </si>
  <si>
    <t>-1796861045</t>
  </si>
  <si>
    <t>158</t>
  </si>
  <si>
    <t>220370101</t>
  </si>
  <si>
    <t>Funkční dodavatelské přezkoušení železničního rozhlasového zařízení reproduktoru</t>
  </si>
  <si>
    <t>-959272178</t>
  </si>
  <si>
    <t>159</t>
  </si>
  <si>
    <t>742410201</t>
  </si>
  <si>
    <t>Oživení a nastavení ústředny rozhlasu, programování</t>
  </si>
  <si>
    <t>255122368</t>
  </si>
  <si>
    <t>004 - Oprava zpevněných ploch</t>
  </si>
  <si>
    <t xml:space="preserve">    1 -  Zemní práce</t>
  </si>
  <si>
    <t xml:space="preserve">    2 - Zakládání</t>
  </si>
  <si>
    <t xml:space="preserve">    5 - Komunikace</t>
  </si>
  <si>
    <t xml:space="preserve">    8 - Trubní vedení</t>
  </si>
  <si>
    <t xml:space="preserve">    711 - Izolace proti vodě, vlhkosti a plynům</t>
  </si>
  <si>
    <t>333387158</t>
  </si>
  <si>
    <t>Vytyčení a zajištění a ochrana stávajících inženýrských sítí vč. zajištění projednání s dotčenými správci a složkami, jejich dočasného zabezpečení a zajištění po dobu akce</t>
  </si>
  <si>
    <t>441737843</t>
  </si>
  <si>
    <t xml:space="preserve"> Zemní práce</t>
  </si>
  <si>
    <t>111211101</t>
  </si>
  <si>
    <t>Odstranění křovin a stromů průměru kmene do 100 mm i s kořeny sklonu terénu do 1:5 ručně včetně likvidace</t>
  </si>
  <si>
    <t>1863343749</t>
  </si>
  <si>
    <t>111301111</t>
  </si>
  <si>
    <t>Sejmutí drnu tl do 100 mm s přemístěním do 50 m nebo naložením na dopravní prostředek</t>
  </si>
  <si>
    <t>910287428</t>
  </si>
  <si>
    <t>181111131</t>
  </si>
  <si>
    <t>Plošná úprava terénu do 500 m2 zemina skupiny 1 až 4 nerovnosti přes 150 do 200 mm v rovinně a svahu do 1:5</t>
  </si>
  <si>
    <t>-1871539842</t>
  </si>
  <si>
    <t>183101315</t>
  </si>
  <si>
    <t>Jamky pro výsadbu s výměnou 100 % půdy zeminy tř 1 až 4 obj přes 0,125 do 0,4 m3 v rovině a svahu do 1:5</t>
  </si>
  <si>
    <t>-1666075490</t>
  </si>
  <si>
    <t>026603201</t>
  </si>
  <si>
    <t>borovice kleč /Pinus mugo/, vzrostlá do v. 50-60cm</t>
  </si>
  <si>
    <t>2028274222</t>
  </si>
  <si>
    <t>0266040R</t>
  </si>
  <si>
    <t>jehličnan okrasný zakrslý, vzrostlý do v. 80-125cm</t>
  </si>
  <si>
    <t>-1971479140</t>
  </si>
  <si>
    <t>184801121</t>
  </si>
  <si>
    <t>Ošetřování vysazených dřevin soliterních v rovině a svahu do 1:5</t>
  </si>
  <si>
    <t>-886252985</t>
  </si>
  <si>
    <t>184802111</t>
  </si>
  <si>
    <t>Chemické odplevelení před založením kultury nad 20 m2 postřikem na široko v rovině a svahu do 1:5</t>
  </si>
  <si>
    <t>-775484918</t>
  </si>
  <si>
    <t>184911161</t>
  </si>
  <si>
    <t>Mulčování záhonů kačírkem tl vrstvy přes 0,05 do 0,1 m v rovině a svahu do 1:5</t>
  </si>
  <si>
    <t>-1600991842</t>
  </si>
  <si>
    <t>58337403</t>
  </si>
  <si>
    <t>kamenivo dekorační (kačírek praný) frakce 16/32</t>
  </si>
  <si>
    <t>-302872490</t>
  </si>
  <si>
    <t>184911311</t>
  </si>
  <si>
    <t>Položení mulčovací textilie v rovině a svahu do 1:5</t>
  </si>
  <si>
    <t>-527938178</t>
  </si>
  <si>
    <t>69311316</t>
  </si>
  <si>
    <t>textilie netkaná HPPE 200g/m2</t>
  </si>
  <si>
    <t>1877605140</t>
  </si>
  <si>
    <t>113106121</t>
  </si>
  <si>
    <t>Rozebrání dlažeb z betonových nebo kamenných dlaždic komunikací pro pěší ručně</t>
  </si>
  <si>
    <t>914586243</t>
  </si>
  <si>
    <t>113107122</t>
  </si>
  <si>
    <t>Odstranění podkladu z kameniva drceného tl 200 mm ručně</t>
  </si>
  <si>
    <t>1136926217</t>
  </si>
  <si>
    <t>122211101</t>
  </si>
  <si>
    <t>Odkopávky a prokopávky v hornině třídy těžitelnosti I, skupiny 3 ručně</t>
  </si>
  <si>
    <t>93739883</t>
  </si>
  <si>
    <t>132112111</t>
  </si>
  <si>
    <t>Hloubení rýh š do 800 mm v soudržných horninách třídy těžitelnosti I, skupiny 1 a 2 ručně</t>
  </si>
  <si>
    <t>-610222867</t>
  </si>
  <si>
    <t>181951102</t>
  </si>
  <si>
    <t>Úprava pláně v hornině tř. 1 až 4 se zhutněním</t>
  </si>
  <si>
    <t>-1831309098</t>
  </si>
  <si>
    <t>129001101</t>
  </si>
  <si>
    <t>Příplatek za ztížení odkopávky nebo prokopávky v blízkosti inženýrských sítí</t>
  </si>
  <si>
    <t>1250785203</t>
  </si>
  <si>
    <t>162751117</t>
  </si>
  <si>
    <t>Vodorovné přemístění do 10000 m výkopku/sypaniny z horniny třídy těžitelnosti I, skupiny 1 až 3</t>
  </si>
  <si>
    <t>940192940</t>
  </si>
  <si>
    <t>167151101</t>
  </si>
  <si>
    <t>Nakládání výkopku z hornin třídy těžitelnosti I, skupiny 1 až 3 do 100 m3</t>
  </si>
  <si>
    <t>-677195218</t>
  </si>
  <si>
    <t>171201201</t>
  </si>
  <si>
    <t>Uložení sypaniny na skládky</t>
  </si>
  <si>
    <t>-259454414</t>
  </si>
  <si>
    <t>Poplatek za uložení stavebního odpadu na recyklační skládce (skládkovné) zeminy a kamení zatříděného do Katalogu odpadů pod kódem 17 05 04</t>
  </si>
  <si>
    <t>1040137031</t>
  </si>
  <si>
    <t>174101101</t>
  </si>
  <si>
    <t>Zásyp jam, šachet rýh nebo kolem objektů sypaninou se zhutněním</t>
  </si>
  <si>
    <t>2037921105</t>
  </si>
  <si>
    <t>58343872</t>
  </si>
  <si>
    <t>kamenivo drcené hrubé frakce 8/16</t>
  </si>
  <si>
    <t>48037417</t>
  </si>
  <si>
    <t>Zakládání</t>
  </si>
  <si>
    <t>275321511</t>
  </si>
  <si>
    <t>Základové patky ze ŽB bez zvýšených nároků na prostředí tř. C 25/30 vč. finální povrchové úpravy - sloupy</t>
  </si>
  <si>
    <t>-1502125543</t>
  </si>
  <si>
    <t>275351111</t>
  </si>
  <si>
    <t>Bednění základových bloků tradiční oboustranné</t>
  </si>
  <si>
    <t>602626077</t>
  </si>
  <si>
    <t>975074111</t>
  </si>
  <si>
    <t>Podchycení a zajištění stávající konstrukce přístřešku při opravě</t>
  </si>
  <si>
    <t>-684081827</t>
  </si>
  <si>
    <t>Komunikace</t>
  </si>
  <si>
    <t>566501111</t>
  </si>
  <si>
    <t>Úprava krytu z kameniva drceného pro nový kryt s doplněním kameniva drceného do 0,10 m3/m2</t>
  </si>
  <si>
    <t>317478566</t>
  </si>
  <si>
    <t>979054451</t>
  </si>
  <si>
    <t>Očištění vybouraných zámkových dlaždic s původním spárováním z kameniva těženého</t>
  </si>
  <si>
    <t>1717571164</t>
  </si>
  <si>
    <t>596811123</t>
  </si>
  <si>
    <t>Kladení betonové dlažby komunikací pro pěší do lože z kameniva vel do 0,09 m2 plochy přes 300 m2</t>
  </si>
  <si>
    <t>-1752844166</t>
  </si>
  <si>
    <t>59245213</t>
  </si>
  <si>
    <t>dlažba zámková tvaru I 196x161x80mm přírodní</t>
  </si>
  <si>
    <t>-1197371438</t>
  </si>
  <si>
    <t>596841122</t>
  </si>
  <si>
    <t>Kladení betonové dlažby komunikací pro pěší do lože z cement malty vel do 0,09 m2 plochy do 300 m2</t>
  </si>
  <si>
    <t>-1548207921</t>
  </si>
  <si>
    <t>59245620</t>
  </si>
  <si>
    <t>dlažba desková betonová 500x500x60mm přírodní</t>
  </si>
  <si>
    <t>322081096</t>
  </si>
  <si>
    <t>59245017</t>
  </si>
  <si>
    <t>dlažba skladebná ze 3 druhů kamenů tl. 80mm, šedý melír, ref.  CS Beton colormix VIA TECH Noarblanc</t>
  </si>
  <si>
    <t>-689927708</t>
  </si>
  <si>
    <t>59245226</t>
  </si>
  <si>
    <t>dlažba tvar obdélník betonová pro nevidomé 200x100x80mm barevná</t>
  </si>
  <si>
    <t>1107004810</t>
  </si>
  <si>
    <t>564760111</t>
  </si>
  <si>
    <t>Podklad z kameniva hrubého drceného vel. 16-32 mm tl 200 mm</t>
  </si>
  <si>
    <t>-494226078</t>
  </si>
  <si>
    <t>564710011</t>
  </si>
  <si>
    <t>Podklad z kameniva hrubého drceného vel. 8-16 mm tl 50 mm</t>
  </si>
  <si>
    <t>1467112620</t>
  </si>
  <si>
    <t>916231213</t>
  </si>
  <si>
    <t>Osazení chodníkového obrubníku betonového stojatého s boční opěrou do lože z betonu prostého</t>
  </si>
  <si>
    <t>491046182</t>
  </si>
  <si>
    <t>59217017</t>
  </si>
  <si>
    <t>obrubník betonový chodníkový 100x10x25 cm</t>
  </si>
  <si>
    <t>-76277458</t>
  </si>
  <si>
    <t>Trubní vedení</t>
  </si>
  <si>
    <t>388995212</t>
  </si>
  <si>
    <t>Chránička z trub HDPE DN 110 kompletní vč. průrazu a začištění</t>
  </si>
  <si>
    <t>-95864163</t>
  </si>
  <si>
    <t>899913103</t>
  </si>
  <si>
    <t>Uzavírací manžeta chráničky potrubí DN 110</t>
  </si>
  <si>
    <t>-1668062651</t>
  </si>
  <si>
    <t>721242805</t>
  </si>
  <si>
    <t>Demontáž lapače střešních splavenin do DN 150</t>
  </si>
  <si>
    <t>2140737047</t>
  </si>
  <si>
    <t>877265271</t>
  </si>
  <si>
    <t>Montáž lapače střešních splavenin vč. dopojení</t>
  </si>
  <si>
    <t>655881471</t>
  </si>
  <si>
    <t>28341110</t>
  </si>
  <si>
    <t>lapače střešních splavenin okapová vpusť s klapkou+inspekční poklop z PP</t>
  </si>
  <si>
    <t>1175678646</t>
  </si>
  <si>
    <t>721300941.1</t>
  </si>
  <si>
    <t>Pročištění a zprovoznění dešťových vpustí vč. odtokového potrubí</t>
  </si>
  <si>
    <t>436740295</t>
  </si>
  <si>
    <t>87131031R.1.1</t>
  </si>
  <si>
    <t>Kanalizační přípojka DN 100 kompletní vč. zemních prací, napojení na vsakovací boxy a uvedením povrchu do původního stavu</t>
  </si>
  <si>
    <t>315476545</t>
  </si>
  <si>
    <t>897171111R</t>
  </si>
  <si>
    <t>Akumulační boxy z PP pro vsakování dešťových vod objemu 3m3 kompletní provedení včetně výkopu, uložení, ochrany, zasypání a uvedení povrchu do původního stavu</t>
  </si>
  <si>
    <t>-994072245</t>
  </si>
  <si>
    <t>87131031R.1</t>
  </si>
  <si>
    <t>Kanalizační přípojka DN 100 kompletní vč. zemních prací, napojení na městskou kanalizaci a uvedením povrchu do původního stavu</t>
  </si>
  <si>
    <t>-845806653</t>
  </si>
  <si>
    <t>894811230</t>
  </si>
  <si>
    <t>Revizní šachta z PVC systém RV typ pravý/přímý/levý, DN 400/160 tlak 12,5 t hl od 860 do 1230 mm kompletní vč. poklopu s možností pojezdu, zemních prací, napojení a s uvedením povrchu do původního stavu</t>
  </si>
  <si>
    <t>1041433753</t>
  </si>
  <si>
    <t>899102111</t>
  </si>
  <si>
    <t>Osazení poklopů včetně rámů hmotnosti do 100 kg</t>
  </si>
  <si>
    <t>1324241531</t>
  </si>
  <si>
    <t>63126058</t>
  </si>
  <si>
    <t>poklop kompozitní zátěžový hranatý včetně rámů a příslušenství 600/600mm D400</t>
  </si>
  <si>
    <t>448269307</t>
  </si>
  <si>
    <t>63126064</t>
  </si>
  <si>
    <t>poklop kompozitní zátěžový hranatý včetně rámů a příslušenství 700/1200mm B125</t>
  </si>
  <si>
    <t>-1512748513</t>
  </si>
  <si>
    <t>63126038</t>
  </si>
  <si>
    <t>poklop šachtový s kompozitním rámem kruhový DN 600 D400</t>
  </si>
  <si>
    <t>-244473547</t>
  </si>
  <si>
    <t>899331110</t>
  </si>
  <si>
    <t>Oprava obetonování rámu, úprava pro nově osazované poklopy a výšková úprava do 200 mm zvýšením poklopu</t>
  </si>
  <si>
    <t>1503131552</t>
  </si>
  <si>
    <t>113201111</t>
  </si>
  <si>
    <t>Vytrhání obrub chodníkových ležatých</t>
  </si>
  <si>
    <t>-1991181051</t>
  </si>
  <si>
    <t>966008221</t>
  </si>
  <si>
    <t>Bourání betonového nebo polymerbetonového odvodňovacího žlabu š do 200 mm</t>
  </si>
  <si>
    <t>760722466</t>
  </si>
  <si>
    <t>935932314</t>
  </si>
  <si>
    <t>Odvodňovací plastový žlab pro zatížení C250 vnitřní š 100 mm s roštem můstkovým z litiny</t>
  </si>
  <si>
    <t>231260882</t>
  </si>
  <si>
    <t>961044111</t>
  </si>
  <si>
    <t>Bourání základů z betonu prostého</t>
  </si>
  <si>
    <t>613592704</t>
  </si>
  <si>
    <t>113410007</t>
  </si>
  <si>
    <t>985311311</t>
  </si>
  <si>
    <t>Reprofilace rubu kleneb a podlah cementovými sanačními maltami tl do 10 mm</t>
  </si>
  <si>
    <t>214439788</t>
  </si>
  <si>
    <t>985323111</t>
  </si>
  <si>
    <t>Spojovací můstek reprofilovaného betonu na cementové bázi tl 1 mm</t>
  </si>
  <si>
    <t>-1114948660</t>
  </si>
  <si>
    <t>985324211</t>
  </si>
  <si>
    <t>Ochranný akrylátový nátěr betonu dvojnásobný s impregnací (OS-B)</t>
  </si>
  <si>
    <t>1996025791</t>
  </si>
  <si>
    <t>997221551</t>
  </si>
  <si>
    <t>Vodorovná doprava suti ze sypkých materiálů do 1 km</t>
  </si>
  <si>
    <t>-1479870549</t>
  </si>
  <si>
    <t>997221559</t>
  </si>
  <si>
    <t>Příplatek ZKD 1 km u vodorovné dopravy suti ze sypkých materiálů</t>
  </si>
  <si>
    <t>-1656362469</t>
  </si>
  <si>
    <t>997221611</t>
  </si>
  <si>
    <t>Nakládání suti na dopravní prostředky pro vodorovnou dopravu</t>
  </si>
  <si>
    <t>-1457220993</t>
  </si>
  <si>
    <t>951172686</t>
  </si>
  <si>
    <t>997013861</t>
  </si>
  <si>
    <t>Poplatek za uložení stavebního odpadu na recyklační skládce (skládkovné) z prostého betonu kód odpadu 17 01 01</t>
  </si>
  <si>
    <t>-294354782</t>
  </si>
  <si>
    <t>191399490</t>
  </si>
  <si>
    <t>-661849738</t>
  </si>
  <si>
    <t>998223011</t>
  </si>
  <si>
    <t>Přesun hmot pro pozemní komunikace s krytem dlážděným</t>
  </si>
  <si>
    <t>-978664941</t>
  </si>
  <si>
    <t>711</t>
  </si>
  <si>
    <t>Izolace proti vodě, vlhkosti a plynům</t>
  </si>
  <si>
    <t>711161221</t>
  </si>
  <si>
    <t>Izolace proti zemní vlhkosti nopovou fólií s textilií svislá, nopek v 4,0 mm, tl. fólie do 0,6 mm</t>
  </si>
  <si>
    <t>-1951406857</t>
  </si>
  <si>
    <t>998711201</t>
  </si>
  <si>
    <t>Přesun hmot procentní pro izolace proti vodě, vlhkosti a plynům v objektech v do 6 m</t>
  </si>
  <si>
    <t>-1770147043</t>
  </si>
  <si>
    <t>767161813</t>
  </si>
  <si>
    <t>Demontáž zábradlí rovného nerozebíratelného hmotnosti 1 m zábradlí do 20 kg do suti</t>
  </si>
  <si>
    <t>1940098138</t>
  </si>
  <si>
    <t>767531111</t>
  </si>
  <si>
    <t>Montáž vstupních kovových nebo plastových rohoží čistících zón</t>
  </si>
  <si>
    <t>-1628545289</t>
  </si>
  <si>
    <t>69752035</t>
  </si>
  <si>
    <t>rohož vstupní samonosná kovová - škrabák, zabezpečená proti odcizení, protiskluzová úprava, povrch žárový zinek</t>
  </si>
  <si>
    <t>-595255031</t>
  </si>
  <si>
    <t>767531121</t>
  </si>
  <si>
    <t>Osazení zapuštěného rámu z L profilů k čistícím rohožím</t>
  </si>
  <si>
    <t>873819985</t>
  </si>
  <si>
    <t>69752160</t>
  </si>
  <si>
    <t>rám pro zapuštění profil L-30/30 25/25 20/30 15/30-žárový zinek</t>
  </si>
  <si>
    <t>-1613606499</t>
  </si>
  <si>
    <t>767996701</t>
  </si>
  <si>
    <t>Demontáž atypických zámečnických konstrukcí řezáním hmotnosti jednotlivých dílů do 50 kg</t>
  </si>
  <si>
    <t>1824322182</t>
  </si>
  <si>
    <t>-1761820539</t>
  </si>
  <si>
    <t>005 - Nátěr sloupů přístřešků nástupiště</t>
  </si>
  <si>
    <t>894812R1</t>
  </si>
  <si>
    <t>Napojení dešťové kanalizace na stávající odvod dešťové vody</t>
  </si>
  <si>
    <t>-1576090951</t>
  </si>
  <si>
    <t>93612411R</t>
  </si>
  <si>
    <t>Demontáž a zpětná montáž lavičky</t>
  </si>
  <si>
    <t>-401338027</t>
  </si>
  <si>
    <t>95290260R</t>
  </si>
  <si>
    <t>Čištění příhradové konstrukce přístřešku</t>
  </si>
  <si>
    <t>-2053201662</t>
  </si>
  <si>
    <t>997013213</t>
  </si>
  <si>
    <t>Vnitrostaveništní doprava suti a vybouraných hmot pro budovy v do 12 m ručně</t>
  </si>
  <si>
    <t>-2119789528</t>
  </si>
  <si>
    <t>Odvoz suti a vybouraných hmot na skládku nebo meziskládku do 1 km se složením</t>
  </si>
  <si>
    <t>4931628</t>
  </si>
  <si>
    <t>-2060336516</t>
  </si>
  <si>
    <t>76400190R</t>
  </si>
  <si>
    <t>Napojení nového svodu na stávající odvod dešťové vody ze střechy</t>
  </si>
  <si>
    <t>2112402338</t>
  </si>
  <si>
    <t>704108421</t>
  </si>
  <si>
    <t>764508131</t>
  </si>
  <si>
    <t>Montáž kruhového svodu</t>
  </si>
  <si>
    <t>-1722354939</t>
  </si>
  <si>
    <t>5535R1</t>
  </si>
  <si>
    <t>Trubka plastová bez hrdla dl. 3m</t>
  </si>
  <si>
    <t>169975104</t>
  </si>
  <si>
    <t>5535R3</t>
  </si>
  <si>
    <t>Spojka svodu plastová</t>
  </si>
  <si>
    <t>352721076</t>
  </si>
  <si>
    <t>764508132</t>
  </si>
  <si>
    <t>Montáž objímky kruhového svodu</t>
  </si>
  <si>
    <t>467031520</t>
  </si>
  <si>
    <t>5535R2</t>
  </si>
  <si>
    <t>Objímka plastového potrubí</t>
  </si>
  <si>
    <t>55277463</t>
  </si>
  <si>
    <t>-582380700</t>
  </si>
  <si>
    <t>783301401</t>
  </si>
  <si>
    <t>Ometení zámečnických konstrukcí</t>
  </si>
  <si>
    <t>1150812241</t>
  </si>
  <si>
    <t>783306809</t>
  </si>
  <si>
    <t>Odstranění nátěru ze zámečnických konstrukcí okartáčováním</t>
  </si>
  <si>
    <t>1656831674</t>
  </si>
  <si>
    <t>783314201</t>
  </si>
  <si>
    <t>Základní antikorozní jednonásobný syntetický standardní nátěr zámečnických konstrukcí</t>
  </si>
  <si>
    <t>-1343175710</t>
  </si>
  <si>
    <t>783315101</t>
  </si>
  <si>
    <t>Mezinátěr jednonásobný syntetický standardní zámečnických konstrukcí</t>
  </si>
  <si>
    <t>833108814</t>
  </si>
  <si>
    <t>783317101</t>
  </si>
  <si>
    <t>Krycí jednonásobný syntetický standardní nátěr zámečnických konstrukcí</t>
  </si>
  <si>
    <t>-644708931</t>
  </si>
  <si>
    <t>783322101</t>
  </si>
  <si>
    <t>Tmelení včetně přebroušení zámečnických konstrukcí disperzním tmelem</t>
  </si>
  <si>
    <t>-1257683378</t>
  </si>
  <si>
    <t>006 - Oprava vnitřních prostor 1PP</t>
  </si>
  <si>
    <t xml:space="preserve">    723 - Zdravotechnika - vnitřní plynovod</t>
  </si>
  <si>
    <t xml:space="preserve">    724 - Zdravotechnika - strojní vybavení</t>
  </si>
  <si>
    <t xml:space="preserve">    784 - Dokončovací práce - malby a tapety</t>
  </si>
  <si>
    <t>611131101</t>
  </si>
  <si>
    <t>Cementový postřik vnitřních stropů nanášený celoplošně ručně</t>
  </si>
  <si>
    <t>1514060804</t>
  </si>
  <si>
    <t>612131101</t>
  </si>
  <si>
    <t>Cementový postřik vnitřních stěn nanášený celoplošně ručně</t>
  </si>
  <si>
    <t>-1530101936</t>
  </si>
  <si>
    <t>949101111</t>
  </si>
  <si>
    <t>Lešení pomocné pro objekty pozemních staveb s lešeňovou podlahou v do 1,9 m zatížení do 150 kg/m2</t>
  </si>
  <si>
    <t>-939434416</t>
  </si>
  <si>
    <t>952901111</t>
  </si>
  <si>
    <t>Vyčištění budov bytové a občanské výstavby při výšce podlaží do 4 m</t>
  </si>
  <si>
    <t>44713865</t>
  </si>
  <si>
    <t>962032230</t>
  </si>
  <si>
    <t>Bourání zdiva z cihel pálených nebo vápenopískových na MV nebo MVC do 1 m3</t>
  </si>
  <si>
    <t>-680874876</t>
  </si>
  <si>
    <t>978011191</t>
  </si>
  <si>
    <t>Otlučení (osekání) vnitřní vápenné nebo vápenocementové omítky stropů v rozsahu do 100 %</t>
  </si>
  <si>
    <t>679118366</t>
  </si>
  <si>
    <t>978013191</t>
  </si>
  <si>
    <t>Otlučení (osekání) vnitřní vápenné nebo vápenocementové omítky stěn v rozsahu do 100 %</t>
  </si>
  <si>
    <t>-21226063</t>
  </si>
  <si>
    <t>97805954R.1</t>
  </si>
  <si>
    <t>Stavební přípomoce pro elektroinstalaci, slaboproud a ZTI kompletní vč. zapravení a povrchové úpravy</t>
  </si>
  <si>
    <t>1350740552</t>
  </si>
  <si>
    <t>Vyklizení suti a komunálního odpadu z prostorů přes 15 m2 s naložením, odvozem a likvidací</t>
  </si>
  <si>
    <t>1063303043</t>
  </si>
  <si>
    <t>997013211</t>
  </si>
  <si>
    <t>Vnitrostaveništní doprava suti a vybouraných hmot pro budovy v do 6 m ručně</t>
  </si>
  <si>
    <t>1005898501</t>
  </si>
  <si>
    <t>567830306</t>
  </si>
  <si>
    <t>1670440915</t>
  </si>
  <si>
    <t>171201211</t>
  </si>
  <si>
    <t>Poplatek za uložení odpadu ze sypkých materiálů na skládce - omítka (skládkovné)</t>
  </si>
  <si>
    <t>2118554845</t>
  </si>
  <si>
    <t>-1711081069</t>
  </si>
  <si>
    <t>998011001</t>
  </si>
  <si>
    <t>Přesun hmot pro budovy zděné v do 6 m</t>
  </si>
  <si>
    <t>892597508</t>
  </si>
  <si>
    <t>723</t>
  </si>
  <si>
    <t>Zdravotechnika - vnitřní plynovod</t>
  </si>
  <si>
    <t>72312080R</t>
  </si>
  <si>
    <t>Demontáž stávajícího potrubí a vybavení HUP</t>
  </si>
  <si>
    <t>79905498</t>
  </si>
  <si>
    <t>04.0R2</t>
  </si>
  <si>
    <t>Úprava a propojení stávající soustavy v suterénu s novými rozvody kompletní</t>
  </si>
  <si>
    <t>-35295299</t>
  </si>
  <si>
    <t>723181024</t>
  </si>
  <si>
    <t>Potrubí měděné tvrdé spojované lisováním DN 25 ZTI</t>
  </si>
  <si>
    <t>1940595212</t>
  </si>
  <si>
    <t>72321210R</t>
  </si>
  <si>
    <t>Nová výstroj HUP kompletní včetně dopojení na nové potrubí a projednání</t>
  </si>
  <si>
    <t>616628976</t>
  </si>
  <si>
    <t>73319192R</t>
  </si>
  <si>
    <t>Prostupy, chráničky, ostatní pomocný materiál a práce</t>
  </si>
  <si>
    <t>-602268590</t>
  </si>
  <si>
    <t>HZS423R2</t>
  </si>
  <si>
    <t>Revize plynu vč. protokolu</t>
  </si>
  <si>
    <t>-355753448</t>
  </si>
  <si>
    <t>998723201</t>
  </si>
  <si>
    <t>Přesun hmot procentní pro vnitřní plynovod v objektech v do 6 m</t>
  </si>
  <si>
    <t>-1871458955</t>
  </si>
  <si>
    <t>724</t>
  </si>
  <si>
    <t>Zdravotechnika - strojní vybavení</t>
  </si>
  <si>
    <t>724131112</t>
  </si>
  <si>
    <t>Čerpadlo stojanové s potrubím a dopojením do kanalizace do 15 m</t>
  </si>
  <si>
    <t>1511996788</t>
  </si>
  <si>
    <t>998724201</t>
  </si>
  <si>
    <t>Přesun hmot procentní pro strojní vybavení v objektech v do 6 m</t>
  </si>
  <si>
    <t>283297929</t>
  </si>
  <si>
    <t>783102801</t>
  </si>
  <si>
    <t>Odstranění nátěrů z KDK konstrukcí</t>
  </si>
  <si>
    <t>402881562</t>
  </si>
  <si>
    <t>Nátěry syntetické KDK 1x antikorozní, 1x základní, 2x email</t>
  </si>
  <si>
    <t>-326329597</t>
  </si>
  <si>
    <t>784</t>
  </si>
  <si>
    <t>Dokončovací práce - malby a tapety</t>
  </si>
  <si>
    <t>784171121</t>
  </si>
  <si>
    <t>Zakrytí vnitřních ploch, konstrukcí nebo prvků  v místnostech výšky do 3,80 m</t>
  </si>
  <si>
    <t>1288319765</t>
  </si>
  <si>
    <t>784111001</t>
  </si>
  <si>
    <t>Oprášení (ometení ) podkladu v místnostech výšky do 3,80 m</t>
  </si>
  <si>
    <t>-1812612852</t>
  </si>
  <si>
    <t>784181101</t>
  </si>
  <si>
    <t>Základní akrylátová jednonásobná penetrace podkladu v místnostech výšky do 3,80m</t>
  </si>
  <si>
    <t>-780414536</t>
  </si>
  <si>
    <t>784312021</t>
  </si>
  <si>
    <t>Dvojnásobné bílé vápenné malby v místnostech výšky do 3,80 m</t>
  </si>
  <si>
    <t>-1591088307</t>
  </si>
  <si>
    <t>007 - Oprava kotelny</t>
  </si>
  <si>
    <t>731 - Ústřední vytápění - kotelny</t>
  </si>
  <si>
    <t>D1 - Odkouření</t>
  </si>
  <si>
    <t>732 - Ústřední vytápění - strojovny</t>
  </si>
  <si>
    <t>07 -  Ostatní náklady, najetí, komplexní vyzkoušení, seřízení a zaregulování otopné soustavy</t>
  </si>
  <si>
    <t>731</t>
  </si>
  <si>
    <t>Ústřední vytápění - kotelny</t>
  </si>
  <si>
    <t>731200825</t>
  </si>
  <si>
    <t>Demontáž stávajících kotlů a vybavení kotelny vč. likvidace</t>
  </si>
  <si>
    <t>-1862601949</t>
  </si>
  <si>
    <t>KHC717001097</t>
  </si>
  <si>
    <t>Stavebnice kaskádové kotelny základní např. (2 x Luna Duo-Tec MP+ 1.50) včetně QAA75</t>
  </si>
  <si>
    <t>KHR716100100</t>
  </si>
  <si>
    <t>Sada pro kaskádu např. Luna Duo-tec MP+ do 97 kW  (2 kotle)</t>
  </si>
  <si>
    <t>KHG714072811</t>
  </si>
  <si>
    <t>Venkovní čidlo QAC34/101</t>
  </si>
  <si>
    <t>OZW672.04</t>
  </si>
  <si>
    <t>Webserver OZW672.04 vzdálená správa regulátorů Siemens LMS a RVS po internetu (4 přístroje)</t>
  </si>
  <si>
    <t>KHA717000001</t>
  </si>
  <si>
    <t>Neutralizační box (včetně náplně)</t>
  </si>
  <si>
    <t>MDJ9</t>
  </si>
  <si>
    <t>Demineralizační jednotka DJ – 9 s měřícím počítačem</t>
  </si>
  <si>
    <t>Pol1</t>
  </si>
  <si>
    <t>Čerpadlo kondenzátu</t>
  </si>
  <si>
    <t>7105037</t>
  </si>
  <si>
    <t>SIEMENS AVS75.391 externí modul 230V, včetně čidla</t>
  </si>
  <si>
    <t>998731201</t>
  </si>
  <si>
    <t>Přesun hmot procentní pro kotelny v objektech v do 6 m</t>
  </si>
  <si>
    <t>1110895800</t>
  </si>
  <si>
    <t>D1</t>
  </si>
  <si>
    <t>Odkouření</t>
  </si>
  <si>
    <t>KHG714089010</t>
  </si>
  <si>
    <t>Sada pro dělené odkouření pro kondenzační kotle např. Luna Duo-tec MP+ 1.35 - 1.70</t>
  </si>
  <si>
    <t>KHA2LP080125</t>
  </si>
  <si>
    <t>Sada odkouření pro 2 kotle v kaskádě (např. Luna Duo-tec MP+ 1.35 - 1.60 a Power HT+ 1.50), Ø 80/125 mm</t>
  </si>
  <si>
    <t>KHA715125200</t>
  </si>
  <si>
    <t>Trubka s násuvným koncem a silikonovým těsnícím kroužkem, Ø 125 mm, délka 2000 mm</t>
  </si>
  <si>
    <t>KHA715125002</t>
  </si>
  <si>
    <t>Komínová ukončovací hlavice (plast) pro pevné potrubí Ø 125 mm</t>
  </si>
  <si>
    <t>KHA715125001</t>
  </si>
  <si>
    <t>Patní koleno s kotvením</t>
  </si>
  <si>
    <t>KHA715125100</t>
  </si>
  <si>
    <t>Trubka s násuvným koncem a silikonovým těsnícím kroužkem, Ø 125 mm, délka 1000 mm</t>
  </si>
  <si>
    <t>KHA715125045</t>
  </si>
  <si>
    <t>Koleno 45° s násuvným koncem a silikonovým těsnícím kroužkem Ø 125 mm</t>
  </si>
  <si>
    <t>KHA715125006</t>
  </si>
  <si>
    <t>Revizní rovný kus s kontrolním víčkem Ø 125 mm</t>
  </si>
  <si>
    <t>KHA715080004</t>
  </si>
  <si>
    <t>Vystřeďovací kus (plastový), balení po 6-ti elementech</t>
  </si>
  <si>
    <t>balení</t>
  </si>
  <si>
    <t>KHA715000008</t>
  </si>
  <si>
    <t>Silikonové mazivo pro komíny 50g</t>
  </si>
  <si>
    <t>1757398371</t>
  </si>
  <si>
    <t>732</t>
  </si>
  <si>
    <t>Ústřední vytápění - strojovny</t>
  </si>
  <si>
    <t>732331621.RFX</t>
  </si>
  <si>
    <t>Nádoba tlaková expanzní s membránou Reflex NG závitové připojení PN 0,6 o objemu 200 l</t>
  </si>
  <si>
    <t>993562030</t>
  </si>
  <si>
    <t>732421223.GRS</t>
  </si>
  <si>
    <t>Čerpadlo teplovodní mokroběžné závitové cirkulační ALPHA2 32-60N DN 32 výtlak do 6,0 m průtok 3,0 m3/h pro TUV</t>
  </si>
  <si>
    <t>1691738208</t>
  </si>
  <si>
    <t>732421419.GRSR</t>
  </si>
  <si>
    <t>Čerpadlo teplovodní mokroběžné závitové oběhové ALPHA2 25-80 DN 25 výtlak do 8,0 m průtok 4,0 m3/h pro vytápění</t>
  </si>
  <si>
    <t>-613739750</t>
  </si>
  <si>
    <t>Pol4</t>
  </si>
  <si>
    <t>Trojcestný směšovací ventil ESBE VRG 132 25-6.3</t>
  </si>
  <si>
    <t>Pol5</t>
  </si>
  <si>
    <t>Trojcestný směšovací ventil ESBE VRG 132 32-16</t>
  </si>
  <si>
    <t>Pol6</t>
  </si>
  <si>
    <t>Servopohon pro směšovací ventily ESBE Napájení 230V, 3-bodový,</t>
  </si>
  <si>
    <t>Pol8</t>
  </si>
  <si>
    <t>Rozdělovač, sběrač( tři okruhy - 2x DN 25, 1x DN 32)</t>
  </si>
  <si>
    <t>Pol9</t>
  </si>
  <si>
    <t>Osazení rozdělovače (zp. Klapka, filtr, kulové uzávěry, šroubení, vypouštěcí ventily, teploměry)</t>
  </si>
  <si>
    <t>Pol10</t>
  </si>
  <si>
    <t>Drobný instalační mat. (potrubí, fitinky, nátěry, izolace, plynový kulový ventil)</t>
  </si>
  <si>
    <t>998732201</t>
  </si>
  <si>
    <t>Přesun hmot procentní pro strojovny v objektech v do 6 m</t>
  </si>
  <si>
    <t>720677519</t>
  </si>
  <si>
    <t>07</t>
  </si>
  <si>
    <t xml:space="preserve"> Ostatní náklady, najetí, komplexní vyzkoušení, seřízení a zaregulování otopné soustavy</t>
  </si>
  <si>
    <t>07.01</t>
  </si>
  <si>
    <t>topná zkouška dle ČSN 060310</t>
  </si>
  <si>
    <t>HZS</t>
  </si>
  <si>
    <t>-538413395</t>
  </si>
  <si>
    <t>07.02</t>
  </si>
  <si>
    <t>najetí, seřízení a zaregulování</t>
  </si>
  <si>
    <t>-1623010557</t>
  </si>
  <si>
    <t>07.04</t>
  </si>
  <si>
    <t>napuštění a odvzdušnění</t>
  </si>
  <si>
    <t>415674544</t>
  </si>
  <si>
    <t>07.05</t>
  </si>
  <si>
    <t>Revize spalinové cesty a plynu vč. vyhotovení protokolu, projektová dokumentace skutečného provedení</t>
  </si>
  <si>
    <t>934467155</t>
  </si>
  <si>
    <t>008 - Oprava veřejných WC</t>
  </si>
  <si>
    <t xml:space="preserve">    721 - Zdravotechnika - vnitřní kanalizace</t>
  </si>
  <si>
    <t xml:space="preserve">    725 - Zdravotechnika - zařizovací předměty</t>
  </si>
  <si>
    <t xml:space="preserve">    771 - Podlahy z dlaždic</t>
  </si>
  <si>
    <t xml:space="preserve">    781 - Dokončovací práce - obklady</t>
  </si>
  <si>
    <t xml:space="preserve">    784 - Dokončovací práce - malby</t>
  </si>
  <si>
    <t>611325421</t>
  </si>
  <si>
    <t>Oprava vnitřní vápenocementové štukové omítky stropů v rozsahu plochy do 10%</t>
  </si>
  <si>
    <t>-1453299224</t>
  </si>
  <si>
    <t>612325421</t>
  </si>
  <si>
    <t>Oprava vnitřní vápenocementové štukové omítky stěn v rozsahu plochy do 10 %</t>
  </si>
  <si>
    <t>1461489820</t>
  </si>
  <si>
    <t>21028000R</t>
  </si>
  <si>
    <t>Označení dveří - WC - MUŽI, WC - ŽENY, bezbariérové WC, úklid</t>
  </si>
  <si>
    <t>-516747619</t>
  </si>
  <si>
    <t>Pol28.1</t>
  </si>
  <si>
    <t>Vyčištění, případná výměna krytů a nefunkčních světelných zdrojů osvětlení veřejných WC a koncových prvků spínání bez zásahu do st. elektroinstalace</t>
  </si>
  <si>
    <t>-739219042</t>
  </si>
  <si>
    <t>1670004346</t>
  </si>
  <si>
    <t>-2061128138</t>
  </si>
  <si>
    <t>97805954R2.1</t>
  </si>
  <si>
    <t>Demontáž věšáků, polic, zrcadel, dávkovačů, držáků a ost. doplňkových kcí</t>
  </si>
  <si>
    <t>-452286105</t>
  </si>
  <si>
    <t>258909084</t>
  </si>
  <si>
    <t>1773767383</t>
  </si>
  <si>
    <t>-1050917229</t>
  </si>
  <si>
    <t>1589667974</t>
  </si>
  <si>
    <t>-1273866030</t>
  </si>
  <si>
    <t>721</t>
  </si>
  <si>
    <t>Zdravotechnika - vnitřní kanalizace</t>
  </si>
  <si>
    <t>721211402</t>
  </si>
  <si>
    <t>Vpusť podlahová s vodorovným odtokem DN 40/50 s automatickým vztlakovým uzávěrem</t>
  </si>
  <si>
    <t>-920663325</t>
  </si>
  <si>
    <t>998721201</t>
  </si>
  <si>
    <t>Přesun hmot procentní pro vnitřní kanalizace v objektech v do 6 m</t>
  </si>
  <si>
    <t>-1939393010</t>
  </si>
  <si>
    <t>725</t>
  </si>
  <si>
    <t>Zdravotechnika - zařizovací předměty</t>
  </si>
  <si>
    <t>725110811</t>
  </si>
  <si>
    <t>Demontáž klozetů splachovací s nádrží</t>
  </si>
  <si>
    <t>740357146</t>
  </si>
  <si>
    <t>725112021</t>
  </si>
  <si>
    <t>Klozet keramický závěsný s hlubokým splachováním odpad vodorovný</t>
  </si>
  <si>
    <t>2010953188</t>
  </si>
  <si>
    <t>725119122</t>
  </si>
  <si>
    <t>Montáž klozetových mís kombi</t>
  </si>
  <si>
    <t>-1650278492</t>
  </si>
  <si>
    <t>64236051R</t>
  </si>
  <si>
    <t>klozet keramický bílý kombi hluboké splachování pro handicapované</t>
  </si>
  <si>
    <t>-1176437802</t>
  </si>
  <si>
    <t>725121527</t>
  </si>
  <si>
    <t>Pisoárový záchodek automatický s integrovaným napájecím zdrojem</t>
  </si>
  <si>
    <t>1122134683</t>
  </si>
  <si>
    <t>725210821</t>
  </si>
  <si>
    <t>Demontáž umyvadel bez výtokových armatur</t>
  </si>
  <si>
    <t>-803936019</t>
  </si>
  <si>
    <t>72521160R</t>
  </si>
  <si>
    <t>Umyvadlo keramické připevněné na stěnu šrouby bílé bez krytu na sifon 500 mm s možností podjezdu na invalidním vozíku</t>
  </si>
  <si>
    <t>1256608440</t>
  </si>
  <si>
    <t>725211615</t>
  </si>
  <si>
    <t>Umyvadlo keramické bílé šířky 500 mm s krytem na sifon připevněné na stěnu šrouby</t>
  </si>
  <si>
    <t>967107913</t>
  </si>
  <si>
    <t>725291728</t>
  </si>
  <si>
    <t>Nerezový sklopný přebalovací pult (MC75) 760mm x 165mm (zavřený) 615 x 650mm (otevřený), materiál nerezová ocel 1.4301 DP2 s vyztuženým hliníkovým pantem duální hydro-pneumatický pístový uzavírací mechanismus, nosnost 100 kg</t>
  </si>
  <si>
    <t>-370560029</t>
  </si>
  <si>
    <t>725331111</t>
  </si>
  <si>
    <t>Výlevka bez výtokových armatur keramická se sklopnou plastovou mřížkou 425 mm</t>
  </si>
  <si>
    <t>1641004191</t>
  </si>
  <si>
    <t>725532124</t>
  </si>
  <si>
    <t>Elektrický ohřívač zásobníkový akumulační závěsný svislý 160 l / 2 kW</t>
  </si>
  <si>
    <t>-1785899829</t>
  </si>
  <si>
    <t>725820801</t>
  </si>
  <si>
    <t>Demontáž baterie nástěnné do G 3 / 4</t>
  </si>
  <si>
    <t>-401277670</t>
  </si>
  <si>
    <t>725821311</t>
  </si>
  <si>
    <t>Baterie nástěnné pákové s otáčivým kulatým ústím a délkou ramínka 200 mm - výlevka</t>
  </si>
  <si>
    <t>-341583431</t>
  </si>
  <si>
    <t>725822611</t>
  </si>
  <si>
    <t>Baterie umyvadlové stojánkové pákové bez výpusti</t>
  </si>
  <si>
    <t>-1030779231</t>
  </si>
  <si>
    <t>72582261R</t>
  </si>
  <si>
    <t>Baterie umyvadlové stojánkové pákové bez výpusti s pákou pro tělesně postižené</t>
  </si>
  <si>
    <t>436871697</t>
  </si>
  <si>
    <t>725860811</t>
  </si>
  <si>
    <t>Demontáž uzávěrů zápachu jednoduchých</t>
  </si>
  <si>
    <t>-1704452152</t>
  </si>
  <si>
    <t>725861101</t>
  </si>
  <si>
    <t>Zápachová uzávěrka pro umyvadla DN 32</t>
  </si>
  <si>
    <t>-830720440</t>
  </si>
  <si>
    <t>725865411</t>
  </si>
  <si>
    <t>Zápachová uzávěrka pisoárová DN 32/40</t>
  </si>
  <si>
    <t>-1851809146</t>
  </si>
  <si>
    <t>725291725</t>
  </si>
  <si>
    <t>Dělící stěna mezi pisoáry 400 x 700 mm bílá</t>
  </si>
  <si>
    <t>1527998640</t>
  </si>
  <si>
    <t>725291708</t>
  </si>
  <si>
    <t>Nerezové madlo rovné dl 1000 mm</t>
  </si>
  <si>
    <t>-1462119141</t>
  </si>
  <si>
    <t>725291722</t>
  </si>
  <si>
    <t>Nerezové madlo krakorcové sklopné dl 834 mm</t>
  </si>
  <si>
    <t>-991738409</t>
  </si>
  <si>
    <t>725291723</t>
  </si>
  <si>
    <t>Nerezové madlo svislé</t>
  </si>
  <si>
    <t>-349152176</t>
  </si>
  <si>
    <t>725291620.6</t>
  </si>
  <si>
    <t>Velkoobjemový zásobník toaletních papírů typu JUMBO nerez</t>
  </si>
  <si>
    <t>-679888625</t>
  </si>
  <si>
    <t>554310792.1</t>
  </si>
  <si>
    <t>Souprava pro WC závěsná nerez (štětka s nádobou)</t>
  </si>
  <si>
    <t>440610120</t>
  </si>
  <si>
    <t>554310820</t>
  </si>
  <si>
    <t>Koš odpadkový závěsný nerezový k umyvadlu</t>
  </si>
  <si>
    <t>-109964498</t>
  </si>
  <si>
    <t>554310791</t>
  </si>
  <si>
    <t>Koš hygienický na stěnu 3,7l nerezový s vyjímatelnou plastovou nádobou 200x300x170mm</t>
  </si>
  <si>
    <t>-166383049</t>
  </si>
  <si>
    <t>554310891</t>
  </si>
  <si>
    <t>Zásobník hygienických sáčků WC BAG - hygokazeta, nerez vč. náplně</t>
  </si>
  <si>
    <t>1917045826</t>
  </si>
  <si>
    <t>725291511</t>
  </si>
  <si>
    <t>Dávkovač tekutého mýdla na 350 ml nerez</t>
  </si>
  <si>
    <t>1450007882</t>
  </si>
  <si>
    <t>725291620.7</t>
  </si>
  <si>
    <t>Zásobník papírových ručníků nerez</t>
  </si>
  <si>
    <t>1798942546</t>
  </si>
  <si>
    <t>725291620.3</t>
  </si>
  <si>
    <t>Zrcadlo v AL rámu nad umyvadlo</t>
  </si>
  <si>
    <t>392661268</t>
  </si>
  <si>
    <t>725291620.3.1</t>
  </si>
  <si>
    <t>Zrcadlo v AL rámu nad umyvadlo sklopné pro tělesně postižené</t>
  </si>
  <si>
    <t>1385325102</t>
  </si>
  <si>
    <t>725291620.4</t>
  </si>
  <si>
    <t>Věšák dvojitý, nerez</t>
  </si>
  <si>
    <t>1834063620</t>
  </si>
  <si>
    <t>725980123</t>
  </si>
  <si>
    <t>Dvířka 30/30</t>
  </si>
  <si>
    <t>2046763938</t>
  </si>
  <si>
    <t>725590811</t>
  </si>
  <si>
    <t>Přemístění vnitrostaveništní demontovaných pro zařizovací předměty v objektech výšky do 6 m</t>
  </si>
  <si>
    <t>243978389</t>
  </si>
  <si>
    <t>998725201</t>
  </si>
  <si>
    <t>Přesun hmot procentní pro zařizovací předměty v objektech v do 6 m</t>
  </si>
  <si>
    <t>88380700</t>
  </si>
  <si>
    <t>763411111</t>
  </si>
  <si>
    <t>Sanitární příčky do mokrého prostředí, desky s HPL - laminátem tl 19,6 mm</t>
  </si>
  <si>
    <t>-639643378</t>
  </si>
  <si>
    <t>763411121</t>
  </si>
  <si>
    <t>Dveře sanitárních příček, desky s HPL - laminátem tl 19,6 mm, š do 800 mm, v do 2000 mm</t>
  </si>
  <si>
    <t>863763832</t>
  </si>
  <si>
    <t>763411811</t>
  </si>
  <si>
    <t>Demontáž sanitárních příček z desek</t>
  </si>
  <si>
    <t>420693232</t>
  </si>
  <si>
    <t>763411821</t>
  </si>
  <si>
    <t>Demontáž dveří sanitárních příček</t>
  </si>
  <si>
    <t>328658562</t>
  </si>
  <si>
    <t>998763401</t>
  </si>
  <si>
    <t>Přesun hmot procentní pro sádrokartonové konstrukce v objektech v do 6 m</t>
  </si>
  <si>
    <t>213448892</t>
  </si>
  <si>
    <t>766691914</t>
  </si>
  <si>
    <t>Vyvěšení nebo zavěšení dřevěných křídel dveří pl do 2 m2</t>
  </si>
  <si>
    <t>1508698486</t>
  </si>
  <si>
    <t>766660001</t>
  </si>
  <si>
    <t>Montáž dveřních křídel otvíravých 1křídlových š do 0,8 m do ocelové zárubně vč. okopového plechu</t>
  </si>
  <si>
    <t>60484477</t>
  </si>
  <si>
    <t>61160320</t>
  </si>
  <si>
    <t>dveře jednokřídlé dřevěné vč. mřížky plastové plné 700-900x1970mm</t>
  </si>
  <si>
    <t>1011104927</t>
  </si>
  <si>
    <t>54915211</t>
  </si>
  <si>
    <t>plech okopový nerez 715-915x250x0,6mm</t>
  </si>
  <si>
    <t>265826962</t>
  </si>
  <si>
    <t>998766201</t>
  </si>
  <si>
    <t>Přesun hmot procentní pro konstrukce truhlářské v objektech v do 6 m</t>
  </si>
  <si>
    <t>-1545716400</t>
  </si>
  <si>
    <t>767641110.1</t>
  </si>
  <si>
    <t>832851627</t>
  </si>
  <si>
    <t>549146240</t>
  </si>
  <si>
    <t>klika včetně štítu a montážního materiálu - dozický nebo vložkový zámek</t>
  </si>
  <si>
    <t>2047927142</t>
  </si>
  <si>
    <t>549250150</t>
  </si>
  <si>
    <t>zámek stavební zadlabací dozický 02-03 L Zn</t>
  </si>
  <si>
    <t>2130314584</t>
  </si>
  <si>
    <t>54924004</t>
  </si>
  <si>
    <t>zámek zadlabací 190/140/20 L cylinder</t>
  </si>
  <si>
    <t>429309059</t>
  </si>
  <si>
    <t>54964150</t>
  </si>
  <si>
    <t>vložka zámková cylindrická oboustranná+4 klíče</t>
  </si>
  <si>
    <t>1739422043</t>
  </si>
  <si>
    <t>-13885661</t>
  </si>
  <si>
    <t>1691728298</t>
  </si>
  <si>
    <t>771</t>
  </si>
  <si>
    <t>Podlahy z dlaždic</t>
  </si>
  <si>
    <t>771573916</t>
  </si>
  <si>
    <t>Oprava podlah z keramických lepených přes 22 do 25 ks/m2</t>
  </si>
  <si>
    <t>932079277</t>
  </si>
  <si>
    <t>59761406</t>
  </si>
  <si>
    <t>dlažba keramická slinutá protiskluzná do interiéru i exteriéru pro vysoké mechanické namáhání přes 22 do 25ks/m2</t>
  </si>
  <si>
    <t>-1452361458</t>
  </si>
  <si>
    <t>998771201</t>
  </si>
  <si>
    <t>Přesun hmot procentní pro podlahy z dlaždic v objektech v do 6 m</t>
  </si>
  <si>
    <t>-1533342402</t>
  </si>
  <si>
    <t>781</t>
  </si>
  <si>
    <t>Dokončovací práce - obklady</t>
  </si>
  <si>
    <t>781473923</t>
  </si>
  <si>
    <t>Oprava obkladu z obkladaček keramických přes 22 do 25 ks/m2 lepených</t>
  </si>
  <si>
    <t>-1164167368</t>
  </si>
  <si>
    <t>59761039</t>
  </si>
  <si>
    <t>obklad keramický hladký přes 22 do 25ks/m2</t>
  </si>
  <si>
    <t>2104410725</t>
  </si>
  <si>
    <t>998781201</t>
  </si>
  <si>
    <t>Přesun hmot procentní pro obklady keramické v objektech v do 6 m</t>
  </si>
  <si>
    <t>-3379421</t>
  </si>
  <si>
    <t>Odstranění nátěrů okartáčováním z ocelových konstrukcí</t>
  </si>
  <si>
    <t>-1933871190</t>
  </si>
  <si>
    <t>574181051</t>
  </si>
  <si>
    <t>Dokončovací práce - malby</t>
  </si>
  <si>
    <t>784121001</t>
  </si>
  <si>
    <t>Oškrabání malby v mísnostech výšky do 3,80 m</t>
  </si>
  <si>
    <t>92649535</t>
  </si>
  <si>
    <t>784121011</t>
  </si>
  <si>
    <t>Rozmývání podkladu po oškrabání malby v místnostech v do 3,80 m</t>
  </si>
  <si>
    <t>-1674584635</t>
  </si>
  <si>
    <t>1225883805</t>
  </si>
  <si>
    <t>784211101</t>
  </si>
  <si>
    <t>Dvojnásobné bílé malby ze směsí za mokra výborně otěruvzdorných v místnostech výšky do 3,80 m</t>
  </si>
  <si>
    <t>-1181979001</t>
  </si>
  <si>
    <t>009 - Oprava vnitřních prostor 1NP - střed</t>
  </si>
  <si>
    <t xml:space="preserve">    002 - Výměna stávajících zárubní</t>
  </si>
  <si>
    <t xml:space="preserve">    O01 - Mobiliář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</si>
  <si>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</si>
  <si>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</si>
  <si>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</si>
  <si>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776 - Podlahy povlakové</t>
  </si>
  <si>
    <t>Výměna stávajících zárubní</t>
  </si>
  <si>
    <t>317143451</t>
  </si>
  <si>
    <t>Překlad nosný z pórobetonu ve zdech tl 300 mm dl do 1300 mm</t>
  </si>
  <si>
    <t>-1663543012</t>
  </si>
  <si>
    <t>642944121</t>
  </si>
  <si>
    <t>Osazování ocelových zárubní dodatečné pl do 2,5 m2</t>
  </si>
  <si>
    <t>426107693</t>
  </si>
  <si>
    <t>55331580</t>
  </si>
  <si>
    <t>zárubeň jednokřídlá ocelová pro zdění bezpečnostní třídy RC2 tl stěny 150-200mm rozměru 800/1970, 2100mm</t>
  </si>
  <si>
    <t>-758269439</t>
  </si>
  <si>
    <t>55331363</t>
  </si>
  <si>
    <t>zárubeň ocelová pro běžné zdění a pórobeton 115 levá/pravá 800</t>
  </si>
  <si>
    <t>643768888</t>
  </si>
  <si>
    <t>Vybourání dveřních zárubní vč. křídel a přípravy otvoru pro nové dveře/zazdění</t>
  </si>
  <si>
    <t>-1989178657</t>
  </si>
  <si>
    <t>310279842</t>
  </si>
  <si>
    <t>Zazdívka otvorů pl do 4 m2 ve zdivu nadzákladovém z nepálených tvárnic tl do 300 mm</t>
  </si>
  <si>
    <t>-620670829</t>
  </si>
  <si>
    <t>611131121</t>
  </si>
  <si>
    <t>Penetrační disperzní nátěr vnitřních stropů nanášený ručně</t>
  </si>
  <si>
    <t>-487957245</t>
  </si>
  <si>
    <t>Oprava vnitřní vápenocementové štukové omítky stropů v rozsahu plochy do 10 %</t>
  </si>
  <si>
    <t>-1513924417</t>
  </si>
  <si>
    <t>612131121</t>
  </si>
  <si>
    <t>Penetrace akrylát-silikonová vnitřních stěn nanášená ručně</t>
  </si>
  <si>
    <t>1667651250</t>
  </si>
  <si>
    <t>1533622950</t>
  </si>
  <si>
    <t>612325413</t>
  </si>
  <si>
    <t>Oprava vnitřní vápenocementové hladké omítky stěn v rozsahu plochy do 50%</t>
  </si>
  <si>
    <t>-466105217</t>
  </si>
  <si>
    <t>612142001</t>
  </si>
  <si>
    <t>Potažení vnitřních stěn sklovláknitým pletivem vtlačeným do tenkovrstvé hmoty</t>
  </si>
  <si>
    <t>1676268016</t>
  </si>
  <si>
    <t>612311131</t>
  </si>
  <si>
    <t>Potažení vnitřních stěn vápenným štukem tloušťky do 3 mm ručně</t>
  </si>
  <si>
    <t>-1796769469</t>
  </si>
  <si>
    <t>631311116</t>
  </si>
  <si>
    <t>Mazanina tl do 80 mm z betonu prostého tř. C 25/30</t>
  </si>
  <si>
    <t>623356752</t>
  </si>
  <si>
    <t>631311126</t>
  </si>
  <si>
    <t>Mazanina tl do 120 mm z betonu prostého tř. C 25/30</t>
  </si>
  <si>
    <t>894705315</t>
  </si>
  <si>
    <t>631319173</t>
  </si>
  <si>
    <t>Příplatek k mazanině tl do 120 mm za stržení povrchu spodní vrstvy před vložením výztuže</t>
  </si>
  <si>
    <t>-1217850374</t>
  </si>
  <si>
    <t>631362021</t>
  </si>
  <si>
    <t>Výztuž mazanin svařovanými sítěmi Kari</t>
  </si>
  <si>
    <t>-2133980866</t>
  </si>
  <si>
    <t>634111113</t>
  </si>
  <si>
    <t>Obvodová dilatace pružnou těsnicí páskou v 80 mm mezi stěnou a mazaninou</t>
  </si>
  <si>
    <t>2135529321</t>
  </si>
  <si>
    <t>634111114</t>
  </si>
  <si>
    <t>Obvodová dilatace pružnou těsnicí páskou v 100 mm mezi stěnou a mazaninou</t>
  </si>
  <si>
    <t>1399066865</t>
  </si>
  <si>
    <t>635111242</t>
  </si>
  <si>
    <t>Násyp pod podlahy z hrubého kameniva 16-32 s urovnáním a zhutněním</t>
  </si>
  <si>
    <t>-1417853226</t>
  </si>
  <si>
    <t>1924311263</t>
  </si>
  <si>
    <t>101192671</t>
  </si>
  <si>
    <t>95290111R.1</t>
  </si>
  <si>
    <t>Dočasné vyklizení a zpětné nastěhování a osazení vybavení a zařízení pro provedení prací - nábytek, zařízení, nástěnky, šatní skříně, klaprámy,trezor, operativní přestěhování šaten pro možnost zřízení provizorní pokladny v prostorách vlakových čet aj.</t>
  </si>
  <si>
    <t>1576895429</t>
  </si>
  <si>
    <t>95290111R.2</t>
  </si>
  <si>
    <t>Zřízení provizorního prodeje jízdenek na komunikaci v 0P14 - provizorní osazení stávajícího pokladního okna do okna šatny s mříží</t>
  </si>
  <si>
    <t>-823641723</t>
  </si>
  <si>
    <t>965043441</t>
  </si>
  <si>
    <t>Bourání podkladů pod dlažby betonových s potěrem nebo teracem tl do 150 mm pl přes 4 m2</t>
  </si>
  <si>
    <t>1974323682</t>
  </si>
  <si>
    <t>965081213</t>
  </si>
  <si>
    <t>Bourání podlah z dlaždic keramických nebo xylolitových tl do 10 mm plochy přes 1 m2</t>
  </si>
  <si>
    <t>1380571217</t>
  </si>
  <si>
    <t>965082941</t>
  </si>
  <si>
    <t>Odstranění násypů pod podlahy tl přes 200 mm</t>
  </si>
  <si>
    <t>413503048</t>
  </si>
  <si>
    <t>968062245</t>
  </si>
  <si>
    <t>Vybourání dřevěných rámů oken včetně křídel a příslušenství pl do 2 m2</t>
  </si>
  <si>
    <t>174888707</t>
  </si>
  <si>
    <t>968062455</t>
  </si>
  <si>
    <t>Vybourání dřevěných dveřních zárubní pl do 2 m2 včetně křídel</t>
  </si>
  <si>
    <t>528690920</t>
  </si>
  <si>
    <t>975032240</t>
  </si>
  <si>
    <t>Úprava a podchycení stávajících příček po vybourání podlahy</t>
  </si>
  <si>
    <t>1018301182</t>
  </si>
  <si>
    <t>978013121</t>
  </si>
  <si>
    <t>Otlučení (osekání) vnitřní vápenné nebo vápenocementové omítky stěn v rozsahu přes 5 do 10 %</t>
  </si>
  <si>
    <t>-861587387</t>
  </si>
  <si>
    <t>978013161</t>
  </si>
  <si>
    <t>Otlučení vnitřní vápenné nebo vápenocementové omítky stěn v rozsahu do 50 %</t>
  </si>
  <si>
    <t>-1083507013</t>
  </si>
  <si>
    <t>559183614</t>
  </si>
  <si>
    <t>97805954R</t>
  </si>
  <si>
    <t>Stavební přípomoce pro elektroinstalaci, ÚT a ZTI kompletní vč. zapravení pod omítku a povrchové úpravy</t>
  </si>
  <si>
    <t>585429824</t>
  </si>
  <si>
    <t>-1094119491</t>
  </si>
  <si>
    <t>-597251958</t>
  </si>
  <si>
    <t>-1764707533</t>
  </si>
  <si>
    <t>1078225448</t>
  </si>
  <si>
    <t>-1127504384</t>
  </si>
  <si>
    <t>1764139366</t>
  </si>
  <si>
    <t>Poplatek za uložení stavebního odpadu na skládce (skládkovné) - násyp pod podlahami</t>
  </si>
  <si>
    <t>966498249</t>
  </si>
  <si>
    <t>1338979422</t>
  </si>
  <si>
    <t>-1129169812</t>
  </si>
  <si>
    <t>Odvoz a likvidace stávajícího vnitřního mobiliáře/vybavení místnosti</t>
  </si>
  <si>
    <t>841064868</t>
  </si>
  <si>
    <t>711111001</t>
  </si>
  <si>
    <t>Provedení izolace proti zemní vlhkosti vodorovné za studena nátěrem penetračním</t>
  </si>
  <si>
    <t>-535077577</t>
  </si>
  <si>
    <t>11163150</t>
  </si>
  <si>
    <t>lak penetrační asfaltový - vhodný do vnitřních prostor - bez zápachu</t>
  </si>
  <si>
    <t>1177259304</t>
  </si>
  <si>
    <t>711112001</t>
  </si>
  <si>
    <t>Provedení izolace proti zemní vlhkosti svislé za studena nátěrem penetračním</t>
  </si>
  <si>
    <t>-845266039</t>
  </si>
  <si>
    <t>-1775208662</t>
  </si>
  <si>
    <t>711141559</t>
  </si>
  <si>
    <t>Provedení izolace proti zemní vlhkosti pásy přitavením vodorovné NAIP</t>
  </si>
  <si>
    <t>1127215037</t>
  </si>
  <si>
    <t>62832000</t>
  </si>
  <si>
    <t>pás asfaltový natavitelný oxidovaný tl 3,0mm typu V60 S30 s vložkou ze skleněné rohože, s jemnozrnným minerálním posypem</t>
  </si>
  <si>
    <t>1806023670</t>
  </si>
  <si>
    <t>711142559</t>
  </si>
  <si>
    <t>Provedení izolace proti zemní vlhkosti pásy přitavením svislé NAIP</t>
  </si>
  <si>
    <t>-538678991</t>
  </si>
  <si>
    <t>1466366122</t>
  </si>
  <si>
    <t>-1446083633</t>
  </si>
  <si>
    <t>713121111</t>
  </si>
  <si>
    <t>Montáž izolace tepelné podlah volně kladenými rohožemi, pásy, dílci, deskami 1 vrstva</t>
  </si>
  <si>
    <t>869005568</t>
  </si>
  <si>
    <t>28372309</t>
  </si>
  <si>
    <t>deska EPS 100 pro trvalé zatížení v tlaku (max. 2000 kg/m2) tl 100mm</t>
  </si>
  <si>
    <t>-1548185045</t>
  </si>
  <si>
    <t>-928522042</t>
  </si>
  <si>
    <t>72213080R.1</t>
  </si>
  <si>
    <t>Demontáž stávajících vnitřních rozvodů</t>
  </si>
  <si>
    <t>1344671918</t>
  </si>
  <si>
    <t>343344895</t>
  </si>
  <si>
    <t>525301613</t>
  </si>
  <si>
    <t>722262213</t>
  </si>
  <si>
    <t>Vodoměr závitový jednovtokový suchoběžný do 40°C G 3/4"x 130 mm Qn 1,5 m3/h horizontální</t>
  </si>
  <si>
    <t>2050701729</t>
  </si>
  <si>
    <t>-1600258977</t>
  </si>
  <si>
    <t>722-A-1112.3.2</t>
  </si>
  <si>
    <t>Rozvody vnitřního vodovodu studené vody do 15m do DN 25 vč. osazení, upevnění, propojení, připojení, tlakové zkoušky, zednických přípomocí, potrubí, tvarovek, armatur, izolace a montážního materiálu a konečného zapravení</t>
  </si>
  <si>
    <t>-1957075370</t>
  </si>
  <si>
    <t>-1830420926</t>
  </si>
  <si>
    <t>733</t>
  </si>
  <si>
    <t>Ústřední vytápění - rozvodné potrubí</t>
  </si>
  <si>
    <t>733110806</t>
  </si>
  <si>
    <t>Demontáž potrubí ocelového závitového do DN 32</t>
  </si>
  <si>
    <t>-365010528</t>
  </si>
  <si>
    <t>733111426</t>
  </si>
  <si>
    <t>Potrubí ocelové závitové svařované zesílené nízkotlaké nebo středotlaké do DN 32</t>
  </si>
  <si>
    <t>1407356201</t>
  </si>
  <si>
    <t>733190107</t>
  </si>
  <si>
    <t>Zkouška těsnosti potrubí ocelové závitové do DN 40</t>
  </si>
  <si>
    <t>809034058</t>
  </si>
  <si>
    <t>733191926</t>
  </si>
  <si>
    <t>Navaření odbočky na potrubí ocelové závitové do DN 32</t>
  </si>
  <si>
    <t>167342497</t>
  </si>
  <si>
    <t>753789557</t>
  </si>
  <si>
    <t>04.0R</t>
  </si>
  <si>
    <t>Úprava a propojení na stávající stávající otopnou soustavu na vhodném místě</t>
  </si>
  <si>
    <t>-783436581</t>
  </si>
  <si>
    <t>733890803</t>
  </si>
  <si>
    <t>Přemístění potrubí demontovaného vodorovně do 100 m v objektech výšky přes 6 do 24 m</t>
  </si>
  <si>
    <t>1179181406</t>
  </si>
  <si>
    <t>998733201</t>
  </si>
  <si>
    <t>Přesun hmot procentní pro rozvody potrubí v objektech v do 6 m</t>
  </si>
  <si>
    <t>1650535113</t>
  </si>
  <si>
    <t>734</t>
  </si>
  <si>
    <t>Ústřední vytápění - armatury</t>
  </si>
  <si>
    <t>734221682</t>
  </si>
  <si>
    <t>Termostatická hlavice kapalinová PN 10 do 110°C otopných těles VK</t>
  </si>
  <si>
    <t>-1623219141</t>
  </si>
  <si>
    <t>734261403</t>
  </si>
  <si>
    <t>Armatura připojovací rohová G 3/4x18 PN 10 do 110°C radiátorů typu VK</t>
  </si>
  <si>
    <t>-2016811660</t>
  </si>
  <si>
    <t>722131943</t>
  </si>
  <si>
    <t>Svěrné šroubení</t>
  </si>
  <si>
    <t>831645122</t>
  </si>
  <si>
    <t>998734201</t>
  </si>
  <si>
    <t>Přesun hmot procentní pro armatury v objektech v do 6 m</t>
  </si>
  <si>
    <t>-1005229541</t>
  </si>
  <si>
    <t>735</t>
  </si>
  <si>
    <t>Ústřední vytápění - otopná tělesa</t>
  </si>
  <si>
    <t>735111810.1</t>
  </si>
  <si>
    <t>Demontáž otopného tělesa</t>
  </si>
  <si>
    <t>1608896815</t>
  </si>
  <si>
    <t>735494811</t>
  </si>
  <si>
    <t>Vypuštění vody z otopných těles</t>
  </si>
  <si>
    <t>-866632020</t>
  </si>
  <si>
    <t>735152579.KRD</t>
  </si>
  <si>
    <t>Otopné těleso panelové VK dvoudeskové 2 přídavné přestupní plochy KORADO Radik VK typ 22 výška/délka 600/1200mm výkon 2015W</t>
  </si>
  <si>
    <t>1696953038</t>
  </si>
  <si>
    <t>735890801</t>
  </si>
  <si>
    <t>Přemístění demontovaného otopného tělesa vodorovně 100 m v objektech výšky do 6 m</t>
  </si>
  <si>
    <t>-1580233508</t>
  </si>
  <si>
    <t>998735201</t>
  </si>
  <si>
    <t>Přesun hmot procentní pro otopná tělesa v objektech v do 6 m</t>
  </si>
  <si>
    <t>-773841891</t>
  </si>
  <si>
    <t>Pol114R</t>
  </si>
  <si>
    <t>Datová zásuvka pod omítku, nosná maska pro možnost instalace 3 keystonů, rámeček, design dle výběru investora</t>
  </si>
  <si>
    <t>-2100694939</t>
  </si>
  <si>
    <t>Pol117R</t>
  </si>
  <si>
    <t>Keystone 1xRJ45 kat.6, nestíněný</t>
  </si>
  <si>
    <t>303631685</t>
  </si>
  <si>
    <t>Pol118R</t>
  </si>
  <si>
    <t>Přístrojová krabice pod omítku</t>
  </si>
  <si>
    <t>-651190710</t>
  </si>
  <si>
    <t>Pol122R</t>
  </si>
  <si>
    <t>Instalační datový kabel nestíněný U/UTP Cat.6 (třída E -250 MHz) 4 x 2 x AWG23/1 Belden</t>
  </si>
  <si>
    <t>253676860</t>
  </si>
  <si>
    <t>Pol125R</t>
  </si>
  <si>
    <t>Štítky pro označení kabelů (100ks)</t>
  </si>
  <si>
    <t>bal</t>
  </si>
  <si>
    <t>-1212852382</t>
  </si>
  <si>
    <t>Pol129R</t>
  </si>
  <si>
    <t>Zprovoznění a propojení nové datové sítě ve stávajícím datovém racku</t>
  </si>
  <si>
    <t>877876828</t>
  </si>
  <si>
    <t>Pol130R</t>
  </si>
  <si>
    <t>Elektroinstalační chránička ohebná, pr. 25mm, 750N/5cm</t>
  </si>
  <si>
    <t>1295043096</t>
  </si>
  <si>
    <t>Pol138</t>
  </si>
  <si>
    <t>Drobný elektroinstalační materiál</t>
  </si>
  <si>
    <t>-1976507282</t>
  </si>
  <si>
    <t>Pol139R</t>
  </si>
  <si>
    <t>Certifikované proměření metalické kabeláže dle zásad ISO 11801 včetně vyhotovení protokolů</t>
  </si>
  <si>
    <t>1550289304</t>
  </si>
  <si>
    <t>Pol143R</t>
  </si>
  <si>
    <t>Dokumentace skutečného provedení, dodávka</t>
  </si>
  <si>
    <t>-1151097221</t>
  </si>
  <si>
    <t>998742201</t>
  </si>
  <si>
    <t>Přesun hmot procentní pro slaboproud v objektech v do 6 m</t>
  </si>
  <si>
    <t>-2128322766</t>
  </si>
  <si>
    <t>762522812</t>
  </si>
  <si>
    <t>Demontáž podlah s polštáři z prken nebo fošen tloušťky přes 32 mm</t>
  </si>
  <si>
    <t>-1652129634</t>
  </si>
  <si>
    <t>-1818378772</t>
  </si>
  <si>
    <t>763131511</t>
  </si>
  <si>
    <t>SDK podhled deska 1xA 12,5 bez TI jednovrstvá spodní kce profil CD+UD</t>
  </si>
  <si>
    <t>-456724759</t>
  </si>
  <si>
    <t>763131714</t>
  </si>
  <si>
    <t>SDK podhled základní penetrační nátěr</t>
  </si>
  <si>
    <t>-470255408</t>
  </si>
  <si>
    <t>763431001</t>
  </si>
  <si>
    <t>Montáž minerálního podhledu s vyjímatelnými panely vel. do 0,36 m2 na zavěšený viditelný rošt</t>
  </si>
  <si>
    <t>1794555184</t>
  </si>
  <si>
    <t>59030570</t>
  </si>
  <si>
    <t>podhled kazetový bez děrování viditelný rastr tl 10mm 600x600mm</t>
  </si>
  <si>
    <t>1019914314</t>
  </si>
  <si>
    <t>763131713</t>
  </si>
  <si>
    <t>SDK podhled napojení na obvodové konstrukce profilem</t>
  </si>
  <si>
    <t>774751423</t>
  </si>
  <si>
    <t>219012156</t>
  </si>
  <si>
    <t>766411812</t>
  </si>
  <si>
    <t>Demontáž truhlářského obložení stěn z panelů plochy přes 1,5 m2</t>
  </si>
  <si>
    <t>937321194</t>
  </si>
  <si>
    <t>766411822</t>
  </si>
  <si>
    <t>Demontáž truhlářského obložení stěn podkladových roštů</t>
  </si>
  <si>
    <t>-916775847</t>
  </si>
  <si>
    <t>Montáž dveřních křídel otvíravých jednokřídlových š do 0,8 m do ocelové zárubně</t>
  </si>
  <si>
    <t>1836008639</t>
  </si>
  <si>
    <t>61162014</t>
  </si>
  <si>
    <t>dveře jednokřídlé voštinové povrch fóliový plné 800x1970-2100mm</t>
  </si>
  <si>
    <t>-253864646</t>
  </si>
  <si>
    <t>61173211</t>
  </si>
  <si>
    <t>dveře jednokřídlé dřevotřískové s 2 x hliníkovým plechem 800-900x1970mm bezpečnostní do bytu třídy RC2 včetně kukátka</t>
  </si>
  <si>
    <t>-1545564294</t>
  </si>
  <si>
    <t>766695213</t>
  </si>
  <si>
    <t>Montáž truhlářských prahů dveří jednokřídlových šířky přes 10 cm</t>
  </si>
  <si>
    <t>-1962650125</t>
  </si>
  <si>
    <t>61187161</t>
  </si>
  <si>
    <t>práh dveřní dřevěný dubový tl 20mm dl 820mm š 150mm vč. povrchové úpravy</t>
  </si>
  <si>
    <t>724835650</t>
  </si>
  <si>
    <t>-1031122866</t>
  </si>
  <si>
    <t>767610216</t>
  </si>
  <si>
    <t>Montáž oken kovových vertikálně posuvných s pevně zaskleným horním dílem</t>
  </si>
  <si>
    <t>1398175011</t>
  </si>
  <si>
    <t>55341333R</t>
  </si>
  <si>
    <t>pokladní okno, hliníkový rám RAL dle výběru investora, bezpečnostní zasklení min třídy RC2, spodní část uzpůsobena pro prodej jízdenek, včetně navazujícího parapetu a oplechování, možnost uzamčení z prostoru pokladny včetně zajištění proti vloupání</t>
  </si>
  <si>
    <t>-816335821</t>
  </si>
  <si>
    <t>2066112553</t>
  </si>
  <si>
    <t>54914630</t>
  </si>
  <si>
    <t>kování dveřní vrchní kování bezpečnostní včetně štítu PZ 72 klika-madlo P nerez-klika Tipa</t>
  </si>
  <si>
    <t>-801010198</t>
  </si>
  <si>
    <t>54914610</t>
  </si>
  <si>
    <t>kování dveřní vrchní klika včetně rozet a montážního materiálu nerez</t>
  </si>
  <si>
    <t>-1476304599</t>
  </si>
  <si>
    <t>54924002</t>
  </si>
  <si>
    <t>zámek zadlabací 190/140 /20 L s obyčejným klíčem</t>
  </si>
  <si>
    <t>2134323628</t>
  </si>
  <si>
    <t>1603092621</t>
  </si>
  <si>
    <t>vložka zámková cylindrická oboustranná bezpečnostní FAB DYNAMIC + 4 klíče</t>
  </si>
  <si>
    <t>738333877</t>
  </si>
  <si>
    <t>54964110</t>
  </si>
  <si>
    <t>vložka zámková cylindrická oboustranná</t>
  </si>
  <si>
    <t>924635487</t>
  </si>
  <si>
    <t>-1316646054</t>
  </si>
  <si>
    <t>4984076</t>
  </si>
  <si>
    <t>771474142</t>
  </si>
  <si>
    <t>Montáž soklíků z dlaždic keramických s požlábkem flexibilní lepidlo v do 120 mm</t>
  </si>
  <si>
    <t>699188329</t>
  </si>
  <si>
    <t>59761281.2</t>
  </si>
  <si>
    <t>sokl s položlábkem-dlažba keramická slinutá protiskluzná do interiéru i exteriéru v. 100mm</t>
  </si>
  <si>
    <t>1155763981</t>
  </si>
  <si>
    <t>771574263</t>
  </si>
  <si>
    <t>Montáž podlah keramických pro mechanické zatížení protiskluzných lepených flexibilním lepidlem přes 9 do 12 ks/m2</t>
  </si>
  <si>
    <t>232626311</t>
  </si>
  <si>
    <t>59761409</t>
  </si>
  <si>
    <t>dlažba keramická slinutá protiskluzná do interiéru i exteriéru pro vysoké mechanické namáhání přes 9 do 12ks/m2</t>
  </si>
  <si>
    <t>1606365316</t>
  </si>
  <si>
    <t>771121011</t>
  </si>
  <si>
    <t>Nátěr penetrační na podlahu</t>
  </si>
  <si>
    <t>-1116633832</t>
  </si>
  <si>
    <t>771151016</t>
  </si>
  <si>
    <t>Samonivelační stěrka podlah pevnosti 20 tl do 15 mm</t>
  </si>
  <si>
    <t>-541768701</t>
  </si>
  <si>
    <t>771592011</t>
  </si>
  <si>
    <t>Čištění vnitřních ploch podlah nebo schodišť po položení dlažby chemickými prostředky</t>
  </si>
  <si>
    <t>-508008205</t>
  </si>
  <si>
    <t>-539340746</t>
  </si>
  <si>
    <t>776</t>
  </si>
  <si>
    <t>Podlahy povlakové</t>
  </si>
  <si>
    <t>776511810</t>
  </si>
  <si>
    <t>Demontáž povlakových podlah lepených bez podložky - vícevrstvých</t>
  </si>
  <si>
    <t>-1394716476</t>
  </si>
  <si>
    <t>776991821</t>
  </si>
  <si>
    <t>Odstranění lepidla ručně z podlah</t>
  </si>
  <si>
    <t>-647215439</t>
  </si>
  <si>
    <t>776111311</t>
  </si>
  <si>
    <t>Vysátí podkladu povlakových podlah</t>
  </si>
  <si>
    <t>-29964146</t>
  </si>
  <si>
    <t>776121111</t>
  </si>
  <si>
    <t>Penetrace podkladu povlakových podlah</t>
  </si>
  <si>
    <t>335991828</t>
  </si>
  <si>
    <t>776141112</t>
  </si>
  <si>
    <t>Vyrovnání podkladu povlakových podlah stěrkou pevnosti 20 MPa tl 5 mm</t>
  </si>
  <si>
    <t>1560698619</t>
  </si>
  <si>
    <t>776251311</t>
  </si>
  <si>
    <t>Lepení vinylových pásů 2-složkovým lepidlem</t>
  </si>
  <si>
    <t>-640867568</t>
  </si>
  <si>
    <t>28411021</t>
  </si>
  <si>
    <t>PVC homogenní zátěžová tl 2,00 mm, úprava PUR, třída zátěže 34/43, hmotnost 3550g/m2, hořlavost Bfl S1,</t>
  </si>
  <si>
    <t>-747779292</t>
  </si>
  <si>
    <t>776401800</t>
  </si>
  <si>
    <t>Odstranění soklíků a lišt pryžových nebo plastových</t>
  </si>
  <si>
    <t>483430798</t>
  </si>
  <si>
    <t>776411111</t>
  </si>
  <si>
    <t>Montáž obvodových soklíků výšky do 80 mm</t>
  </si>
  <si>
    <t>-1316624986</t>
  </si>
  <si>
    <t>28411010</t>
  </si>
  <si>
    <t>lišta soklová PVC 20x100mm</t>
  </si>
  <si>
    <t>-1961659948</t>
  </si>
  <si>
    <t>776261111</t>
  </si>
  <si>
    <t>Montáž čistící zóny</t>
  </si>
  <si>
    <t>276013695</t>
  </si>
  <si>
    <t>69752100</t>
  </si>
  <si>
    <t>rohož textilní provedení 100% PP, zatavený do měkčeného PVC</t>
  </si>
  <si>
    <t>-1425103702</t>
  </si>
  <si>
    <t>rám pro zapuštění profil L-30/30 25/25 20/30 15/30-Al</t>
  </si>
  <si>
    <t>137497812</t>
  </si>
  <si>
    <t>998776201</t>
  </si>
  <si>
    <t>Přesun hmot procentní pro podlahy povlakové v objektech v do 6 m</t>
  </si>
  <si>
    <t>-1503554440</t>
  </si>
  <si>
    <t>781474118</t>
  </si>
  <si>
    <t>Montáž obkladů vnitřních keramických hladkých do 50 ks/m2 lepených flexibilním lepidlem</t>
  </si>
  <si>
    <t>-971402634</t>
  </si>
  <si>
    <t>59761255</t>
  </si>
  <si>
    <t>obklad keramický hladký přes 35 do 45ks/m2</t>
  </si>
  <si>
    <t>821110033</t>
  </si>
  <si>
    <t>781479195</t>
  </si>
  <si>
    <t>Příplatek k montáži obkladů vnitřních keramických hladkých za spárování bílým cementem</t>
  </si>
  <si>
    <t>1495851989</t>
  </si>
  <si>
    <t>781477111</t>
  </si>
  <si>
    <t>Příplatek k montáži obkladů vnitřních keramických hladkých za plochu do 10 m2</t>
  </si>
  <si>
    <t>-682731818</t>
  </si>
  <si>
    <t>781121011</t>
  </si>
  <si>
    <t>Nátěr penetrační na stěnu</t>
  </si>
  <si>
    <t>-460284651</t>
  </si>
  <si>
    <t>-667961180</t>
  </si>
  <si>
    <t>976703169</t>
  </si>
  <si>
    <t>-1976725375</t>
  </si>
  <si>
    <t>1123021145</t>
  </si>
  <si>
    <t>921631444</t>
  </si>
  <si>
    <t>Rozmývání podkladu po oškrabání malby v místnostech výšky do 3,80 m</t>
  </si>
  <si>
    <t>461974894</t>
  </si>
  <si>
    <t>-334588979</t>
  </si>
  <si>
    <t>Dvojnásobné bílé malby ze směsí za mokra výborně oděruvzdorných v místnostech v do 3,80 m</t>
  </si>
  <si>
    <t>-1105800731</t>
  </si>
  <si>
    <t>22037044R.2</t>
  </si>
  <si>
    <t>Zapravení pod omítku a výměna stávajícího vedení oznamovacích a slaboproudých zařízení</t>
  </si>
  <si>
    <t>-1668273969</t>
  </si>
  <si>
    <t>742-03</t>
  </si>
  <si>
    <t>Demontáž hodin</t>
  </si>
  <si>
    <t>1278446471</t>
  </si>
  <si>
    <t>742340002.1</t>
  </si>
  <si>
    <t>Montáž hodin nástěnných</t>
  </si>
  <si>
    <t>-1992279161</t>
  </si>
  <si>
    <t>742-04.1</t>
  </si>
  <si>
    <t>Hodiny vnitřní, průměr číselníku 40 dle norem SŽ - kompatibilní s osazovanými hodinami na fasádě a matečními hodinami</t>
  </si>
  <si>
    <t>73550329</t>
  </si>
  <si>
    <t>Demontáž rozhlasu</t>
  </si>
  <si>
    <t>-10223343</t>
  </si>
  <si>
    <t>742410063</t>
  </si>
  <si>
    <t>Montáž reproduktoru nástěnného rozhlasu</t>
  </si>
  <si>
    <t>1001795783</t>
  </si>
  <si>
    <t>160</t>
  </si>
  <si>
    <t>22-M-000.1</t>
  </si>
  <si>
    <t>reproduktor DEXON SK 501, rozměry 160 × 160 × 60 mm, kompletní, provedení antivandal a dle EN 60 849 a BS 5239</t>
  </si>
  <si>
    <t>-12608226</t>
  </si>
  <si>
    <t>161</t>
  </si>
  <si>
    <t>-1272010940</t>
  </si>
  <si>
    <t>162</t>
  </si>
  <si>
    <t>742410201R</t>
  </si>
  <si>
    <t>Přeložení a úprava EZS v pokladně s naprogramováním</t>
  </si>
  <si>
    <t>-1042337325</t>
  </si>
  <si>
    <t>010 - Oprava vnitřních prostor 1NP - přístavba</t>
  </si>
  <si>
    <t>612135001</t>
  </si>
  <si>
    <t>Vyrovnání podkladu vnitřních stěn maltou vápenocementovou</t>
  </si>
  <si>
    <t>-404045794</t>
  </si>
  <si>
    <t>978059541</t>
  </si>
  <si>
    <t>Odsekání a odebrání obkladů stěn z vnitřních obkládaček pl přes 1 m2</t>
  </si>
  <si>
    <t>553958156</t>
  </si>
  <si>
    <t>874419432</t>
  </si>
  <si>
    <t>713111122</t>
  </si>
  <si>
    <t>Montáž izolace tepelné spodem stropů s přibitím rohoží, pásů, dílců, desek</t>
  </si>
  <si>
    <t>801753396</t>
  </si>
  <si>
    <t>63141195</t>
  </si>
  <si>
    <t>deska tepelně izolační minerální do šikmých střech a stěn  λ=0,035-0,038 tl 200mm</t>
  </si>
  <si>
    <t>1690743223</t>
  </si>
  <si>
    <t>713151141</t>
  </si>
  <si>
    <t>Montáž izolace tepelné střech šikmých parotěsné reflexní tl do 5 mm</t>
  </si>
  <si>
    <t>-1817495842</t>
  </si>
  <si>
    <t>72114080R</t>
  </si>
  <si>
    <t>Kompletní demontáž a odstranění stávajícího kanalizačního potrubí</t>
  </si>
  <si>
    <t>2104735741</t>
  </si>
  <si>
    <t>72117400R.11</t>
  </si>
  <si>
    <t>Rozvody vnitřní kanalizace do DN 40 délky do 15m kompletní vč. osazení, upevnění, propojení, připojení, tlakové zkoušky, zednických přípomocí, potrubí, tvarovek, montážního materiálu a konečného zapravení</t>
  </si>
  <si>
    <t>-1060353167</t>
  </si>
  <si>
    <t>-1631262642</t>
  </si>
  <si>
    <t>32454722</t>
  </si>
  <si>
    <t>722131932.1</t>
  </si>
  <si>
    <t>-408077481</t>
  </si>
  <si>
    <t>-1120142825</t>
  </si>
  <si>
    <t>722-A-1112</t>
  </si>
  <si>
    <t>Rozvody vnitřního vodovodu teplé vody do 5m do DN 20 vč. osazení, upevnění, propojení, připojení, tlakové zkoušky, zednických přípomocí, potrubí, tvarovek, armatur, izolace a montážního materiálu a konečného zapravení</t>
  </si>
  <si>
    <t>174989793</t>
  </si>
  <si>
    <t>-361124193</t>
  </si>
  <si>
    <t>725211601</t>
  </si>
  <si>
    <t>Umyvadlo keramické připevněné na stěnu šrouby bílé bez krytu na sifon 500 mm</t>
  </si>
  <si>
    <t>-1646946871</t>
  </si>
  <si>
    <t>725530823</t>
  </si>
  <si>
    <t>Demontáž ohřívač elektrický tlakový do 200 litrů</t>
  </si>
  <si>
    <t>2143700608</t>
  </si>
  <si>
    <t>725539201</t>
  </si>
  <si>
    <t>Montáž ohřívačů zásobníkových závěsných tlakových do 15 l</t>
  </si>
  <si>
    <t>-564344006</t>
  </si>
  <si>
    <t>54132284</t>
  </si>
  <si>
    <t>ohřívač vody elektrický závěsný akumulační svislý tlakový příkon 15L 2kW</t>
  </si>
  <si>
    <t>1654509519</t>
  </si>
  <si>
    <t>725813112</t>
  </si>
  <si>
    <t>Ventil rohový pračkový G 3/4"</t>
  </si>
  <si>
    <t>-1360950125</t>
  </si>
  <si>
    <t>713503177</t>
  </si>
  <si>
    <t>Baterie umyvadlová stojánková páková bez výpusti</t>
  </si>
  <si>
    <t>1415989514</t>
  </si>
  <si>
    <t>-1928490558</t>
  </si>
  <si>
    <t>59883508</t>
  </si>
  <si>
    <t>1660512297</t>
  </si>
  <si>
    <t>-216186110</t>
  </si>
  <si>
    <t>-2079951846</t>
  </si>
  <si>
    <t>-1767998270</t>
  </si>
  <si>
    <t>911381723</t>
  </si>
  <si>
    <t>-1394651511</t>
  </si>
  <si>
    <t>-701463374</t>
  </si>
  <si>
    <t>-1748148366</t>
  </si>
  <si>
    <t>1970977799</t>
  </si>
  <si>
    <t>-13475334</t>
  </si>
  <si>
    <t>-928258416</t>
  </si>
  <si>
    <t>763131751</t>
  </si>
  <si>
    <t>Montáž parotěsné zábrany do SDK podhledu</t>
  </si>
  <si>
    <t>-1593099411</t>
  </si>
  <si>
    <t>28329274</t>
  </si>
  <si>
    <t>fólie PE vyztužená pro parotěsnou vrstvu (reakce na oheň - třída E) 110g/m2</t>
  </si>
  <si>
    <t>2108414907</t>
  </si>
  <si>
    <t>sokl s požlábkem-dlažba keramická slinutá do interiéru i exteriéru v. 100mm</t>
  </si>
  <si>
    <t>771574243</t>
  </si>
  <si>
    <t>Montáž podlah keramických pro mechanické zatížení hladkých lepených flexibilním lepidlem přes 9 do 12 ks/m2</t>
  </si>
  <si>
    <t>-942518718</t>
  </si>
  <si>
    <t>59761434</t>
  </si>
  <si>
    <t>dlažba keramická slinutá hladká do interiéru i exteriéru pro vysoké mechanické namáhání přes 9 do 12ks/m2</t>
  </si>
  <si>
    <t>1051687816</t>
  </si>
  <si>
    <t>-1480258486</t>
  </si>
  <si>
    <t>742410201R2</t>
  </si>
  <si>
    <t>Zrušení stávající EZS</t>
  </si>
  <si>
    <t>011 - Oprava schodiště - sever</t>
  </si>
  <si>
    <t xml:space="preserve">    741 - Elektroinstalace - silnoproud</t>
  </si>
  <si>
    <t xml:space="preserve">    787 - Dokončovací práce - zasklívání</t>
  </si>
  <si>
    <t>-1445570900</t>
  </si>
  <si>
    <t>Vyrovnání podkladu vnitřních stěn maltou vápenocementovou tl do 10 mm</t>
  </si>
  <si>
    <t>188953531</t>
  </si>
  <si>
    <t>612135011</t>
  </si>
  <si>
    <t>Vyrovnání podkladu vnitřních stěn tmelem tl do 2 mm</t>
  </si>
  <si>
    <t>1731100478</t>
  </si>
  <si>
    <t>611131125</t>
  </si>
  <si>
    <t>Penetrační disperzní nátěr vnitřních schodišťových konstrukcí nanášený ručně</t>
  </si>
  <si>
    <t>-467414762</t>
  </si>
  <si>
    <t>611325417</t>
  </si>
  <si>
    <t>Oprava vnitřní vápenocementové hladké omítky stropů v rozsahu plochy přes 10 do 30 % s celoplošným přeštukováním</t>
  </si>
  <si>
    <t>-1030134334</t>
  </si>
  <si>
    <t>612325417</t>
  </si>
  <si>
    <t>Oprava vnitřní vápenocementové hladké omítky stěn v rozsahu plochy přes 10 do 30 %  s celoplošným přeštukováním</t>
  </si>
  <si>
    <t>131613838</t>
  </si>
  <si>
    <t>632452519</t>
  </si>
  <si>
    <t>Cementový rychletuhnoucí potěr ze suchých směsí tl přes 40 do 50 mm</t>
  </si>
  <si>
    <t>-236140112</t>
  </si>
  <si>
    <t>632451491</t>
  </si>
  <si>
    <t>Příplatek k potěrům za přehlazení povrchu</t>
  </si>
  <si>
    <t>-727110515</t>
  </si>
  <si>
    <t>634112123</t>
  </si>
  <si>
    <t>Obvodová dilatace podlahovým páskem z pěnového PE s fólií mezi stěnou a mazaninou nebo potěrem v 80 mm</t>
  </si>
  <si>
    <t>-14277179</t>
  </si>
  <si>
    <t>Předformátované vodorovné dopravní značení čára šířky 50mm - hrana nástupních a výstupních stupňů</t>
  </si>
  <si>
    <t>1700603980</t>
  </si>
  <si>
    <t>943211112</t>
  </si>
  <si>
    <t>Montáž lešení prostorového rámového lehkého s podlahami zatížení do 200 kg/m2 v do 25 m</t>
  </si>
  <si>
    <t>-1848821761</t>
  </si>
  <si>
    <t>943211212</t>
  </si>
  <si>
    <t>Příplatek k lešení prostorovému rámovému lehkému s podlahami v do 25 m za první a ZKD den použití</t>
  </si>
  <si>
    <t>-737729860</t>
  </si>
  <si>
    <t>943211812</t>
  </si>
  <si>
    <t>Demontáž lešení prostorového rámového lehkého s podlahami zatížení do 200 kg/m2 v do 25 m</t>
  </si>
  <si>
    <t>-1942552875</t>
  </si>
  <si>
    <t>952901114</t>
  </si>
  <si>
    <t>Vyčištění budov bytové a občanské výstavby při výšce podlaží přes 4 m</t>
  </si>
  <si>
    <t>-1771445886</t>
  </si>
  <si>
    <t>952902241</t>
  </si>
  <si>
    <t>Čištění budov drhnutí schodišť s chemickými prostředky</t>
  </si>
  <si>
    <t>-47251733</t>
  </si>
  <si>
    <t>965081353</t>
  </si>
  <si>
    <t>Bourání podlah z dlaždic betonových, teracových nebo čedičových tl přes 40 mm plochy přes 1 m2</t>
  </si>
  <si>
    <t>1603318362</t>
  </si>
  <si>
    <t>978011141</t>
  </si>
  <si>
    <t>Otlučení (osekání) vnitřní vápenné nebo vápenocementové omítky stropů v rozsahu přes 10 do 30 %</t>
  </si>
  <si>
    <t>1984030777</t>
  </si>
  <si>
    <t>978013141</t>
  </si>
  <si>
    <t>Otlučení (osekání) vnitřní vápenné nebo vápenocementové omítky stěn v rozsahu do 30 %</t>
  </si>
  <si>
    <t>1272942655</t>
  </si>
  <si>
    <t>Stavební přípomoce pro elektroinstalaci, slaboproud vč. zapravení a povrchové úpravy</t>
  </si>
  <si>
    <t>1298277925</t>
  </si>
  <si>
    <t>1192812841</t>
  </si>
  <si>
    <t>997013116</t>
  </si>
  <si>
    <t>Vnitrostaveništní doprava suti a vybouraných hmot pro budovy v do 21 m</t>
  </si>
  <si>
    <t>-118982340</t>
  </si>
  <si>
    <t>1966931400</t>
  </si>
  <si>
    <t>1454289820</t>
  </si>
  <si>
    <t>-1232678781</t>
  </si>
  <si>
    <t>997223855</t>
  </si>
  <si>
    <t>Poplatek za uložení na skládce (skládkovné) - otlučená omítka</t>
  </si>
  <si>
    <t>-1510586530</t>
  </si>
  <si>
    <t>425391634</t>
  </si>
  <si>
    <t>Přesun hmot pro budovy zděné v přes 6 do 12 m</t>
  </si>
  <si>
    <t>-1390485073</t>
  </si>
  <si>
    <t>725211601R</t>
  </si>
  <si>
    <t>D+M nového pítka včetně výtokového ventilu - vzhled viz TZ, včetně demontáže původního a dopojení</t>
  </si>
  <si>
    <t>-430620526</t>
  </si>
  <si>
    <t>998725202</t>
  </si>
  <si>
    <t>Přesun hmot procentní pro zařizovací předměty v objektech v přes 6 do 12 m</t>
  </si>
  <si>
    <t>-217615218</t>
  </si>
  <si>
    <t>Elektroinstalace - silnoproud</t>
  </si>
  <si>
    <t>22037044R</t>
  </si>
  <si>
    <t>Zapravení pod omítku s chráničkou stávajícího vedení a silnoproudých a slaboproudých zařízení v rámci schodiště, pouze v případě nutnosti vkusné nové zalištování</t>
  </si>
  <si>
    <t>268947378</t>
  </si>
  <si>
    <t>998741203</t>
  </si>
  <si>
    <t>Přesun hmot procentní pro silnoproud v objektech v do 24 m</t>
  </si>
  <si>
    <t>144182521</t>
  </si>
  <si>
    <t>-1602279634</t>
  </si>
  <si>
    <t>1024293889</t>
  </si>
  <si>
    <t>1466367099</t>
  </si>
  <si>
    <t>61165340</t>
  </si>
  <si>
    <t>dveře jednokřídlé dřevotřískové protipožární EI (EW) 30 D3 povrch lakovaný plné 900x1970-2100mm</t>
  </si>
  <si>
    <t>1864108349</t>
  </si>
  <si>
    <t>766660722</t>
  </si>
  <si>
    <t>Montáž dveřního kování</t>
  </si>
  <si>
    <t>1662134587</t>
  </si>
  <si>
    <t>28908610</t>
  </si>
  <si>
    <t>2081435205</t>
  </si>
  <si>
    <t>-92087289</t>
  </si>
  <si>
    <t>766664958</t>
  </si>
  <si>
    <t>Výměna klik se štítky interiérových dveří</t>
  </si>
  <si>
    <t>-1673293364</t>
  </si>
  <si>
    <t>1998834602</t>
  </si>
  <si>
    <t>2066328324</t>
  </si>
  <si>
    <t>-660330424</t>
  </si>
  <si>
    <t>766211811R</t>
  </si>
  <si>
    <t>Oprava schodišťového madla - odstranění stávající povrchové úpravy, přetmelení, doplnění nebo výměna vadných míst, přebroušení, nová povrchová úprava</t>
  </si>
  <si>
    <t>549451986</t>
  </si>
  <si>
    <t>Přesun hmot procentní pro konstrukce truhlářské v objektech v do 24 m</t>
  </si>
  <si>
    <t>166721258</t>
  </si>
  <si>
    <t>76767001R</t>
  </si>
  <si>
    <t>Oprava a případná úprava s doplněním stávajícího kovového historického zábradlí schodiště, v. 1200 mm, vč.  případné výměny vadných částí, doplnění chybějících</t>
  </si>
  <si>
    <t>542414522</t>
  </si>
  <si>
    <t>682692430</t>
  </si>
  <si>
    <t>998767203</t>
  </si>
  <si>
    <t>Přesun hmot procentní pro zámečnické konstrukce v objektech v do 24 m</t>
  </si>
  <si>
    <t>2111919956</t>
  </si>
  <si>
    <t>771111011</t>
  </si>
  <si>
    <t>Vysátí podkladu před pokládkou dlažby</t>
  </si>
  <si>
    <t>-262643307</t>
  </si>
  <si>
    <t>-402867994</t>
  </si>
  <si>
    <t>771151013</t>
  </si>
  <si>
    <t>Samonivelační stěrka podlah pevnosti 20 MPa tl 8 mm</t>
  </si>
  <si>
    <t>867872847</t>
  </si>
  <si>
    <t>771471810</t>
  </si>
  <si>
    <t>Demontáž soklíků z dlaždic keramických kladených do malty rovných</t>
  </si>
  <si>
    <t>456286434</t>
  </si>
  <si>
    <t>1152699045</t>
  </si>
  <si>
    <t>913445417</t>
  </si>
  <si>
    <t>771574113</t>
  </si>
  <si>
    <t>Montáž podlah keramických režných hladkých lepených flexibilním lepidlem do 12 ks/m2</t>
  </si>
  <si>
    <t>775760680</t>
  </si>
  <si>
    <t>1110674549</t>
  </si>
  <si>
    <t>771591117</t>
  </si>
  <si>
    <t>Podlahy spárování akrylem</t>
  </si>
  <si>
    <t>195479581</t>
  </si>
  <si>
    <t>771591191</t>
  </si>
  <si>
    <t>Příplatek k podlahám za diagonální kladení dlažby</t>
  </si>
  <si>
    <t>1328851361</t>
  </si>
  <si>
    <t>998771203</t>
  </si>
  <si>
    <t>Přesun hmot procentní pro podlahy z dlaždic v objektech v do 24 m</t>
  </si>
  <si>
    <t>-904811878</t>
  </si>
  <si>
    <t>Odstranění nátěru ze zámečnických konstrukcí opálením s obroušením</t>
  </si>
  <si>
    <t>921178418</t>
  </si>
  <si>
    <t>-1306491321</t>
  </si>
  <si>
    <t>783301313</t>
  </si>
  <si>
    <t>Odmaštění zámečnických konstrukcí ředidlovým odmašťovačem</t>
  </si>
  <si>
    <t>508050902</t>
  </si>
  <si>
    <t>Nátěry syntetické KDK matné 1x antikorozní, 1x základní, 2x email</t>
  </si>
  <si>
    <t>2078323486</t>
  </si>
  <si>
    <t>783106805</t>
  </si>
  <si>
    <t>Odstranění nátěrů z truhlářských konstrukcí opálením s obroušením</t>
  </si>
  <si>
    <t>652398172</t>
  </si>
  <si>
    <t>783621123</t>
  </si>
  <si>
    <t>Nátěry syntetické truhlářských konstrukcí barva dražší matný povrch, základní impregnační nátěr, 2x email a 2x plné tmelení s mezibroušením</t>
  </si>
  <si>
    <t>1170370210</t>
  </si>
  <si>
    <t>-1109675601</t>
  </si>
  <si>
    <t>784111009</t>
  </si>
  <si>
    <t>Oprášení (ometení ) podkladu na schodišti o výšce podlaží do 5,00 m</t>
  </si>
  <si>
    <t>-968890538</t>
  </si>
  <si>
    <t>784111039</t>
  </si>
  <si>
    <t>Omytí podkladu na schodišti o výšce podlaží do 5,00 m</t>
  </si>
  <si>
    <t>917168305</t>
  </si>
  <si>
    <t>784121009</t>
  </si>
  <si>
    <t>Oškrabání malby na schodišti o výšce podlaží do 5,00 m</t>
  </si>
  <si>
    <t>756913101</t>
  </si>
  <si>
    <t>784121019</t>
  </si>
  <si>
    <t>Rozmývání podkladu po oškrabání malby na schodišti o výšce podlaží do 5,00 m</t>
  </si>
  <si>
    <t>-442352468</t>
  </si>
  <si>
    <t>784151019</t>
  </si>
  <si>
    <t>Dvojnásobné izolování vodou ředitelnými barvami na schodišti o výšce podlaží do 5,00 m</t>
  </si>
  <si>
    <t>-114473478</t>
  </si>
  <si>
    <t>784181129</t>
  </si>
  <si>
    <t>Hloubková jednonásobná penetrace podkladu na schodišti o výšce podlaží do 5,00 m</t>
  </si>
  <si>
    <t>318810317</t>
  </si>
  <si>
    <t>784211109</t>
  </si>
  <si>
    <t>Dvojnásobné bílé malby ze směsí za mokra výborně otěruvzdorných na schodišti výšky do 5,00 m</t>
  </si>
  <si>
    <t>1144404027</t>
  </si>
  <si>
    <t>784131111</t>
  </si>
  <si>
    <t>Odstranění linkrustace na schodišti výšky podlaží do 3,80 m</t>
  </si>
  <si>
    <t>-178454822</t>
  </si>
  <si>
    <t>784660119</t>
  </si>
  <si>
    <t>Linkrustace s vrchním nátěrem syntetickým na schodišti do 5,00 m</t>
  </si>
  <si>
    <t>1384523393</t>
  </si>
  <si>
    <t>787</t>
  </si>
  <si>
    <t>Dokončovací práce - zasklívání</t>
  </si>
  <si>
    <t>787600801</t>
  </si>
  <si>
    <t>Vysklívání oken a dveří plochy skla plochého do 1 m2</t>
  </si>
  <si>
    <t>1916036317</t>
  </si>
  <si>
    <t>787611224</t>
  </si>
  <si>
    <t>Zasklívání oken a dveří pevných s pod(za)tmelením sklem matovaným tl 4 mm</t>
  </si>
  <si>
    <t>-797226247</t>
  </si>
  <si>
    <t>998787202</t>
  </si>
  <si>
    <t>Přesun hmot procentní pro zasklívání v objektech v přes 6 do 12 m</t>
  </si>
  <si>
    <t>-989425542</t>
  </si>
  <si>
    <t>012 - Oprava schodiště - jih</t>
  </si>
  <si>
    <t>013 - Oprava vnitřních prostor 2NP - sever</t>
  </si>
  <si>
    <t>317143431</t>
  </si>
  <si>
    <t>Překlad nosný z pórobetonu ve zdech tl 200 mm dl do 1300 mm</t>
  </si>
  <si>
    <t>-1767109682</t>
  </si>
  <si>
    <t>zárubeň ocelová pro běžné zdění a pórobeton 115 levá/pravá 800-900mm</t>
  </si>
  <si>
    <t>112362198</t>
  </si>
  <si>
    <t>1320397780</t>
  </si>
  <si>
    <t>1148504272</t>
  </si>
  <si>
    <t>Obvodová dilatace pružnou těsnicí páskou v 100 mm mezi stěnou a podlahou</t>
  </si>
  <si>
    <t>-1853502474</t>
  </si>
  <si>
    <t>Dočasné vyklizení, uschování a zpětné nastěhování a osazení vybavení a zařízení pro provedení prací - nábytek, zařízení, nástěnky,skříně, klaprámy,trezor aj.</t>
  </si>
  <si>
    <t>781814960</t>
  </si>
  <si>
    <t>-1477941796</t>
  </si>
  <si>
    <t>1953390528</t>
  </si>
  <si>
    <t>1532323406</t>
  </si>
  <si>
    <t>-1020631776</t>
  </si>
  <si>
    <t>1084245302</t>
  </si>
  <si>
    <t>838633014</t>
  </si>
  <si>
    <t>300009964</t>
  </si>
  <si>
    <t>-32449512</t>
  </si>
  <si>
    <t>-1145213146</t>
  </si>
  <si>
    <t>-619446137</t>
  </si>
  <si>
    <t>1298173567</t>
  </si>
  <si>
    <t>1541634124</t>
  </si>
  <si>
    <t>-431268944</t>
  </si>
  <si>
    <t>1685766081</t>
  </si>
  <si>
    <t>2142212240</t>
  </si>
  <si>
    <t>-1319133585</t>
  </si>
  <si>
    <t>Rozvody vnitřní kanalizace do DN 50 délky do 30m kompletní vč. osazení, upevnění, propojení, připojení, tlakové zkoušky, zednických přípomocí, potrubí, tvarovek, montážního materiálu a konečného zapravení</t>
  </si>
  <si>
    <t>-1913714026</t>
  </si>
  <si>
    <t>72117400R.12</t>
  </si>
  <si>
    <t>Rozvody vnitřní kanalizace do DN 50 délky do 15m kompletní vč. osazení, upevnění, propojení, připojení, tlakové zkoušky, zednických přípomocí, potrubí, tvarovek, montážního materiálu a konečného zapravení</t>
  </si>
  <si>
    <t>-1314344855</t>
  </si>
  <si>
    <t>72117400R3</t>
  </si>
  <si>
    <t>Rozvody vnitřní kanalizace do DN 100 délky do 10m kompletní vč. osazení, upevnění, propojení, připojení tlakové zkoušky, zednických přípomocí vč. zapravení a začištění, potrubí, tvarovek a montážního materiálu</t>
  </si>
  <si>
    <t>-916760066</t>
  </si>
  <si>
    <t>998721202</t>
  </si>
  <si>
    <t>Přesun hmot procentní pro vnitřní kanalizace v objektech v přes 6 do 12 m</t>
  </si>
  <si>
    <t>522994497</t>
  </si>
  <si>
    <t>1516336724</t>
  </si>
  <si>
    <t>Rozvody vnitřního vodovodu studené vody do 20m do DN 25 vč. osazení, upevnění, propojení, připojení, tlakové zkoušky, zednických přípomocí, potrubí, tvarovek, armatur, izolace a montážního materiálu a konečného zapravení</t>
  </si>
  <si>
    <t>722-A-1112.3.3</t>
  </si>
  <si>
    <t>Rozvody vnitřního vodovodu studené vody do 30m do DN 25 vč. osazení, upevnění, propojení, připojení, tlakové zkoušky, zednických přípomocí, potrubí, tvarovek, armatur, izolace a montážního materiálu a konečného zapravení</t>
  </si>
  <si>
    <t>-719220879</t>
  </si>
  <si>
    <t>722-A-1112.3.4</t>
  </si>
  <si>
    <t>Rozvody vnitřního vodovodu studené vody do 40m do DN 25 vč. osazení, upevnění, propojení, připojení, tlakové zkoušky, zednických přípomocí, potrubí, tvarovek, armatur, izolace a montážního materiálu a konečného zapravení</t>
  </si>
  <si>
    <t>-673247628</t>
  </si>
  <si>
    <t>998722202</t>
  </si>
  <si>
    <t>Přesun hmot procentní pro vnitřní vodovod v objektech v přes 6 do 12 m</t>
  </si>
  <si>
    <t>-684250295</t>
  </si>
  <si>
    <t>998733202</t>
  </si>
  <si>
    <t>Přesun hmot procentní pro rozvody potrubí v objektech v přes 6 do 12 m</t>
  </si>
  <si>
    <t>1017975147</t>
  </si>
  <si>
    <t>998734202</t>
  </si>
  <si>
    <t>Přesun hmot procentní pro armatury v objektech v přes 6 do 12 m</t>
  </si>
  <si>
    <t>1741627500</t>
  </si>
  <si>
    <t>-1801938363</t>
  </si>
  <si>
    <t>725112171</t>
  </si>
  <si>
    <t>Kombi klozet s hlubokým splachováním odpad vodorovný nebo svislý</t>
  </si>
  <si>
    <t>-161999587</t>
  </si>
  <si>
    <t>5299264</t>
  </si>
  <si>
    <t>1884516594</t>
  </si>
  <si>
    <t>-1226043016</t>
  </si>
  <si>
    <t>-1166423095</t>
  </si>
  <si>
    <t>725211705</t>
  </si>
  <si>
    <t>Umývátko keramické bílé rohové šířky 450 mm připevněné na stěnu šrouby</t>
  </si>
  <si>
    <t>-544714734</t>
  </si>
  <si>
    <t>86809695</t>
  </si>
  <si>
    <t>1856304047</t>
  </si>
  <si>
    <t>573846121</t>
  </si>
  <si>
    <t>877631204</t>
  </si>
  <si>
    <t>Koš odpadkový drátěný závěsný nerezový k umyvadlu</t>
  </si>
  <si>
    <t>2143380402</t>
  </si>
  <si>
    <t>725310823</t>
  </si>
  <si>
    <t>Demontáž dřez jednoduchý vestavěný v kuchyňských sestavách bez výtokových armatur</t>
  </si>
  <si>
    <t>-1242494900</t>
  </si>
  <si>
    <t>725311121</t>
  </si>
  <si>
    <t>Dřez jednoduchý nerezový se zápachovou uzávěrkou s odkapávací plochou 560x480 mm a miskou</t>
  </si>
  <si>
    <t>-59823368</t>
  </si>
  <si>
    <t>-1593568081</t>
  </si>
  <si>
    <t>1777744419</t>
  </si>
  <si>
    <t>1655674351</t>
  </si>
  <si>
    <t>-137095829</t>
  </si>
  <si>
    <t>Baterie dřezová nástěnná páková s otáčivým kulatým ústím a délkou ramínka 200 mm</t>
  </si>
  <si>
    <t>441544877</t>
  </si>
  <si>
    <t>-1714991505</t>
  </si>
  <si>
    <t>542626457</t>
  </si>
  <si>
    <t>1347605394</t>
  </si>
  <si>
    <t>725862113</t>
  </si>
  <si>
    <t>Zápachová uzávěrka pro dřezy s přípojkou pro pračku nebo myčku DN 40/50</t>
  </si>
  <si>
    <t>-1551268842</t>
  </si>
  <si>
    <t>1653298048</t>
  </si>
  <si>
    <t>1580757599</t>
  </si>
  <si>
    <t>1647535401</t>
  </si>
  <si>
    <t>735152132.KRD</t>
  </si>
  <si>
    <t>Otopné těleso panel VK jednodeskové bez přídavné přestupní plochy KORADO Radik VK typ 10 výška/délka 400/500 mm výkon 212 W</t>
  </si>
  <si>
    <t>-1951548888</t>
  </si>
  <si>
    <t>735152577.KRD</t>
  </si>
  <si>
    <t>Otopné těleso panelové VK dvoudeskové 2 přídavné přestupní plochy KORADO Radik VK typ 22 výška/délka 600/1000 mm výkon 1679 W</t>
  </si>
  <si>
    <t>427607326</t>
  </si>
  <si>
    <t>998735202</t>
  </si>
  <si>
    <t>Přesun hmot procentní pro otopná tělesa v objektech v přes 6 do 12 m</t>
  </si>
  <si>
    <t>1345368022</t>
  </si>
  <si>
    <t>762526811</t>
  </si>
  <si>
    <t>Demontáž podlah z dřevotřísky, překližky, sololitu tloušťky do 20 mm bez polštářů</t>
  </si>
  <si>
    <t>568992775</t>
  </si>
  <si>
    <t>762521811</t>
  </si>
  <si>
    <t>Demontáž podlah bez polštářů z prken tloušťky do 32 mm - kompletní konstrukce vč. lišt a ost. doplňků</t>
  </si>
  <si>
    <t>303040930</t>
  </si>
  <si>
    <t>76252491R</t>
  </si>
  <si>
    <t>Úprava a revize nosné konstrukce podlahy, vyrovnání a příprava pro pokládku podkladní vrstvy - příp. boční příložky z fošen, výměna případných poškozených částí s výměnou zásypu, ošetření stávajících konstrukcí, urovnání zásypu</t>
  </si>
  <si>
    <t>630041940</t>
  </si>
  <si>
    <t>762523104</t>
  </si>
  <si>
    <t>Položení podlahy z hoblovaných prken na sraz</t>
  </si>
  <si>
    <t>167196064</t>
  </si>
  <si>
    <t>řezivo jehličnaté boční prkno 20-30mm</t>
  </si>
  <si>
    <t>-2063527908</t>
  </si>
  <si>
    <t>762081150</t>
  </si>
  <si>
    <t>Hoblování hraněného řeziva ve staveništní dílně</t>
  </si>
  <si>
    <t>-485839701</t>
  </si>
  <si>
    <t>762083121</t>
  </si>
  <si>
    <t>Impregnace řeziva proti dřevokaznému hmyzu, houbám a plísním máčením třída ohrožení 1 a 2</t>
  </si>
  <si>
    <t>-794211712</t>
  </si>
  <si>
    <t>762511286</t>
  </si>
  <si>
    <t>Podlahové kce podkladové dvouvrstvé z desek OSB do vlhkého prostředí tl 2x18 mm na pero a drážku lepených</t>
  </si>
  <si>
    <t>-397831140</t>
  </si>
  <si>
    <t>762595001</t>
  </si>
  <si>
    <t>Spojovací prostředky pro položení dřevěných podlah a zakrytí kanálů</t>
  </si>
  <si>
    <t>-748787795</t>
  </si>
  <si>
    <t>Přesun hmot procentní pro kce tesařské v objektech v přes 6 do 12 m</t>
  </si>
  <si>
    <t>-1738270956</t>
  </si>
  <si>
    <t>763131551</t>
  </si>
  <si>
    <t>SDK podhled deska 1xH2 12,5 bez izolace jednovrstvá spodní kce profil CD+UD</t>
  </si>
  <si>
    <t>-1113839191</t>
  </si>
  <si>
    <t>998763402</t>
  </si>
  <si>
    <t>Přesun hmot procentní pro sádrokartonové konstrukce v objektech v přes 6 do 12 m</t>
  </si>
  <si>
    <t>-1560060089</t>
  </si>
  <si>
    <t>dveře jednokřídlé voštinové povrch fóliový plné 800-900x1970-2100mm</t>
  </si>
  <si>
    <t>1812417533</t>
  </si>
  <si>
    <t>61187261</t>
  </si>
  <si>
    <t>práh dveřní dřevěný dubový tl 20mm dl 1470mm š 150mm vč. povrchové úpravy</t>
  </si>
  <si>
    <t>-1290263813</t>
  </si>
  <si>
    <t>76681111R</t>
  </si>
  <si>
    <t>Kuchyňská linka sektorová (skládaná) vč. horních skříněk a pracovní desky</t>
  </si>
  <si>
    <t>-796606226</t>
  </si>
  <si>
    <t>998766202</t>
  </si>
  <si>
    <t>Přesun hmot procentní pro kce truhlářské v objektech v přes 6 do 12 m</t>
  </si>
  <si>
    <t>-1471262675</t>
  </si>
  <si>
    <t>-5557721</t>
  </si>
  <si>
    <t>-1492056507</t>
  </si>
  <si>
    <t>Přesun hmot procentní pro zámečnické konstrukce v objektech v přes 6 do 12 m</t>
  </si>
  <si>
    <t>162878308</t>
  </si>
  <si>
    <t>771591200</t>
  </si>
  <si>
    <t>Adhezní můstek CP 203</t>
  </si>
  <si>
    <t>-1342100253</t>
  </si>
  <si>
    <t>771591210</t>
  </si>
  <si>
    <t>Rohož lepená roznášecí a separační do podlah ve spojení s dlažbou - SDI panel do tmelu AD 590 s přelepením spár krycí páskou 20mm vč. dilatační pásky DSAT</t>
  </si>
  <si>
    <t>1028112056</t>
  </si>
  <si>
    <t>711493100</t>
  </si>
  <si>
    <t>2x flexibilní hydroizolace SE 1 vč. bandáží vč. vytažení na stěny</t>
  </si>
  <si>
    <t>-780381494</t>
  </si>
  <si>
    <t>771591111</t>
  </si>
  <si>
    <t>Podlahy penetrace podkladu</t>
  </si>
  <si>
    <t>-872726752</t>
  </si>
  <si>
    <t>77199011R</t>
  </si>
  <si>
    <t>Vyrovnání podkladu samonivelační stěrkou vyztuženou vlákny pro problematické, přetvárné a nestabilní podklady tl 4 mm</t>
  </si>
  <si>
    <t>-136076863</t>
  </si>
  <si>
    <t>77199019R</t>
  </si>
  <si>
    <t>Příplatek k vyrovnání podkladu dlažby samonivelační stěrkou pro problematické podklady ZKD 1 mm tloušťky</t>
  </si>
  <si>
    <t>-2137902059</t>
  </si>
  <si>
    <t>-2135714454</t>
  </si>
  <si>
    <t>59761281.2.1</t>
  </si>
  <si>
    <t>-1231258634</t>
  </si>
  <si>
    <t>-600102829</t>
  </si>
  <si>
    <t>-1662096980</t>
  </si>
  <si>
    <t>1410071506</t>
  </si>
  <si>
    <t>998771202</t>
  </si>
  <si>
    <t>Přesun hmot procentní pro podlahy z dlaždic v objektech v přes 6 do 12 m</t>
  </si>
  <si>
    <t>604987790</t>
  </si>
  <si>
    <t>776401800.1</t>
  </si>
  <si>
    <t>185134143</t>
  </si>
  <si>
    <t>776411111.1</t>
  </si>
  <si>
    <t>-1252354529</t>
  </si>
  <si>
    <t>28411010.1</t>
  </si>
  <si>
    <t>1324882643</t>
  </si>
  <si>
    <t>776141122</t>
  </si>
  <si>
    <t>Vyrovnání podkladu povlakových podlah samonivelační stěrkou tl 5 mm pro kritické podklady vyztuženou polypropylenovými vlákny</t>
  </si>
  <si>
    <t>-919021383</t>
  </si>
  <si>
    <t>776222111</t>
  </si>
  <si>
    <t>Lepení pásů z PVC 2-složkovým lepidlem</t>
  </si>
  <si>
    <t>862846391</t>
  </si>
  <si>
    <t>28411101</t>
  </si>
  <si>
    <t>PVC vinyl homogenní tl 2mm, hm 2850g/m2, hořlavost Bfl-s1, smykové tření µ 0.6, třída zátěže 34/43 do zdravotnictví</t>
  </si>
  <si>
    <t>627230882</t>
  </si>
  <si>
    <t>781111011</t>
  </si>
  <si>
    <t>Ometení (oprášení) stěny při přípravě podkladu</t>
  </si>
  <si>
    <t>-1692211300</t>
  </si>
  <si>
    <t>781131112</t>
  </si>
  <si>
    <t>Izolace pod obklad nátěrem nebo stěrkou ve dvou vrstvách</t>
  </si>
  <si>
    <t>2104744213</t>
  </si>
  <si>
    <t>781131232</t>
  </si>
  <si>
    <t>Izolace pod obklad těsnícími pásy pro styčné nebo dilatační spáry</t>
  </si>
  <si>
    <t>2054153520</t>
  </si>
  <si>
    <t>781131241</t>
  </si>
  <si>
    <t>Izolace pod obklad těsnícími pásy vnitřní kout</t>
  </si>
  <si>
    <t>1128558510</t>
  </si>
  <si>
    <t>163</t>
  </si>
  <si>
    <t>781131264</t>
  </si>
  <si>
    <t>Izolace pod obklad těsnícími pásy mezi podlahou a stěnou</t>
  </si>
  <si>
    <t>1369171797</t>
  </si>
  <si>
    <t>164</t>
  </si>
  <si>
    <t>781474113</t>
  </si>
  <si>
    <t>Montáž obkladů vnitřních keramických hladkých do 19 ks/m2 lepených flexibilním lepidlem</t>
  </si>
  <si>
    <t>1226189815</t>
  </si>
  <si>
    <t>165</t>
  </si>
  <si>
    <t>59761071</t>
  </si>
  <si>
    <t>obklad keramický hladký přes 12 do 19ks/m2</t>
  </si>
  <si>
    <t>545292906</t>
  </si>
  <si>
    <t>166</t>
  </si>
  <si>
    <t>167</t>
  </si>
  <si>
    <t>168</t>
  </si>
  <si>
    <t>169</t>
  </si>
  <si>
    <t>170</t>
  </si>
  <si>
    <t>781495123</t>
  </si>
  <si>
    <t>Separační provazec do pružných spar průměru 6 mm</t>
  </si>
  <si>
    <t>-385887767</t>
  </si>
  <si>
    <t>171</t>
  </si>
  <si>
    <t>781495141</t>
  </si>
  <si>
    <t>Průnik obkladem kruhový do DN 30</t>
  </si>
  <si>
    <t>1546839299</t>
  </si>
  <si>
    <t>172</t>
  </si>
  <si>
    <t>781495142</t>
  </si>
  <si>
    <t>Průnik obkladem kruhový do DN 90</t>
  </si>
  <si>
    <t>-1995089124</t>
  </si>
  <si>
    <t>173</t>
  </si>
  <si>
    <t>781495143</t>
  </si>
  <si>
    <t>Průnik obkladem kruhový přes DN 90</t>
  </si>
  <si>
    <t>81166878</t>
  </si>
  <si>
    <t>174</t>
  </si>
  <si>
    <t>781495211</t>
  </si>
  <si>
    <t>Čištění vnitřních ploch stěn po provedení obkladu chemickými prostředky</t>
  </si>
  <si>
    <t>-2134190343</t>
  </si>
  <si>
    <t>175</t>
  </si>
  <si>
    <t>176</t>
  </si>
  <si>
    <t>177</t>
  </si>
  <si>
    <t>178</t>
  </si>
  <si>
    <t>783601715</t>
  </si>
  <si>
    <t>Odmaštění ředidlovým odmašťovačem potrubí DN do 50 mm</t>
  </si>
  <si>
    <t>1408041588</t>
  </si>
  <si>
    <t>179</t>
  </si>
  <si>
    <t>783614551</t>
  </si>
  <si>
    <t>Základní jednonásobný syntetický nátěr potrubí DN do 50 mm</t>
  </si>
  <si>
    <t>1287839807</t>
  </si>
  <si>
    <t>180</t>
  </si>
  <si>
    <t>783617613</t>
  </si>
  <si>
    <t>Krycí dvojnásobný syntetický samozákladující nátěr potrubí DN do 50 mm</t>
  </si>
  <si>
    <t>877459728</t>
  </si>
  <si>
    <t>181</t>
  </si>
  <si>
    <t>-504677048</t>
  </si>
  <si>
    <t>182</t>
  </si>
  <si>
    <t>1906604383</t>
  </si>
  <si>
    <t>183</t>
  </si>
  <si>
    <t>184</t>
  </si>
  <si>
    <t>784131101</t>
  </si>
  <si>
    <t>Odstranění linkrustace v místnostech v do 3,80 m</t>
  </si>
  <si>
    <t>-1950485738</t>
  </si>
  <si>
    <t>185</t>
  </si>
  <si>
    <t>186</t>
  </si>
  <si>
    <t>187</t>
  </si>
  <si>
    <t>188</t>
  </si>
  <si>
    <t>189</t>
  </si>
  <si>
    <t>784211143</t>
  </si>
  <si>
    <t>Příplatek k cenám 2x maleb ze směsí za mokra za provádění styku 2 barev</t>
  </si>
  <si>
    <t>205181208</t>
  </si>
  <si>
    <t>190</t>
  </si>
  <si>
    <t>784211165</t>
  </si>
  <si>
    <t>Příplatek k cenám 2x maleb ze směsí za mokra otěruvzdorných za barevnou malbu v sytém odstínu</t>
  </si>
  <si>
    <t>-1748534339</t>
  </si>
  <si>
    <t>191</t>
  </si>
  <si>
    <t>-167879434</t>
  </si>
  <si>
    <t>014 - Oprava vnitřních prostor 2NP - jih</t>
  </si>
  <si>
    <t>57630436</t>
  </si>
  <si>
    <t>749028206</t>
  </si>
  <si>
    <t>24897504</t>
  </si>
  <si>
    <t>212754383</t>
  </si>
  <si>
    <t>297392690</t>
  </si>
  <si>
    <t>1791064829</t>
  </si>
  <si>
    <t>-2054505231</t>
  </si>
  <si>
    <t>1462084864</t>
  </si>
  <si>
    <t>2091411145</t>
  </si>
  <si>
    <t>-1951605655</t>
  </si>
  <si>
    <t>-2027750920</t>
  </si>
  <si>
    <t>-627869172</t>
  </si>
  <si>
    <t>639943797</t>
  </si>
  <si>
    <t>1464724652</t>
  </si>
  <si>
    <t>-1457308916</t>
  </si>
  <si>
    <t>-274363249</t>
  </si>
  <si>
    <t>015 - Elektroinstalace a hromosvod</t>
  </si>
  <si>
    <t>SEE</t>
  </si>
  <si>
    <t>D1 - Dodávky - rozvaděč RH - začátek</t>
  </si>
  <si>
    <t xml:space="preserve">    D2 - ELEKTROMĚROVÝ ROZVADĚČ</t>
  </si>
  <si>
    <t xml:space="preserve">    D3 - INSTALAČNÍ ROZVADĚČ</t>
  </si>
  <si>
    <t xml:space="preserve">    D4 - ELEKTROMĚR DIGITÁLNÍ NA DIN LIŠTU</t>
  </si>
  <si>
    <t xml:space="preserve">    D5 - JISTIČE VÝKONOVÉ</t>
  </si>
  <si>
    <t xml:space="preserve">    D6 - POJISTKOVÉ ODPÍNAČE</t>
  </si>
  <si>
    <t xml:space="preserve">    D7 - NOŽOVÉ POJISTKY</t>
  </si>
  <si>
    <t xml:space="preserve">    D8 - SVODIČE PŘEPĚTÍ</t>
  </si>
  <si>
    <t xml:space="preserve">    D9 - SPÍNACÍ HODINY NA DIN LIŠTU</t>
  </si>
  <si>
    <t xml:space="preserve">    D10 - JISTIČE MODULOVÉ NA DIN LIŠTU</t>
  </si>
  <si>
    <t xml:space="preserve">    D11 - JISTIČE S PROUD. CHRÁNIČEM MODULOVÉ NA DIN LIŠTU</t>
  </si>
  <si>
    <t xml:space="preserve">    D12 - OTOČNÉ PŘEPÍNAČE MODULOVÉ</t>
  </si>
  <si>
    <t xml:space="preserve">    D13 - STYKAČE MODULOVÉ NA DIN LIŠTU</t>
  </si>
  <si>
    <t>D15 - Dodávky - rozvaděč R1 - začátek</t>
  </si>
  <si>
    <t xml:space="preserve">    D16 - HLAVNÍ VYPÍNAČ</t>
  </si>
  <si>
    <t>D18 - Dodávky - rozvaděč R2 - začátek</t>
  </si>
  <si>
    <t>D20 - Dodávky - rozvaděč R3 - začátek</t>
  </si>
  <si>
    <t>D22 - Dodávky - rozvaděč R4 - začátek</t>
  </si>
  <si>
    <t>D24 - Dodávky - rozvaděč R5 - začátek</t>
  </si>
  <si>
    <t>D26 - Dodávky - rozvaděč R6 - začátek</t>
  </si>
  <si>
    <t>D28 - Dodávky - rozvaděč R10 - začátek</t>
  </si>
  <si>
    <t xml:space="preserve">    D29 - BYTOVÉ ROZVODNICE - ZAPUŠTĚNÉ</t>
  </si>
  <si>
    <t>D31 - Dodávky - rozvaděč R11 - začátek</t>
  </si>
  <si>
    <t>D33 - Dodávky - rozvaděč R12 - začátek</t>
  </si>
  <si>
    <t>D35 - Dodávky - rozvaděč R13 - začátek</t>
  </si>
  <si>
    <t>D37 - Dodávky - přípojnicová skříň MET (HOP) - začátek</t>
  </si>
  <si>
    <t xml:space="preserve">    D38 - PŘÍPOJNICOVÁ SKŘÍŇ</t>
  </si>
  <si>
    <t>D40 - Montážní materiál a práce - začátek</t>
  </si>
  <si>
    <t xml:space="preserve">    D41 - LED SVÍTIDLA, PŘÍSLUŠENSTVÍ</t>
  </si>
  <si>
    <t xml:space="preserve">    D42 - SPÍNÁNÍ VENKOVNÍHO OSVĚTLENÍ - CELEK</t>
  </si>
  <si>
    <t xml:space="preserve">    D43 - KABEL SILOVÝ,IZOLACE PVC</t>
  </si>
  <si>
    <t xml:space="preserve">    D44 - SPOJKA 1kV PRO KABELY S PLASTOVOU IZOLACÍ</t>
  </si>
  <si>
    <t xml:space="preserve">    D45 - VODIČ JEDNOŽILOVÝ  (CY)</t>
  </si>
  <si>
    <t xml:space="preserve">    D46 - KRABICE, LIŠTY, TRUBKY, PŘÍSLUŠENSTVÍ</t>
  </si>
  <si>
    <t xml:space="preserve">    D47 - PŘÍSTROJE SPÍNAČŮ A PŘEPÍNAČŮ pro Tango</t>
  </si>
  <si>
    <t xml:space="preserve">    D48 - KRYT SPÍNAČE, TANGO</t>
  </si>
  <si>
    <t xml:space="preserve">    D49 - RÁMEČEK, TANGO</t>
  </si>
  <si>
    <t xml:space="preserve">    D50 - ZÁSUVKA NN, TANGO</t>
  </si>
  <si>
    <t xml:space="preserve">    D51 - SPÍNAČ, PŘEPÍNAČ, PRAKTIK IP44 (plast)</t>
  </si>
  <si>
    <t xml:space="preserve">    D52 - ZÁSUVKA NN, PRAKTIK IP44 (plast)</t>
  </si>
  <si>
    <t xml:space="preserve">    D53 - SVORKA PRO VYROVNÁNÍ POTENCIÁLŮ</t>
  </si>
  <si>
    <t xml:space="preserve">    D54 - Ukončení vodičů zapojením v rozváděči nebo na přístroji</t>
  </si>
  <si>
    <t xml:space="preserve">    D55 - Demontáže- začátek</t>
  </si>
  <si>
    <t xml:space="preserve">    D57 - HZS</t>
  </si>
  <si>
    <t xml:space="preserve">    D58 - SPOLUPRÁCE SE ZÁSTUPCI SŽ - SEE</t>
  </si>
  <si>
    <t xml:space="preserve">    D59 - KOORDINACE POSTUPU PRACÍ</t>
  </si>
  <si>
    <t xml:space="preserve">    D61 - PROVEDENÍ REVIZNÍCH ZKOUŠEK DLE ČSN 331500</t>
  </si>
  <si>
    <t xml:space="preserve">    P - PODRUŽNÝ MATERIÁL</t>
  </si>
  <si>
    <t>D63 - Hromosvod - začátek</t>
  </si>
  <si>
    <t xml:space="preserve">    D64 - UZEMŇOVACÍ VEDENÍ</t>
  </si>
  <si>
    <t xml:space="preserve">    D65 - ZEMNIČE, PŘÍSLUŠENSTVÍ</t>
  </si>
  <si>
    <t xml:space="preserve">    D66 - OCHRANNÝ ÚHELNÍK A DRŽÁKY</t>
  </si>
  <si>
    <t xml:space="preserve">    D67 - SVORKA HROMOSVODNÍ, UZEMŇOVACÍ</t>
  </si>
  <si>
    <t xml:space="preserve">    D68 - JÍMACÍ TYČ A OCHRANNÁ TRUBKA</t>
  </si>
  <si>
    <t xml:space="preserve">    D69 - MONTÁŽ HROMOSVODOVÉHO VEDENÍ - podpěr</t>
  </si>
  <si>
    <t xml:space="preserve">    D70 - ANTIKOROZNÍ OCHRANA SPOJŮ V ZEMI</t>
  </si>
  <si>
    <t xml:space="preserve">    D60 - PROVEDENI REVIZNICH ZKOUSEK</t>
  </si>
  <si>
    <t>D72 - Zednické práce - začátek</t>
  </si>
  <si>
    <t xml:space="preserve">    D73 - ZHOTOVENÍ OTVORU VE ZDIVU CIHELNÉM do prům. 60mm</t>
  </si>
  <si>
    <t xml:space="preserve">    D74 - VYKROUŽENÍ KAPES VE ZDIVU CIHELNÉM</t>
  </si>
  <si>
    <t xml:space="preserve">    D75 - VYSEKANÍ RÝH VE ZDIVU</t>
  </si>
  <si>
    <t xml:space="preserve">    D76 - VYSEKANÍ RÝH V OMÍTCE STROPU</t>
  </si>
  <si>
    <t xml:space="preserve">    D77 - VYSEKÁNÍ KAPSY VE ZDIVU</t>
  </si>
  <si>
    <t>D79 - Zemní práce - začátek</t>
  </si>
  <si>
    <t xml:space="preserve">    D80 - ZŘÍZENÍ LOŽE PRO ZEMNÍCÍ PÁSEK</t>
  </si>
  <si>
    <t xml:space="preserve">    D81 - FOLIE VÝSTRAŽNÁ Z PVC</t>
  </si>
  <si>
    <t>Dodávky - rozvaděč RH - začátek</t>
  </si>
  <si>
    <t>D2</t>
  </si>
  <si>
    <t>ELEKTROMĚROVÝ ROZVADĚČ</t>
  </si>
  <si>
    <t>Pol14</t>
  </si>
  <si>
    <t>ILC2A624 Oceloplechová nástěnná rozvodnice 6x24, bez dveří</t>
  </si>
  <si>
    <t>Pol15</t>
  </si>
  <si>
    <t>ILC2H624 Dveře pro oceloplechovou rozvodnici 6x24, bílé plné vysoké</t>
  </si>
  <si>
    <t>D3</t>
  </si>
  <si>
    <t>INSTALAČNÍ ROZVADĚČ</t>
  </si>
  <si>
    <t>D4</t>
  </si>
  <si>
    <t>ELEKTROMĚR DIGITÁLNÍ NA DIN LIŠTU</t>
  </si>
  <si>
    <t>Pol16</t>
  </si>
  <si>
    <t>CSELW9905D Elektroměr 3-fázový, 1-tarifní, přímé měření 10-100A</t>
  </si>
  <si>
    <t>Pol17</t>
  </si>
  <si>
    <t>CSELW9901D Elektroměr 1-fázový, 1-tarifní, přímé měření 5-45A</t>
  </si>
  <si>
    <t>D5</t>
  </si>
  <si>
    <t>JISTIČE VÝKONOVÉ</t>
  </si>
  <si>
    <t>Pol18</t>
  </si>
  <si>
    <t>MC220331 Jistič výkonový, 3-pólový, 150kA, 200A</t>
  </si>
  <si>
    <t>D6</t>
  </si>
  <si>
    <t>POJISTKOVÉ ODPÍNAČE</t>
  </si>
  <si>
    <t>Pol19</t>
  </si>
  <si>
    <t>OEZ 14364 Pojistkový odpínač OEZ FH1-3A/F 3x250A</t>
  </si>
  <si>
    <t>D7</t>
  </si>
  <si>
    <t>NOŽOVÉ POJISTKY</t>
  </si>
  <si>
    <t>Pol21</t>
  </si>
  <si>
    <t>40440 Nožová pojistka OEZ PNA1 200A gG</t>
  </si>
  <si>
    <t>D8</t>
  </si>
  <si>
    <t>SVODIČE PŘEPĚTÍ</t>
  </si>
  <si>
    <t>Pol22</t>
  </si>
  <si>
    <t>1159636 Svodič přepětí B+C, SPBT12-280/4</t>
  </si>
  <si>
    <t>D9</t>
  </si>
  <si>
    <t>SPÍNACÍ HODINY NA DIN LIŠTU</t>
  </si>
  <si>
    <t>Pol23</t>
  </si>
  <si>
    <t>1035295 MAE-A16-001-A230 Spínací hodiny mechanické</t>
  </si>
  <si>
    <t>D10</t>
  </si>
  <si>
    <t>JISTIČE MODULOVÉ NA DIN LIŠTU</t>
  </si>
  <si>
    <t>Pol24</t>
  </si>
  <si>
    <t>BM618102-- Jistič modulární B2/1, 6kA</t>
  </si>
  <si>
    <t>Pol25</t>
  </si>
  <si>
    <t>BM618106-- Jistič modulární B6/1, 6kA</t>
  </si>
  <si>
    <t>Pol26</t>
  </si>
  <si>
    <t>BM618110-- Jistič modulární B10/1, 6kA</t>
  </si>
  <si>
    <t>Pol27</t>
  </si>
  <si>
    <t>BM618113-- Jistič modulární B13/1, 6kA</t>
  </si>
  <si>
    <t>Pol28</t>
  </si>
  <si>
    <t>BM618116-- Jistič modulární B16/1, 6kA</t>
  </si>
  <si>
    <t>Pol29</t>
  </si>
  <si>
    <t>BM618120-- Jistič modulární B20/1, 6kA</t>
  </si>
  <si>
    <t>Pol30</t>
  </si>
  <si>
    <t>BM618316-- Jistič modulární B16/3, 6kA</t>
  </si>
  <si>
    <t>Pol31</t>
  </si>
  <si>
    <t>BM618320-- Jistič modulární B20/3, 6kA</t>
  </si>
  <si>
    <t>Pol32</t>
  </si>
  <si>
    <t>BM618325-- Jistič modulární B25/3, 6kA</t>
  </si>
  <si>
    <t>Pol33</t>
  </si>
  <si>
    <t>BM618332-- Jistič modulární B32/3, 6kA</t>
  </si>
  <si>
    <t>Pol34</t>
  </si>
  <si>
    <t>BM618340-- Jistič modulární B40/3, 6kA</t>
  </si>
  <si>
    <t>Pol35</t>
  </si>
  <si>
    <t>BM618350-- Jistič modulární B50/3, 6kA</t>
  </si>
  <si>
    <t>D11</t>
  </si>
  <si>
    <t>JISTIČE S PROUD. CHRÁNIČEM MODULOVÉ NA DIN LIŠTU</t>
  </si>
  <si>
    <t>Pol36</t>
  </si>
  <si>
    <t>AK668616-- Jistič s proud.chráničem 1+N, 6kA, B16A, 30mA</t>
  </si>
  <si>
    <t>D12</t>
  </si>
  <si>
    <t>OTOČNÉ PŘEPÍNAČE MODULOVÉ</t>
  </si>
  <si>
    <t>Pol37</t>
  </si>
  <si>
    <t>XB4BD33 Otočný přepínač Ø22 3-polohy pevné VZ</t>
  </si>
  <si>
    <t>D13</t>
  </si>
  <si>
    <t>STYKAČE MODULOVÉ NA DIN LIŠTU</t>
  </si>
  <si>
    <t>Pol38</t>
  </si>
  <si>
    <t>BZ326471-- Stykač modulový 20A, 230VAC, 1Z, 1 modul</t>
  </si>
  <si>
    <t>Pol39</t>
  </si>
  <si>
    <t>BZ326442-- Stykač modulový 40A, 230VAC, 4Z, 3 moduly</t>
  </si>
  <si>
    <t>D15</t>
  </si>
  <si>
    <t>Dodávky - rozvaděč R1 - začátek</t>
  </si>
  <si>
    <t>Pol40</t>
  </si>
  <si>
    <t>ILC2A324-- Oceloplechová nástěnná rozvodnice 3x24, bez dveří</t>
  </si>
  <si>
    <t>Pol41</t>
  </si>
  <si>
    <t>ILC2H324-- Dveře pro oceloplechovou rozvodnici 3x24, bílé plné vysoké</t>
  </si>
  <si>
    <t>D16</t>
  </si>
  <si>
    <t>HLAVNÍ VYPÍNAČ</t>
  </si>
  <si>
    <t>Pol42</t>
  </si>
  <si>
    <t>AZ200243-- Vypínač AMPARO 32A, 3-pólový</t>
  </si>
  <si>
    <t>D18</t>
  </si>
  <si>
    <t>Dodávky - rozvaděč R2 - začátek</t>
  </si>
  <si>
    <t>D20</t>
  </si>
  <si>
    <t>Dodávky - rozvaděč R3 - začátek</t>
  </si>
  <si>
    <t>Pol43</t>
  </si>
  <si>
    <t>ILC2A224-- Oceloplechová nástěnná rozvodnice 2x24, bez dveří</t>
  </si>
  <si>
    <t>Pol44</t>
  </si>
  <si>
    <t>ILC2H224-- Dveře pro oceloplechovou rozvodnici 2x24, bílé plné vysoké</t>
  </si>
  <si>
    <t>D22</t>
  </si>
  <si>
    <t>Dodávky - rozvaděč R4 - začátek</t>
  </si>
  <si>
    <t>D24</t>
  </si>
  <si>
    <t>Dodávky - rozvaděč R5 - začátek</t>
  </si>
  <si>
    <t>D26</t>
  </si>
  <si>
    <t>Dodávky - rozvaděč R6 - začátek</t>
  </si>
  <si>
    <t>D28</t>
  </si>
  <si>
    <t>Dodávky - rozvaděč R10 - začátek</t>
  </si>
  <si>
    <t>D29</t>
  </si>
  <si>
    <t>BYTOVÉ ROZVODNICE - ZAPUŠTĚNÉ</t>
  </si>
  <si>
    <t>Pol45</t>
  </si>
  <si>
    <t>BK0850022-- Zapuštěná rozvodnice 2‑řadá, pod omítku, 2x14 modulů</t>
  </si>
  <si>
    <t>D31</t>
  </si>
  <si>
    <t>Dodávky - rozvaděč R11 - začátek</t>
  </si>
  <si>
    <t>D33</t>
  </si>
  <si>
    <t>Dodávky - rozvaděč R12 - začátek</t>
  </si>
  <si>
    <t>Pol46</t>
  </si>
  <si>
    <t>D35</t>
  </si>
  <si>
    <t>Dodávky - rozvaděč R13 - začátek</t>
  </si>
  <si>
    <t>D37</t>
  </si>
  <si>
    <t>Dodávky - přípojnicová skříň MET (HOP) - začátek</t>
  </si>
  <si>
    <t>D38</t>
  </si>
  <si>
    <t>PŘÍPOJNICOVÁ SKŘÍŇ</t>
  </si>
  <si>
    <t>Pol47</t>
  </si>
  <si>
    <t>FP 3402 - Hensel přípojnicová skříň</t>
  </si>
  <si>
    <t>Pol48</t>
  </si>
  <si>
    <t>FP SV 25 Hensel spojka přípojnic - sada = 5ks</t>
  </si>
  <si>
    <t>sada</t>
  </si>
  <si>
    <t>Pol49</t>
  </si>
  <si>
    <t>Sada krycách desek na skříň FP 3402</t>
  </si>
  <si>
    <t>D40</t>
  </si>
  <si>
    <t>Montážní materiál a práce - začátek</t>
  </si>
  <si>
    <t>D41</t>
  </si>
  <si>
    <t>LED SVÍTIDLA, PŘÍSLUŠENSTVÍ</t>
  </si>
  <si>
    <t>Pol54</t>
  </si>
  <si>
    <t>Svítidlo stropní přisazené LED, svítivost min. 5650lm, ozn. "A"</t>
  </si>
  <si>
    <t>Pol59</t>
  </si>
  <si>
    <t>Svítidlo nástěnné LED s čidlem24W/LED s pohybovým čidlem, ozn. "B"</t>
  </si>
  <si>
    <t>Pol60</t>
  </si>
  <si>
    <t>Svítidlo nástěnné LED s čidlem 14W/LED s pohybovým čidlem, ozn. "C"</t>
  </si>
  <si>
    <t>Pol57</t>
  </si>
  <si>
    <t>Svítidlo nástěnné LED, svítivost min. 1200lm, ozn. "D"</t>
  </si>
  <si>
    <t>Pol53</t>
  </si>
  <si>
    <t>Svítidlo stropní přisazené LED, provedení antivandal, prachotěsné, IP65, 40W, min. 5500lm, ozn. "E"</t>
  </si>
  <si>
    <t>Pol55</t>
  </si>
  <si>
    <t>Svítidlo vestavné do rastru LED, svítivost min. 5800lm, ozn. "H"</t>
  </si>
  <si>
    <t>Pol50</t>
  </si>
  <si>
    <t>svítidlo venkovní výložníkové LED, svítivost min. 5000lm, ozn. "J"</t>
  </si>
  <si>
    <t>Pol51</t>
  </si>
  <si>
    <t>Výložník na zeď</t>
  </si>
  <si>
    <t>Pol58</t>
  </si>
  <si>
    <t>svítdlo LED s ochranným košem, IP 65, 15W, min. svítivost 1620lm, ozn. "K"</t>
  </si>
  <si>
    <t>Pol56</t>
  </si>
  <si>
    <t>Svítidlo stropní přisazené LED, IP 40, ozn. "L"</t>
  </si>
  <si>
    <t>Pol52</t>
  </si>
  <si>
    <t>Svítidlo nouzové LED, 1W, 3hod, IP65, ozn. "N"</t>
  </si>
  <si>
    <t>D42</t>
  </si>
  <si>
    <t>SPÍNÁNÍ VENKOVNÍHO OSVĚTLENÍ - CELEK</t>
  </si>
  <si>
    <t>Pol61</t>
  </si>
  <si>
    <t>Systém spínání osvětlení a nápisů, soumrak. spínač, relé, spínací hodiny</t>
  </si>
  <si>
    <t>D43</t>
  </si>
  <si>
    <t>KABEL SILOVÝ,IZOLACE PVC</t>
  </si>
  <si>
    <t>Pol62</t>
  </si>
  <si>
    <t>CYKY-O 3x1.5</t>
  </si>
  <si>
    <t>Pol63</t>
  </si>
  <si>
    <t>CYKY-J 3x1.5</t>
  </si>
  <si>
    <t>Pol64</t>
  </si>
  <si>
    <t>CYKY-J 3x2.5</t>
  </si>
  <si>
    <t>Pol65</t>
  </si>
  <si>
    <t>CYKY-J 5x2.5</t>
  </si>
  <si>
    <t>Pol66</t>
  </si>
  <si>
    <t>CYKY-J 3x4</t>
  </si>
  <si>
    <t>Pol67</t>
  </si>
  <si>
    <t>CYKY-J 5x4</t>
  </si>
  <si>
    <t>192</t>
  </si>
  <si>
    <t>Pol68</t>
  </si>
  <si>
    <t>CYKY-J 5x6</t>
  </si>
  <si>
    <t>194</t>
  </si>
  <si>
    <t>Pol69</t>
  </si>
  <si>
    <t>CYKY-J 4x16</t>
  </si>
  <si>
    <t>196</t>
  </si>
  <si>
    <t>Pol70</t>
  </si>
  <si>
    <t>AYKY-J 3x120+70</t>
  </si>
  <si>
    <t>198</t>
  </si>
  <si>
    <t>D44</t>
  </si>
  <si>
    <t>SPOJKA 1kV PRO KABELY S PLASTOVOU IZOLACÍ</t>
  </si>
  <si>
    <t>Pol71</t>
  </si>
  <si>
    <t>SMOE81514 70-150mm2</t>
  </si>
  <si>
    <t>200</t>
  </si>
  <si>
    <t>Pol72</t>
  </si>
  <si>
    <t>SMOE81513 16-50mm2</t>
  </si>
  <si>
    <t>202</t>
  </si>
  <si>
    <t>D45</t>
  </si>
  <si>
    <t>VODIČ JEDNOŽILOVÝ  (CY)</t>
  </si>
  <si>
    <t>Pol73</t>
  </si>
  <si>
    <t>H07V-U 6 černý</t>
  </si>
  <si>
    <t>204</t>
  </si>
  <si>
    <t>Pol74</t>
  </si>
  <si>
    <t>H07V-U 6 hnědý</t>
  </si>
  <si>
    <t>206</t>
  </si>
  <si>
    <t>Pol75</t>
  </si>
  <si>
    <t>H07V-U 6 šedý</t>
  </si>
  <si>
    <t>208</t>
  </si>
  <si>
    <t>Pol76</t>
  </si>
  <si>
    <t>H07V-R 10 černý</t>
  </si>
  <si>
    <t>210</t>
  </si>
  <si>
    <t>Pol77</t>
  </si>
  <si>
    <t>H07V-R 10 hnědý</t>
  </si>
  <si>
    <t>212</t>
  </si>
  <si>
    <t>Pol78</t>
  </si>
  <si>
    <t>H07V-R 10 šedý</t>
  </si>
  <si>
    <t>214</t>
  </si>
  <si>
    <t>Pol79</t>
  </si>
  <si>
    <t>H07V-R 10 zel./žl.</t>
  </si>
  <si>
    <t>216</t>
  </si>
  <si>
    <t>Pol80</t>
  </si>
  <si>
    <t>V07S-K 25 zel./žl.</t>
  </si>
  <si>
    <t>218</t>
  </si>
  <si>
    <t>D46</t>
  </si>
  <si>
    <t>KRABICE, LIŠTY, TRUBKY, PŘÍSLUŠENSTVÍ</t>
  </si>
  <si>
    <t>Pol81</t>
  </si>
  <si>
    <t>KPR 68_KA krabice univezální</t>
  </si>
  <si>
    <t>220</t>
  </si>
  <si>
    <t>Pol82</t>
  </si>
  <si>
    <t>KU 68-1903_KA krabice odbočná s věnečkem</t>
  </si>
  <si>
    <t>222</t>
  </si>
  <si>
    <t>Pol83</t>
  </si>
  <si>
    <t>8135_KA krabice odbočná, IP 54</t>
  </si>
  <si>
    <t>224</t>
  </si>
  <si>
    <t>Pol84</t>
  </si>
  <si>
    <t>1425_K10 trubka ohebná - MONOFLEX 25</t>
  </si>
  <si>
    <t>226</t>
  </si>
  <si>
    <t>Pol85</t>
  </si>
  <si>
    <t>1440_K25 trubka ohebná - MONOFLEX 40</t>
  </si>
  <si>
    <t>228</t>
  </si>
  <si>
    <t>Pol86</t>
  </si>
  <si>
    <t>1520_KC Trubka tuhá, délka 2 m</t>
  </si>
  <si>
    <t>230</t>
  </si>
  <si>
    <t>Pol87</t>
  </si>
  <si>
    <t>5320_KB Příchytky trubek 1520</t>
  </si>
  <si>
    <t>232</t>
  </si>
  <si>
    <t>Pol88</t>
  </si>
  <si>
    <t>HM 8/1_XX HMOŽDINKA 8/1</t>
  </si>
  <si>
    <t>234</t>
  </si>
  <si>
    <t>Pol89</t>
  </si>
  <si>
    <t>HN 6X70_XX HMOŽDINKA NATLOUKACÍ</t>
  </si>
  <si>
    <t>236</t>
  </si>
  <si>
    <t>Pol90</t>
  </si>
  <si>
    <t>Vruty univerzální 5x45 ZHH TX20 zinek, závit částečný</t>
  </si>
  <si>
    <t>238</t>
  </si>
  <si>
    <t>D47</t>
  </si>
  <si>
    <t>PŘÍSTROJE SPÍNAČŮ A PŘEPÍNAČŮ pro Tango</t>
  </si>
  <si>
    <t>Pol91</t>
  </si>
  <si>
    <t>3559-A01345 Přístroj spínače jednopólového; řazení 1</t>
  </si>
  <si>
    <t>240</t>
  </si>
  <si>
    <t>Pol92</t>
  </si>
  <si>
    <t>3559-A05345 Přístroj přepínače sériového; řazení 5</t>
  </si>
  <si>
    <t>242</t>
  </si>
  <si>
    <t>D48</t>
  </si>
  <si>
    <t>KRYT SPÍNAČE, TANGO</t>
  </si>
  <si>
    <t>Pol93</t>
  </si>
  <si>
    <t>3559-A01345 Kryt spínače kolébkového</t>
  </si>
  <si>
    <t>244</t>
  </si>
  <si>
    <t>Pol94</t>
  </si>
  <si>
    <t>3559-A05345 Kryt spínače kolébkového, dělený</t>
  </si>
  <si>
    <t>246</t>
  </si>
  <si>
    <t>D49</t>
  </si>
  <si>
    <t>RÁMEČEK, TANGO</t>
  </si>
  <si>
    <t>Pol95</t>
  </si>
  <si>
    <t>3901A-B10 Rámeček pro elektroinstalační přístroje, jednonásobný</t>
  </si>
  <si>
    <t>248</t>
  </si>
  <si>
    <t>D50</t>
  </si>
  <si>
    <t>ZÁSUVKA NN, TANGO</t>
  </si>
  <si>
    <t>Pol96</t>
  </si>
  <si>
    <t>5519A-A02357 Zásuvka jednonásobná s clonkami</t>
  </si>
  <si>
    <t>250</t>
  </si>
  <si>
    <t>Pol97</t>
  </si>
  <si>
    <t>5513A-C02357 Zásuvka dvojnásobná, s natočenou dutinou, s clonkami</t>
  </si>
  <si>
    <t>252</t>
  </si>
  <si>
    <t>D51</t>
  </si>
  <si>
    <t>SPÍNAČ, PŘEPÍNAČ, PRAKTIK IP44 (plast)</t>
  </si>
  <si>
    <t>Pol98</t>
  </si>
  <si>
    <t>3553-01929 B Spínač jednopólový IP44; řazení 1</t>
  </si>
  <si>
    <t>254</t>
  </si>
  <si>
    <t>D52</t>
  </si>
  <si>
    <t>ZÁSUVKA NN, PRAKTIK IP44 (plast)</t>
  </si>
  <si>
    <t>Pol99</t>
  </si>
  <si>
    <t>5518-2929 B Zásuvka jednonásobná IP44, s víčkem; řazení 2P+PE</t>
  </si>
  <si>
    <t>D53</t>
  </si>
  <si>
    <t>SVORKA PRO VYROVNÁNÍ POTENCIÁLŮ</t>
  </si>
  <si>
    <t>Pol100</t>
  </si>
  <si>
    <t>Reflex SI svorka pro vyrovnání potenciálů ABB-2495-0-0059</t>
  </si>
  <si>
    <t>258</t>
  </si>
  <si>
    <t>D54</t>
  </si>
  <si>
    <t>Ukončení vodičů zapojením v rozváděči nebo na přístroji</t>
  </si>
  <si>
    <t>Pol101</t>
  </si>
  <si>
    <t>- vodiče do 6 mm2</t>
  </si>
  <si>
    <t>260</t>
  </si>
  <si>
    <t>Pol102</t>
  </si>
  <si>
    <t>- vodiče do 16 mm2</t>
  </si>
  <si>
    <t>262</t>
  </si>
  <si>
    <t>Pol103</t>
  </si>
  <si>
    <t>- vodiče do 120 mm2</t>
  </si>
  <si>
    <t>264</t>
  </si>
  <si>
    <t>D55</t>
  </si>
  <si>
    <t>Demontáže- začátek</t>
  </si>
  <si>
    <t>Pol104</t>
  </si>
  <si>
    <t>Demontáž stáv. svítidel na fasádě vč. likvidace</t>
  </si>
  <si>
    <t>266</t>
  </si>
  <si>
    <t>Pol105</t>
  </si>
  <si>
    <t>Demontáž nefunkčních prvků na fasádě vč. likvidace</t>
  </si>
  <si>
    <t>268</t>
  </si>
  <si>
    <t>Pol106</t>
  </si>
  <si>
    <t>Demontáž stáv. skříně SR</t>
  </si>
  <si>
    <t>270</t>
  </si>
  <si>
    <t>Pol107</t>
  </si>
  <si>
    <t>Demontáž vnitřních svítidel vč. likvidace</t>
  </si>
  <si>
    <t>272</t>
  </si>
  <si>
    <t>Pol108</t>
  </si>
  <si>
    <t>Demontaz vnitřních prvků (vypínače, zásuvky apod.) vč. likvidace</t>
  </si>
  <si>
    <t>274</t>
  </si>
  <si>
    <t>D57</t>
  </si>
  <si>
    <t>Pol109</t>
  </si>
  <si>
    <t>Zabezpečení pracoviště</t>
  </si>
  <si>
    <t>hod</t>
  </si>
  <si>
    <t>276</t>
  </si>
  <si>
    <t>Pol110</t>
  </si>
  <si>
    <t>Napojení nových rozvodů na stávající zařízení</t>
  </si>
  <si>
    <t>278</t>
  </si>
  <si>
    <t>Pol111</t>
  </si>
  <si>
    <t>Zkušební provoz</t>
  </si>
  <si>
    <t>280</t>
  </si>
  <si>
    <t>Pol112</t>
  </si>
  <si>
    <t>Zaučení obsluhy</t>
  </si>
  <si>
    <t>282</t>
  </si>
  <si>
    <t>D58</t>
  </si>
  <si>
    <t>SPOLUPRÁCE SE ZÁSTUPCI SŽ - SEE</t>
  </si>
  <si>
    <t>Pol113</t>
  </si>
  <si>
    <t>při zapojování a zkouškách</t>
  </si>
  <si>
    <t>284</t>
  </si>
  <si>
    <t>D59</t>
  </si>
  <si>
    <t>KOORDINACE POSTUPU PRACÍ</t>
  </si>
  <si>
    <t>Pol114</t>
  </si>
  <si>
    <t>S ostatními profesemi</t>
  </si>
  <si>
    <t>286</t>
  </si>
  <si>
    <t>D61</t>
  </si>
  <si>
    <t>PROVEDENÍ REVIZNÍCH ZKOUŠEK DLE ČSN 331500</t>
  </si>
  <si>
    <t>Pol115</t>
  </si>
  <si>
    <t>Revizní technik - výchozí revize dle vyhl. č.100/1995Sb.</t>
  </si>
  <si>
    <t>288</t>
  </si>
  <si>
    <t>Pol116</t>
  </si>
  <si>
    <t>Spolupráce s reviz.technikem</t>
  </si>
  <si>
    <t>290</t>
  </si>
  <si>
    <t>P</t>
  </si>
  <si>
    <t>PODRUŽNÝ MATERIÁL</t>
  </si>
  <si>
    <t>p01</t>
  </si>
  <si>
    <t>Podružný materiál</t>
  </si>
  <si>
    <t>1292435693</t>
  </si>
  <si>
    <t>D63</t>
  </si>
  <si>
    <t>Hromosvod - začátek</t>
  </si>
  <si>
    <t>D64</t>
  </si>
  <si>
    <t>UZEMŇOVACÍ VEDENÍ</t>
  </si>
  <si>
    <t>Pol117</t>
  </si>
  <si>
    <t>Páska zemnící 30x3,5 N V4A, nerez</t>
  </si>
  <si>
    <t>292</t>
  </si>
  <si>
    <t>Pol118</t>
  </si>
  <si>
    <t>Drát AlMgSi Rd8, drát Ø 8 mm, polotvrdý</t>
  </si>
  <si>
    <t>294</t>
  </si>
  <si>
    <t>D65</t>
  </si>
  <si>
    <t>ZEMNIČE, PŘÍSLUŠENSTVÍ</t>
  </si>
  <si>
    <t>Pol119</t>
  </si>
  <si>
    <t>ZD02 deska 1000x500x2,5 mm</t>
  </si>
  <si>
    <t>296</t>
  </si>
  <si>
    <t>Pol120</t>
  </si>
  <si>
    <t>Štítek označení svodu</t>
  </si>
  <si>
    <t>298</t>
  </si>
  <si>
    <t>D66</t>
  </si>
  <si>
    <t>OCHRANNÝ ÚHELNÍK A DRŽÁKY</t>
  </si>
  <si>
    <t>Pol121</t>
  </si>
  <si>
    <t>OU 1,7 ochranný úhelník, L 1700mm</t>
  </si>
  <si>
    <t>300</t>
  </si>
  <si>
    <t>Pol122</t>
  </si>
  <si>
    <t>DUZ držák ochranného úhelníku do zdiva, L 170mm</t>
  </si>
  <si>
    <t>302</t>
  </si>
  <si>
    <t>D67</t>
  </si>
  <si>
    <t>SVORKA HROMOSVODNÍ, UZEMŇOVACÍ</t>
  </si>
  <si>
    <t>Pol123</t>
  </si>
  <si>
    <t>SR 3a svorka páska-drát</t>
  </si>
  <si>
    <t>304</t>
  </si>
  <si>
    <t>Pol124</t>
  </si>
  <si>
    <t>SZc zkušební</t>
  </si>
  <si>
    <t>306</t>
  </si>
  <si>
    <t>Pol125</t>
  </si>
  <si>
    <t>SJ 1 k jímací tyči</t>
  </si>
  <si>
    <t>308</t>
  </si>
  <si>
    <t>Pol126</t>
  </si>
  <si>
    <t>SO na okapové žlaby</t>
  </si>
  <si>
    <t>310</t>
  </si>
  <si>
    <t>Pol127</t>
  </si>
  <si>
    <t>SO na okapové roury</t>
  </si>
  <si>
    <t>312</t>
  </si>
  <si>
    <t>D68</t>
  </si>
  <si>
    <t>JÍMACÍ TYČ A OCHRANNÁ TRUBKA</t>
  </si>
  <si>
    <t>Pol128</t>
  </si>
  <si>
    <t>Jímací tyč D40 - Al - 6 m s izolovanými výložníky - komplet</t>
  </si>
  <si>
    <t>314</t>
  </si>
  <si>
    <t>Pol129</t>
  </si>
  <si>
    <t>JR PV 15 jímací tyč 1m - na hřeben střechy</t>
  </si>
  <si>
    <t>316</t>
  </si>
  <si>
    <t>D69</t>
  </si>
  <si>
    <t>MONTÁŽ HROMOSVODOVÉHO VEDENÍ - podpěr</t>
  </si>
  <si>
    <t>Pol130</t>
  </si>
  <si>
    <t>Podpěra na hřebenáče</t>
  </si>
  <si>
    <t>318</t>
  </si>
  <si>
    <t>Pol131</t>
  </si>
  <si>
    <t>Podpěra vedení do zdiva</t>
  </si>
  <si>
    <t>320</t>
  </si>
  <si>
    <t>Pol132</t>
  </si>
  <si>
    <t>Podpěra pod tašky</t>
  </si>
  <si>
    <t>322</t>
  </si>
  <si>
    <t>Pol133</t>
  </si>
  <si>
    <t>Tvarování montážního dílu</t>
  </si>
  <si>
    <t>324</t>
  </si>
  <si>
    <t>Pol134</t>
  </si>
  <si>
    <t>Vrtání děr pro  PV nebo držáky OU</t>
  </si>
  <si>
    <t>326</t>
  </si>
  <si>
    <t>D70</t>
  </si>
  <si>
    <t>ANTIKOROZNÍ OCHRANA SPOJŮ V ZEMI</t>
  </si>
  <si>
    <t>Pol135</t>
  </si>
  <si>
    <t>Ochrana spojů v zemi</t>
  </si>
  <si>
    <t>328</t>
  </si>
  <si>
    <t>D60</t>
  </si>
  <si>
    <t>PROVEDENI REVIZNICH ZKOUSEK</t>
  </si>
  <si>
    <t>Měření zemního odporu</t>
  </si>
  <si>
    <t>svod</t>
  </si>
  <si>
    <t>330</t>
  </si>
  <si>
    <t>Pol139</t>
  </si>
  <si>
    <t>Revizni technik - vypracování RZ</t>
  </si>
  <si>
    <t>332</t>
  </si>
  <si>
    <t>-1321917385</t>
  </si>
  <si>
    <t>D72</t>
  </si>
  <si>
    <t>Zednické práce - začátek</t>
  </si>
  <si>
    <t>D73</t>
  </si>
  <si>
    <t>ZHOTOVENÍ OTVORU VE ZDIVU CIHELNÉM do prům. 60mm</t>
  </si>
  <si>
    <t>Pol140</t>
  </si>
  <si>
    <t>Stěna do 300mm</t>
  </si>
  <si>
    <t>334</t>
  </si>
  <si>
    <t>Pol141</t>
  </si>
  <si>
    <t>Stěna do 450mm</t>
  </si>
  <si>
    <t>336</t>
  </si>
  <si>
    <t>D74</t>
  </si>
  <si>
    <t>VYKROUŽENÍ KAPES VE ZDIVU CIHELNÉM</t>
  </si>
  <si>
    <t>Pol142</t>
  </si>
  <si>
    <t>Kapsa pro krabice do prům. 10cm</t>
  </si>
  <si>
    <t>338</t>
  </si>
  <si>
    <t>D75</t>
  </si>
  <si>
    <t>VYSEKANÍ RÝH VE ZDIVU</t>
  </si>
  <si>
    <t>Pol143</t>
  </si>
  <si>
    <t>Rýha do š. 70mm a hl. 50mm</t>
  </si>
  <si>
    <t>340</t>
  </si>
  <si>
    <t>D76</t>
  </si>
  <si>
    <t>VYSEKANÍ RÝH V OMÍTCE STROPU</t>
  </si>
  <si>
    <t>Pol144</t>
  </si>
  <si>
    <t>Šíře do 50 mm</t>
  </si>
  <si>
    <t>342</t>
  </si>
  <si>
    <t>D77</t>
  </si>
  <si>
    <t>VYSEKÁNÍ KAPSY VE ZDIVU</t>
  </si>
  <si>
    <t>Pol145</t>
  </si>
  <si>
    <t>Kapsa pro nové rozvodnice</t>
  </si>
  <si>
    <t>344</t>
  </si>
  <si>
    <t>D79</t>
  </si>
  <si>
    <t>Zemní práce - začátek</t>
  </si>
  <si>
    <t>D80</t>
  </si>
  <si>
    <t>ZŘÍZENÍ LOŽE PRO ZEMNÍCÍ PÁSEK</t>
  </si>
  <si>
    <t>Pol146</t>
  </si>
  <si>
    <t>Z prosáté zeminy, bez zakrytí, šíře do 65cm, tloušťka 5cm</t>
  </si>
  <si>
    <t>346</t>
  </si>
  <si>
    <t>D81</t>
  </si>
  <si>
    <t>FOLIE VÝSTRAŽNÁ Z PVC</t>
  </si>
  <si>
    <t>Pol147</t>
  </si>
  <si>
    <t>Do šířky 20cm</t>
  </si>
  <si>
    <t>348</t>
  </si>
  <si>
    <t>016 - Vedlejší a ostatní náklady</t>
  </si>
  <si>
    <t>obvod OŘ Praha</t>
  </si>
  <si>
    <t>VRN_R1 - Vedlejší rozpočtové náklady akce do 500 000 Kč</t>
  </si>
  <si>
    <t>VRN_R2 - Vedlejší rozpočtové náklady akce do 1 000 000 Kč</t>
  </si>
  <si>
    <t>VRN_R3 - Vedlejší rozpočtové náklady akce do 1 500 000 Kč</t>
  </si>
  <si>
    <t>VRN_R4 - Vedlejší rozpočtové náklady akce do 2 000 000 Kč</t>
  </si>
  <si>
    <t>VRN_R5 - Vedlejší rozpočtové náklady akce &gt; 2 000 000 Kč</t>
  </si>
  <si>
    <t>VRN_R1</t>
  </si>
  <si>
    <t>Vedlejší rozpočtové náklady akce do 500 000 Kč</t>
  </si>
  <si>
    <t>Vedlejší rozpočtové náklady pro akci do 500 000 Kč včetně</t>
  </si>
  <si>
    <t>2147350857</t>
  </si>
  <si>
    <t>VRN_R2</t>
  </si>
  <si>
    <t>Vedlejší rozpočtové náklady akce do 1 000 000 Kč</t>
  </si>
  <si>
    <t>Vedlejší rozpočtové náklady pro akci do 1 000 000 Kč včetně</t>
  </si>
  <si>
    <t>-414128861</t>
  </si>
  <si>
    <t>VRN_R3</t>
  </si>
  <si>
    <t>Vedlejší rozpočtové náklady akce do 1 500 000 Kč</t>
  </si>
  <si>
    <t>Vedlejší rozpočtové náklady pro akci do 1 500 000 Kč včetně</t>
  </si>
  <si>
    <t>1615325621</t>
  </si>
  <si>
    <t>VRN_R4</t>
  </si>
  <si>
    <t>Vedlejší rozpočtové náklady akce do 2 000 000 Kč</t>
  </si>
  <si>
    <t>Vedlejší rozpočtové náklady pro akci do 2 000 000 Kč včetně</t>
  </si>
  <si>
    <t>-646521367</t>
  </si>
  <si>
    <t>VRN_R5</t>
  </si>
  <si>
    <t>Vedlejší rozpočtové náklady akce &gt; 2 000 000 Kč</t>
  </si>
  <si>
    <t>Vedlejší rozpočtové náklady pro akci &gt;2 000 000 Kč včetně</t>
  </si>
  <si>
    <t>1526070177</t>
  </si>
  <si>
    <t>REKAPITULACE OBJEKTŮ ZAKÁZKY A ORIENTAČNÍCH SOUPISŮ PRACÍ</t>
  </si>
  <si>
    <t>ORIENTAČNÍ SOUPIS PRACÍ</t>
  </si>
  <si>
    <t>KRYCÍ LIST ORIENTAČNÍHO SOUPISU</t>
  </si>
  <si>
    <t>REKAPITULACE ČLENĚNÍ ORIENTAČNÍHO SOUPISU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</si>
</sst>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2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4" borderId="0" xfId="0" applyFont="1" applyFill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4" borderId="0" xfId="0" applyFont="1" applyFill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Border="1"/>
    <xf numFmtId="0" fontId="1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0" xfId="0" applyFont="1" applyBorder="1" applyAlignment="1">
      <alignment vertical="center" wrapText="1"/>
    </xf>
    <xf numFmtId="0" fontId="0" fillId="0" borderId="0" xfId="0"/>
    <xf numFmtId="0" fontId="16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7" fillId="4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4" fontId="13" fillId="0" borderId="0" xfId="0" applyNumberFormat="1" applyFont="1" applyBorder="1" applyAlignment="1">
      <alignment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4" fontId="19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7" fillId="4" borderId="8" xfId="0" applyFont="1" applyFill="1" applyBorder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center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ro-rozpocty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290830</xdr:colOff>
      <xdr:row>3</xdr:row>
      <xdr:rowOff>0</xdr:rowOff>
    </xdr:from>
    <xdr:to>
      <xdr:col>39</xdr:col>
      <xdr:colOff>367030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38</xdr:col>
      <xdr:colOff>450850</xdr:colOff>
      <xdr:row>81</xdr:row>
      <xdr:rowOff>0</xdr:rowOff>
    </xdr:from>
    <xdr:to>
      <xdr:col>40</xdr:col>
      <xdr:colOff>177800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KrosData/Export/OR_PHA%20-%20&#218;dr&#382;bov&#233;%20a%20d&#237;l&#269;&#237;%20opravn&#233;%20pr&#225;ce%20na%20objektech%20u%20SPS%20O&#344;%20PHA%202023-2024%20-%20Praha%20m&#283;sto%20(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zakázky"/>
      <sheetName val="001 - Oprava střechy VB"/>
      <sheetName val="002 - Oprava střechy přís..."/>
      <sheetName val="003 - Oprava vnějšího plá..."/>
      <sheetName val="004 - Oprava zpevněných p..."/>
      <sheetName val="005 - Nátěr sloupů přístř..."/>
      <sheetName val="006 - Oprava vnitřních pr..."/>
      <sheetName val="007 - Oprava kotelny"/>
      <sheetName val="008 - Oprava veřejných WC"/>
      <sheetName val="009 - Oprava vnitřních pr..."/>
      <sheetName val="010 - Oprava vnitřních pr..."/>
      <sheetName val="011 - Oprava schodiště - ..."/>
      <sheetName val="012 - Oprava schodiště - jih"/>
      <sheetName val="013 - Oprava vnitřních"/>
      <sheetName val="014 - Oprava vnitřních pr..."/>
      <sheetName val="015 - Elektroinstalace a ..."/>
      <sheetName val="016 - Vedlejší a ostatní ..."/>
    </sheetNames>
    <sheetDataSet>
      <sheetData sheetId="0">
        <row r="6">
          <cell r="K6" t="str">
            <v>Údržbové a dílčí opravné práce na objektech u SPS OŘ PHA 2023-2024 - Praha město</v>
          </cell>
        </row>
        <row r="14">
          <cell r="E14" t="str">
            <v xml:space="preserve"> </v>
          </cell>
        </row>
        <row r="17">
          <cell r="E17" t="str">
            <v xml:space="preserve">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L112"/>
  <sheetViews>
    <sheetView showGridLines="0" tabSelected="1" workbookViewId="0">
      <selection activeCell="AE87" sqref="AE87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1" width="2.6640625" style="1" customWidth="1"/>
    <col min="32" max="32" width="50.83203125" style="1" customWidth="1"/>
    <col min="33" max="33" width="22" style="1" hidden="1" customWidth="1"/>
    <col min="34" max="34" width="38.33203125" style="1" hidden="1" customWidth="1"/>
    <col min="35" max="36" width="2.5" style="1" hidden="1" customWidth="1"/>
    <col min="37" max="37" width="8.33203125" style="1" hidden="1" customWidth="1"/>
    <col min="38" max="38" width="3.33203125" style="1" hidden="1" customWidth="1"/>
    <col min="39" max="39" width="13.33203125" style="1" hidden="1" customWidth="1"/>
    <col min="40" max="40" width="7.5" style="1" hidden="1" customWidth="1"/>
    <col min="41" max="41" width="4.1640625" style="1" hidden="1" customWidth="1"/>
    <col min="42" max="42" width="15.6640625" style="1" hidden="1" customWidth="1"/>
    <col min="43" max="43" width="13.6640625" style="1" customWidth="1"/>
    <col min="44" max="46" width="25.83203125" style="1" hidden="1" customWidth="1"/>
    <col min="47" max="48" width="21.6640625" style="1" hidden="1" customWidth="1"/>
    <col min="49" max="50" width="25" style="1" hidden="1" customWidth="1"/>
    <col min="51" max="51" width="21.6640625" style="1" hidden="1" customWidth="1"/>
    <col min="52" max="52" width="19.1640625" style="1" hidden="1" customWidth="1"/>
    <col min="53" max="53" width="25" style="1" hidden="1" customWidth="1"/>
    <col min="54" max="54" width="21.6640625" style="1" hidden="1" customWidth="1"/>
    <col min="55" max="55" width="19.1640625" style="1" hidden="1" customWidth="1"/>
    <col min="56" max="56" width="66.5" style="1" customWidth="1"/>
    <col min="70" max="90" width="9.33203125" style="1" hidden="1"/>
  </cols>
  <sheetData>
    <row r="1" spans="1:73" x14ac:dyDescent="0.2">
      <c r="A1" s="13" t="s">
        <v>0</v>
      </c>
      <c r="AY1" s="13" t="s">
        <v>1</v>
      </c>
      <c r="AZ1" s="13" t="s">
        <v>2</v>
      </c>
      <c r="BA1" s="13" t="s">
        <v>1</v>
      </c>
      <c r="BS1" s="13" t="s">
        <v>3</v>
      </c>
      <c r="BT1" s="13" t="s">
        <v>3</v>
      </c>
      <c r="BU1" s="13" t="s">
        <v>4</v>
      </c>
    </row>
    <row r="2" spans="1:73" s="1" customFormat="1" ht="36.950000000000003" customHeight="1" x14ac:dyDescent="0.2">
      <c r="AQ2" s="189" t="s">
        <v>5</v>
      </c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R2" s="14" t="s">
        <v>6</v>
      </c>
      <c r="BS2" s="14" t="s">
        <v>7</v>
      </c>
    </row>
    <row r="3" spans="1:73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7"/>
      <c r="BR3" s="14" t="s">
        <v>6</v>
      </c>
      <c r="BS3" s="14" t="s">
        <v>8</v>
      </c>
    </row>
    <row r="4" spans="1:73" s="1" customFormat="1" ht="24.95" customHeight="1" x14ac:dyDescent="0.2">
      <c r="B4" s="17"/>
      <c r="D4" s="18" t="s">
        <v>9</v>
      </c>
      <c r="AQ4" s="17"/>
      <c r="AR4" s="19" t="s">
        <v>10</v>
      </c>
      <c r="BR4" s="14" t="s">
        <v>11</v>
      </c>
    </row>
    <row r="5" spans="1:73" s="1" customFormat="1" ht="12" customHeight="1" x14ac:dyDescent="0.2">
      <c r="B5" s="17"/>
      <c r="D5" s="20" t="s">
        <v>12</v>
      </c>
      <c r="K5" s="171" t="s">
        <v>13</v>
      </c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Q5" s="17"/>
      <c r="BR5" s="14" t="s">
        <v>6</v>
      </c>
    </row>
    <row r="6" spans="1:73" s="1" customFormat="1" ht="36.950000000000003" customHeight="1" x14ac:dyDescent="0.2">
      <c r="B6" s="17"/>
      <c r="D6" s="22" t="s">
        <v>14</v>
      </c>
      <c r="K6" s="173" t="s">
        <v>15</v>
      </c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Q6" s="17"/>
      <c r="BR6" s="14" t="s">
        <v>6</v>
      </c>
    </row>
    <row r="7" spans="1:73" s="1" customFormat="1" ht="12" customHeight="1" x14ac:dyDescent="0.2">
      <c r="B7" s="17"/>
      <c r="D7" s="23" t="s">
        <v>16</v>
      </c>
      <c r="K7" s="21" t="s">
        <v>1</v>
      </c>
      <c r="AJ7" s="23" t="s">
        <v>17</v>
      </c>
      <c r="AM7" s="21" t="s">
        <v>1</v>
      </c>
      <c r="AQ7" s="17"/>
      <c r="BR7" s="14" t="s">
        <v>6</v>
      </c>
    </row>
    <row r="8" spans="1:73" s="1" customFormat="1" ht="12" customHeight="1" x14ac:dyDescent="0.2">
      <c r="B8" s="17"/>
      <c r="D8" s="23" t="s">
        <v>18</v>
      </c>
      <c r="K8" s="21" t="s">
        <v>19</v>
      </c>
      <c r="AJ8" s="23" t="s">
        <v>20</v>
      </c>
      <c r="AM8" s="21" t="s">
        <v>21</v>
      </c>
      <c r="AQ8" s="17"/>
      <c r="BR8" s="14" t="s">
        <v>6</v>
      </c>
    </row>
    <row r="9" spans="1:73" s="1" customFormat="1" ht="14.45" customHeight="1" x14ac:dyDescent="0.2">
      <c r="B9" s="17"/>
      <c r="AQ9" s="17"/>
      <c r="BR9" s="14" t="s">
        <v>6</v>
      </c>
    </row>
    <row r="10" spans="1:73" s="1" customFormat="1" ht="12" customHeight="1" x14ac:dyDescent="0.2">
      <c r="B10" s="17"/>
      <c r="D10" s="23" t="s">
        <v>22</v>
      </c>
      <c r="AJ10" s="23" t="s">
        <v>23</v>
      </c>
      <c r="AM10" s="21" t="s">
        <v>24</v>
      </c>
      <c r="AQ10" s="17"/>
      <c r="BR10" s="14" t="s">
        <v>6</v>
      </c>
    </row>
    <row r="11" spans="1:73" s="1" customFormat="1" ht="18.399999999999999" customHeight="1" x14ac:dyDescent="0.2">
      <c r="B11" s="17"/>
      <c r="E11" s="21" t="s">
        <v>25</v>
      </c>
      <c r="AJ11" s="23" t="s">
        <v>26</v>
      </c>
      <c r="AM11" s="21" t="s">
        <v>27</v>
      </c>
      <c r="AQ11" s="17"/>
      <c r="BR11" s="14" t="s">
        <v>6</v>
      </c>
    </row>
    <row r="12" spans="1:73" s="1" customFormat="1" ht="6.95" customHeight="1" x14ac:dyDescent="0.2">
      <c r="B12" s="17"/>
      <c r="AQ12" s="17"/>
      <c r="BR12" s="14" t="s">
        <v>6</v>
      </c>
    </row>
    <row r="13" spans="1:73" s="1" customFormat="1" ht="12" customHeight="1" x14ac:dyDescent="0.2">
      <c r="B13" s="17"/>
      <c r="D13" s="23" t="s">
        <v>28</v>
      </c>
      <c r="AJ13" s="23" t="s">
        <v>23</v>
      </c>
      <c r="AM13" s="21" t="s">
        <v>1</v>
      </c>
      <c r="AQ13" s="17"/>
      <c r="BR13" s="14" t="s">
        <v>6</v>
      </c>
    </row>
    <row r="14" spans="1:73" ht="12.75" x14ac:dyDescent="0.2">
      <c r="B14" s="17"/>
      <c r="E14" s="21" t="s">
        <v>29</v>
      </c>
      <c r="AJ14" s="23" t="s">
        <v>26</v>
      </c>
      <c r="AM14" s="21" t="s">
        <v>1</v>
      </c>
      <c r="AQ14" s="17"/>
      <c r="BR14" s="14" t="s">
        <v>6</v>
      </c>
    </row>
    <row r="15" spans="1:73" s="1" customFormat="1" ht="6.95" customHeight="1" x14ac:dyDescent="0.2">
      <c r="B15" s="17"/>
      <c r="AQ15" s="17"/>
      <c r="BR15" s="14" t="s">
        <v>3</v>
      </c>
    </row>
    <row r="16" spans="1:73" s="1" customFormat="1" ht="12" customHeight="1" x14ac:dyDescent="0.2">
      <c r="B16" s="17"/>
      <c r="D16" s="23" t="s">
        <v>30</v>
      </c>
      <c r="AJ16" s="23" t="s">
        <v>23</v>
      </c>
      <c r="AM16" s="21" t="s">
        <v>1</v>
      </c>
      <c r="AQ16" s="17"/>
      <c r="BR16" s="14" t="s">
        <v>3</v>
      </c>
    </row>
    <row r="17" spans="1:70" s="1" customFormat="1" ht="18.399999999999999" customHeight="1" x14ac:dyDescent="0.2">
      <c r="B17" s="17"/>
      <c r="E17" s="21" t="s">
        <v>29</v>
      </c>
      <c r="AJ17" s="23" t="s">
        <v>26</v>
      </c>
      <c r="AM17" s="21" t="s">
        <v>1</v>
      </c>
      <c r="AQ17" s="17"/>
      <c r="BR17" s="14" t="s">
        <v>31</v>
      </c>
    </row>
    <row r="18" spans="1:70" s="1" customFormat="1" ht="6.95" customHeight="1" x14ac:dyDescent="0.2">
      <c r="B18" s="17"/>
      <c r="AQ18" s="17"/>
      <c r="BR18" s="14" t="s">
        <v>6</v>
      </c>
    </row>
    <row r="19" spans="1:70" s="1" customFormat="1" ht="12" customHeight="1" x14ac:dyDescent="0.2">
      <c r="B19" s="17"/>
      <c r="D19" s="23" t="s">
        <v>32</v>
      </c>
      <c r="AJ19" s="23" t="s">
        <v>23</v>
      </c>
      <c r="AM19" s="21" t="s">
        <v>1</v>
      </c>
      <c r="AQ19" s="17"/>
      <c r="BR19" s="14" t="s">
        <v>6</v>
      </c>
    </row>
    <row r="20" spans="1:70" s="1" customFormat="1" ht="18.399999999999999" customHeight="1" x14ac:dyDescent="0.2">
      <c r="B20" s="17"/>
      <c r="E20" s="21" t="s">
        <v>33</v>
      </c>
      <c r="AJ20" s="23" t="s">
        <v>26</v>
      </c>
      <c r="AM20" s="21" t="s">
        <v>1</v>
      </c>
      <c r="AQ20" s="17"/>
      <c r="BR20" s="14" t="s">
        <v>31</v>
      </c>
    </row>
    <row r="21" spans="1:70" s="1" customFormat="1" ht="6.95" customHeight="1" x14ac:dyDescent="0.2">
      <c r="B21" s="17"/>
      <c r="AQ21" s="17"/>
    </row>
    <row r="22" spans="1:70" s="1" customFormat="1" ht="12" customHeight="1" x14ac:dyDescent="0.2">
      <c r="B22" s="17"/>
      <c r="D22" s="23" t="s">
        <v>34</v>
      </c>
      <c r="AQ22" s="17"/>
    </row>
    <row r="23" spans="1:70" s="1" customFormat="1" ht="16.5" customHeight="1" x14ac:dyDescent="0.2">
      <c r="B23" s="17"/>
      <c r="E23" s="174" t="s">
        <v>1</v>
      </c>
      <c r="F23" s="174"/>
      <c r="G23" s="174"/>
      <c r="H23" s="174"/>
      <c r="I23" s="174"/>
      <c r="J23" s="174"/>
      <c r="K23" s="174"/>
      <c r="L23" s="174"/>
      <c r="M23" s="174"/>
      <c r="N23" s="174"/>
      <c r="O23" s="174"/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174"/>
      <c r="AJ23" s="174"/>
      <c r="AK23" s="174"/>
      <c r="AL23" s="174"/>
      <c r="AM23" s="174"/>
      <c r="AQ23" s="17"/>
    </row>
    <row r="24" spans="1:70" s="1" customFormat="1" ht="6.95" customHeight="1" x14ac:dyDescent="0.2">
      <c r="B24" s="17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W24" s="140"/>
      <c r="X24" s="140"/>
      <c r="Y24" s="140"/>
      <c r="Z24" s="140"/>
      <c r="AA24" s="140"/>
      <c r="AB24" s="140"/>
      <c r="AC24" s="140"/>
      <c r="AD24" s="140"/>
      <c r="AE24" s="140"/>
      <c r="AF24" s="140"/>
      <c r="AG24" s="140"/>
      <c r="AQ24" s="17"/>
    </row>
    <row r="25" spans="1:70" s="1" customFormat="1" ht="6.95" customHeight="1" x14ac:dyDescent="0.2">
      <c r="B25" s="17"/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  <c r="AH25" s="24"/>
      <c r="AI25" s="24"/>
      <c r="AJ25" s="24"/>
      <c r="AK25" s="24"/>
      <c r="AL25" s="24"/>
      <c r="AM25" s="24"/>
      <c r="AN25" s="24"/>
      <c r="AQ25" s="17"/>
    </row>
    <row r="26" spans="1:70" s="2" customFormat="1" ht="25.9" customHeight="1" x14ac:dyDescent="0.2">
      <c r="A26" s="25"/>
      <c r="B26" s="26"/>
      <c r="C26" s="45"/>
      <c r="D26" s="141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27"/>
      <c r="AI26" s="27"/>
      <c r="AJ26" s="175" t="e">
        <f>ROUND(#REF!,2)</f>
        <v>#REF!</v>
      </c>
      <c r="AK26" s="176"/>
      <c r="AL26" s="176"/>
      <c r="AM26" s="176"/>
      <c r="AN26" s="176"/>
      <c r="AO26" s="25"/>
      <c r="AP26" s="25"/>
      <c r="AQ26" s="26"/>
      <c r="BD26" s="25"/>
    </row>
    <row r="27" spans="1:70" s="2" customFormat="1" ht="6.95" customHeight="1" x14ac:dyDescent="0.2">
      <c r="A27" s="25"/>
      <c r="B27" s="26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25"/>
      <c r="AI27" s="25"/>
      <c r="AJ27" s="25"/>
      <c r="AK27" s="25"/>
      <c r="AL27" s="25"/>
      <c r="AM27" s="25"/>
      <c r="AN27" s="25"/>
      <c r="AO27" s="25"/>
      <c r="AP27" s="25"/>
      <c r="AQ27" s="26"/>
      <c r="BD27" s="25"/>
    </row>
    <row r="28" spans="1:70" s="2" customFormat="1" ht="12.75" x14ac:dyDescent="0.2">
      <c r="A28" s="25"/>
      <c r="B28" s="26"/>
      <c r="C28" s="45"/>
      <c r="D28" s="45"/>
      <c r="E28" s="45"/>
      <c r="F28" s="45"/>
      <c r="G28" s="45"/>
      <c r="H28" s="45"/>
      <c r="I28" s="45"/>
      <c r="J28" s="45"/>
      <c r="K28" s="45"/>
      <c r="L28" s="177"/>
      <c r="M28" s="177"/>
      <c r="N28" s="177"/>
      <c r="O28" s="177"/>
      <c r="P28" s="177"/>
      <c r="Q28" s="45"/>
      <c r="R28" s="45"/>
      <c r="S28" s="45"/>
      <c r="T28" s="45"/>
      <c r="U28" s="45"/>
      <c r="V28" s="45"/>
      <c r="W28" s="177"/>
      <c r="X28" s="177"/>
      <c r="Y28" s="177"/>
      <c r="Z28" s="177"/>
      <c r="AA28" s="177"/>
      <c r="AB28" s="177"/>
      <c r="AC28" s="177"/>
      <c r="AD28" s="177"/>
      <c r="AE28" s="177"/>
      <c r="AF28" s="45"/>
      <c r="AG28" s="45"/>
      <c r="AH28" s="25"/>
      <c r="AI28" s="25"/>
      <c r="AJ28" s="178" t="s">
        <v>35</v>
      </c>
      <c r="AK28" s="178"/>
      <c r="AL28" s="178"/>
      <c r="AM28" s="178"/>
      <c r="AN28" s="178"/>
      <c r="AO28" s="25"/>
      <c r="AP28" s="25"/>
      <c r="AQ28" s="26"/>
      <c r="BD28" s="25"/>
    </row>
    <row r="29" spans="1:70" s="3" customFormat="1" ht="14.45" customHeight="1" x14ac:dyDescent="0.2">
      <c r="B29" s="28"/>
      <c r="C29" s="142"/>
      <c r="D29" s="143"/>
      <c r="E29" s="142"/>
      <c r="F29" s="143"/>
      <c r="G29" s="142"/>
      <c r="H29" s="142"/>
      <c r="I29" s="142"/>
      <c r="J29" s="142"/>
      <c r="K29" s="142"/>
      <c r="L29" s="179"/>
      <c r="M29" s="180"/>
      <c r="N29" s="180"/>
      <c r="O29" s="180"/>
      <c r="P29" s="180"/>
      <c r="Q29" s="142"/>
      <c r="R29" s="142"/>
      <c r="S29" s="142"/>
      <c r="T29" s="142"/>
      <c r="U29" s="142"/>
      <c r="V29" s="142"/>
      <c r="W29" s="181"/>
      <c r="X29" s="180"/>
      <c r="Y29" s="180"/>
      <c r="Z29" s="180"/>
      <c r="AA29" s="180"/>
      <c r="AB29" s="180"/>
      <c r="AC29" s="180"/>
      <c r="AD29" s="180"/>
      <c r="AE29" s="180"/>
      <c r="AF29" s="142"/>
      <c r="AG29" s="142"/>
      <c r="AJ29" s="182" t="e">
        <f>ROUND(AU94, 2)</f>
        <v>#REF!</v>
      </c>
      <c r="AK29" s="183"/>
      <c r="AL29" s="183"/>
      <c r="AM29" s="183"/>
      <c r="AN29" s="183"/>
      <c r="AQ29" s="28"/>
    </row>
    <row r="30" spans="1:70" s="3" customFormat="1" ht="14.45" customHeight="1" x14ac:dyDescent="0.2">
      <c r="B30" s="28"/>
      <c r="C30" s="142"/>
      <c r="D30" s="142"/>
      <c r="E30" s="142"/>
      <c r="F30" s="143"/>
      <c r="G30" s="142"/>
      <c r="H30" s="142"/>
      <c r="I30" s="142"/>
      <c r="J30" s="142"/>
      <c r="K30" s="142"/>
      <c r="L30" s="179"/>
      <c r="M30" s="180"/>
      <c r="N30" s="180"/>
      <c r="O30" s="180"/>
      <c r="P30" s="180"/>
      <c r="Q30" s="142"/>
      <c r="R30" s="142"/>
      <c r="S30" s="142"/>
      <c r="T30" s="142"/>
      <c r="U30" s="142"/>
      <c r="V30" s="142"/>
      <c r="W30" s="181"/>
      <c r="X30" s="180"/>
      <c r="Y30" s="180"/>
      <c r="Z30" s="180"/>
      <c r="AA30" s="180"/>
      <c r="AB30" s="180"/>
      <c r="AC30" s="180"/>
      <c r="AD30" s="180"/>
      <c r="AE30" s="180"/>
      <c r="AF30" s="142"/>
      <c r="AG30" s="142"/>
      <c r="AJ30" s="182" t="e">
        <f>ROUND(AV94, 2)</f>
        <v>#REF!</v>
      </c>
      <c r="AK30" s="183"/>
      <c r="AL30" s="183"/>
      <c r="AM30" s="183"/>
      <c r="AN30" s="183"/>
      <c r="AQ30" s="28"/>
    </row>
    <row r="31" spans="1:70" s="3" customFormat="1" ht="14.45" hidden="1" customHeight="1" x14ac:dyDescent="0.2">
      <c r="B31" s="28"/>
      <c r="C31" s="142"/>
      <c r="D31" s="142"/>
      <c r="E31" s="142"/>
      <c r="F31" s="143"/>
      <c r="G31" s="142"/>
      <c r="H31" s="142"/>
      <c r="I31" s="142"/>
      <c r="J31" s="142"/>
      <c r="K31" s="142"/>
      <c r="L31" s="179"/>
      <c r="M31" s="180"/>
      <c r="N31" s="180"/>
      <c r="O31" s="180"/>
      <c r="P31" s="180"/>
      <c r="Q31" s="142"/>
      <c r="R31" s="142"/>
      <c r="S31" s="142"/>
      <c r="T31" s="142"/>
      <c r="U31" s="142"/>
      <c r="V31" s="142"/>
      <c r="W31" s="181"/>
      <c r="X31" s="180"/>
      <c r="Y31" s="180"/>
      <c r="Z31" s="180"/>
      <c r="AA31" s="180"/>
      <c r="AB31" s="180"/>
      <c r="AC31" s="180"/>
      <c r="AD31" s="180"/>
      <c r="AE31" s="180"/>
      <c r="AF31" s="142"/>
      <c r="AG31" s="142"/>
      <c r="AJ31" s="182">
        <v>0</v>
      </c>
      <c r="AK31" s="183"/>
      <c r="AL31" s="183"/>
      <c r="AM31" s="183"/>
      <c r="AN31" s="183"/>
      <c r="AQ31" s="28"/>
    </row>
    <row r="32" spans="1:70" s="3" customFormat="1" ht="14.45" hidden="1" customHeight="1" x14ac:dyDescent="0.2">
      <c r="B32" s="28"/>
      <c r="C32" s="142"/>
      <c r="D32" s="142"/>
      <c r="E32" s="142"/>
      <c r="F32" s="143"/>
      <c r="G32" s="142"/>
      <c r="H32" s="142"/>
      <c r="I32" s="142"/>
      <c r="J32" s="142"/>
      <c r="K32" s="142"/>
      <c r="L32" s="179"/>
      <c r="M32" s="180"/>
      <c r="N32" s="180"/>
      <c r="O32" s="180"/>
      <c r="P32" s="180"/>
      <c r="Q32" s="142"/>
      <c r="R32" s="142"/>
      <c r="S32" s="142"/>
      <c r="T32" s="142"/>
      <c r="U32" s="142"/>
      <c r="V32" s="142"/>
      <c r="W32" s="181"/>
      <c r="X32" s="180"/>
      <c r="Y32" s="180"/>
      <c r="Z32" s="180"/>
      <c r="AA32" s="180"/>
      <c r="AB32" s="180"/>
      <c r="AC32" s="180"/>
      <c r="AD32" s="180"/>
      <c r="AE32" s="180"/>
      <c r="AF32" s="142"/>
      <c r="AG32" s="142"/>
      <c r="AJ32" s="182">
        <v>0</v>
      </c>
      <c r="AK32" s="183"/>
      <c r="AL32" s="183"/>
      <c r="AM32" s="183"/>
      <c r="AN32" s="183"/>
      <c r="AQ32" s="28"/>
    </row>
    <row r="33" spans="1:56" s="3" customFormat="1" ht="14.45" hidden="1" customHeight="1" x14ac:dyDescent="0.2">
      <c r="B33" s="28"/>
      <c r="C33" s="142"/>
      <c r="D33" s="142"/>
      <c r="E33" s="142"/>
      <c r="F33" s="143"/>
      <c r="G33" s="142"/>
      <c r="H33" s="142"/>
      <c r="I33" s="142"/>
      <c r="J33" s="142"/>
      <c r="K33" s="142"/>
      <c r="L33" s="179"/>
      <c r="M33" s="180"/>
      <c r="N33" s="180"/>
      <c r="O33" s="180"/>
      <c r="P33" s="180"/>
      <c r="Q33" s="142"/>
      <c r="R33" s="142"/>
      <c r="S33" s="142"/>
      <c r="T33" s="142"/>
      <c r="U33" s="142"/>
      <c r="V33" s="142"/>
      <c r="W33" s="181"/>
      <c r="X33" s="180"/>
      <c r="Y33" s="180"/>
      <c r="Z33" s="180"/>
      <c r="AA33" s="180"/>
      <c r="AB33" s="180"/>
      <c r="AC33" s="180"/>
      <c r="AD33" s="180"/>
      <c r="AE33" s="180"/>
      <c r="AF33" s="142"/>
      <c r="AG33" s="142"/>
      <c r="AJ33" s="182">
        <v>0</v>
      </c>
      <c r="AK33" s="183"/>
      <c r="AL33" s="183"/>
      <c r="AM33" s="183"/>
      <c r="AN33" s="183"/>
      <c r="AQ33" s="28"/>
    </row>
    <row r="34" spans="1:56" s="2" customFormat="1" ht="6.95" customHeight="1" x14ac:dyDescent="0.2">
      <c r="A34" s="25"/>
      <c r="B34" s="26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25"/>
      <c r="AI34" s="25"/>
      <c r="AJ34" s="25"/>
      <c r="AK34" s="25"/>
      <c r="AL34" s="25"/>
      <c r="AM34" s="25"/>
      <c r="AN34" s="25"/>
      <c r="AO34" s="25"/>
      <c r="AP34" s="25"/>
      <c r="AQ34" s="26"/>
      <c r="BD34" s="25"/>
    </row>
    <row r="35" spans="1:56" s="2" customFormat="1" ht="25.9" customHeight="1" x14ac:dyDescent="0.2">
      <c r="A35" s="25"/>
      <c r="B35" s="26"/>
      <c r="C35" s="146"/>
      <c r="D35" s="147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148"/>
      <c r="U35" s="146"/>
      <c r="V35" s="146"/>
      <c r="W35" s="146"/>
      <c r="X35" s="187"/>
      <c r="Y35" s="188"/>
      <c r="Z35" s="188"/>
      <c r="AA35" s="188"/>
      <c r="AB35" s="188"/>
      <c r="AC35" s="146"/>
      <c r="AD35" s="146"/>
      <c r="AE35" s="146"/>
      <c r="AF35" s="146"/>
      <c r="AG35" s="146"/>
      <c r="AH35" s="30"/>
      <c r="AI35" s="30"/>
      <c r="AJ35" s="184" t="e">
        <f>SUM(AJ26:AJ33)</f>
        <v>#REF!</v>
      </c>
      <c r="AK35" s="185"/>
      <c r="AL35" s="185"/>
      <c r="AM35" s="185"/>
      <c r="AN35" s="186"/>
      <c r="AO35" s="29"/>
      <c r="AP35" s="29"/>
      <c r="AQ35" s="26"/>
      <c r="BD35" s="25"/>
    </row>
    <row r="36" spans="1:56" s="2" customFormat="1" ht="6.95" customHeight="1" x14ac:dyDescent="0.2">
      <c r="A36" s="25"/>
      <c r="B36" s="26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25"/>
      <c r="AI36" s="25"/>
      <c r="AJ36" s="25"/>
      <c r="AK36" s="25"/>
      <c r="AL36" s="25"/>
      <c r="AM36" s="25"/>
      <c r="AN36" s="25"/>
      <c r="AO36" s="25"/>
      <c r="AP36" s="25"/>
      <c r="AQ36" s="26"/>
      <c r="BD36" s="25"/>
    </row>
    <row r="37" spans="1:56" s="2" customFormat="1" ht="14.45" customHeight="1" x14ac:dyDescent="0.2">
      <c r="A37" s="25"/>
      <c r="B37" s="26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25"/>
      <c r="AI37" s="25"/>
      <c r="AJ37" s="25"/>
      <c r="AK37" s="25"/>
      <c r="AL37" s="25"/>
      <c r="AM37" s="25"/>
      <c r="AN37" s="25"/>
      <c r="AO37" s="25"/>
      <c r="AP37" s="25"/>
      <c r="AQ37" s="26"/>
      <c r="BD37" s="25"/>
    </row>
    <row r="38" spans="1:56" s="1" customFormat="1" ht="14.45" customHeight="1" x14ac:dyDescent="0.2">
      <c r="B38" s="17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  <c r="Y38" s="140"/>
      <c r="Z38" s="140"/>
      <c r="AA38" s="140"/>
      <c r="AB38" s="140"/>
      <c r="AC38" s="140"/>
      <c r="AD38" s="140"/>
      <c r="AE38" s="140"/>
      <c r="AF38" s="140"/>
      <c r="AG38" s="140"/>
      <c r="AQ38" s="17"/>
    </row>
    <row r="39" spans="1:56" s="1" customFormat="1" ht="14.45" customHeight="1" x14ac:dyDescent="0.2">
      <c r="B39" s="17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  <c r="O39" s="140"/>
      <c r="P39" s="140"/>
      <c r="Q39" s="140"/>
      <c r="R39" s="140"/>
      <c r="S39" s="140"/>
      <c r="T39" s="140"/>
      <c r="U39" s="140"/>
      <c r="V39" s="140"/>
      <c r="W39" s="140"/>
      <c r="X39" s="140"/>
      <c r="Y39" s="140"/>
      <c r="Z39" s="140"/>
      <c r="AA39" s="140"/>
      <c r="AB39" s="140"/>
      <c r="AC39" s="140"/>
      <c r="AD39" s="140"/>
      <c r="AE39" s="140"/>
      <c r="AF39" s="140"/>
      <c r="AG39" s="140"/>
      <c r="AQ39" s="17"/>
    </row>
    <row r="40" spans="1:56" s="1" customFormat="1" ht="14.45" customHeight="1" x14ac:dyDescent="0.2">
      <c r="B40" s="17"/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  <c r="O40" s="140"/>
      <c r="P40" s="140"/>
      <c r="Q40" s="140"/>
      <c r="R40" s="140"/>
      <c r="S40" s="140"/>
      <c r="T40" s="140"/>
      <c r="U40" s="140"/>
      <c r="V40" s="140"/>
      <c r="W40" s="140"/>
      <c r="X40" s="140"/>
      <c r="Y40" s="140"/>
      <c r="Z40" s="140"/>
      <c r="AA40" s="140"/>
      <c r="AB40" s="140"/>
      <c r="AC40" s="140"/>
      <c r="AD40" s="140"/>
      <c r="AE40" s="140"/>
      <c r="AF40" s="140"/>
      <c r="AG40" s="140"/>
      <c r="AQ40" s="17"/>
    </row>
    <row r="41" spans="1:56" s="1" customFormat="1" ht="14.45" customHeight="1" x14ac:dyDescent="0.2">
      <c r="B41" s="17"/>
      <c r="C41" s="140"/>
      <c r="D41" s="140"/>
      <c r="E41" s="140"/>
      <c r="F41" s="140"/>
      <c r="G41" s="140"/>
      <c r="H41" s="140"/>
      <c r="I41" s="140"/>
      <c r="J41" s="140"/>
      <c r="K41" s="140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140"/>
      <c r="W41" s="140"/>
      <c r="X41" s="140"/>
      <c r="Y41" s="140"/>
      <c r="Z41" s="140"/>
      <c r="AA41" s="140"/>
      <c r="AB41" s="140"/>
      <c r="AC41" s="140"/>
      <c r="AD41" s="140"/>
      <c r="AE41" s="140"/>
      <c r="AF41" s="140"/>
      <c r="AG41" s="140"/>
      <c r="AQ41" s="17"/>
    </row>
    <row r="42" spans="1:56" s="1" customFormat="1" ht="14.45" customHeight="1" x14ac:dyDescent="0.2">
      <c r="B42" s="17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  <c r="O42" s="140"/>
      <c r="P42" s="140"/>
      <c r="Q42" s="140"/>
      <c r="R42" s="140"/>
      <c r="S42" s="140"/>
      <c r="T42" s="140"/>
      <c r="U42" s="140"/>
      <c r="V42" s="140"/>
      <c r="W42" s="140"/>
      <c r="X42" s="140"/>
      <c r="Y42" s="140"/>
      <c r="Z42" s="140"/>
      <c r="AA42" s="140"/>
      <c r="AB42" s="140"/>
      <c r="AC42" s="140"/>
      <c r="AD42" s="140"/>
      <c r="AE42" s="140"/>
      <c r="AF42" s="140"/>
      <c r="AG42" s="140"/>
      <c r="AQ42" s="17"/>
    </row>
    <row r="43" spans="1:56" s="1" customFormat="1" ht="14.45" customHeight="1" x14ac:dyDescent="0.2">
      <c r="B43" s="17"/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  <c r="O43" s="140"/>
      <c r="P43" s="140"/>
      <c r="Q43" s="140"/>
      <c r="R43" s="140"/>
      <c r="S43" s="140"/>
      <c r="T43" s="140"/>
      <c r="U43" s="140"/>
      <c r="V43" s="140"/>
      <c r="W43" s="140"/>
      <c r="X43" s="140"/>
      <c r="Y43" s="140"/>
      <c r="Z43" s="140"/>
      <c r="AA43" s="140"/>
      <c r="AB43" s="140"/>
      <c r="AC43" s="140"/>
      <c r="AD43" s="140"/>
      <c r="AE43" s="140"/>
      <c r="AF43" s="140"/>
      <c r="AG43" s="140"/>
      <c r="AQ43" s="17"/>
    </row>
    <row r="44" spans="1:56" s="1" customFormat="1" ht="14.45" customHeight="1" x14ac:dyDescent="0.2">
      <c r="B44" s="17"/>
      <c r="C44" s="140"/>
      <c r="D44" s="140"/>
      <c r="E44" s="140"/>
      <c r="F44" s="140"/>
      <c r="G44" s="140"/>
      <c r="H44" s="140"/>
      <c r="I44" s="140"/>
      <c r="J44" s="140"/>
      <c r="K44" s="140"/>
      <c r="L44" s="140"/>
      <c r="M44" s="140"/>
      <c r="N44" s="140"/>
      <c r="O44" s="140"/>
      <c r="P44" s="140"/>
      <c r="Q44" s="140"/>
      <c r="R44" s="140"/>
      <c r="S44" s="140"/>
      <c r="T44" s="140"/>
      <c r="U44" s="140"/>
      <c r="V44" s="140"/>
      <c r="W44" s="140"/>
      <c r="X44" s="140"/>
      <c r="Y44" s="140"/>
      <c r="Z44" s="140"/>
      <c r="AA44" s="140"/>
      <c r="AB44" s="140"/>
      <c r="AC44" s="140"/>
      <c r="AD44" s="140"/>
      <c r="AE44" s="140"/>
      <c r="AF44" s="140"/>
      <c r="AG44" s="140"/>
      <c r="AQ44" s="17"/>
    </row>
    <row r="45" spans="1:56" s="1" customFormat="1" ht="14.45" customHeight="1" x14ac:dyDescent="0.2">
      <c r="B45" s="17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  <c r="O45" s="140"/>
      <c r="P45" s="140"/>
      <c r="Q45" s="140"/>
      <c r="R45" s="140"/>
      <c r="S45" s="140"/>
      <c r="T45" s="140"/>
      <c r="U45" s="140"/>
      <c r="V45" s="140"/>
      <c r="W45" s="140"/>
      <c r="X45" s="140"/>
      <c r="Y45" s="140"/>
      <c r="Z45" s="140"/>
      <c r="AA45" s="140"/>
      <c r="AB45" s="140"/>
      <c r="AC45" s="140"/>
      <c r="AD45" s="140"/>
      <c r="AE45" s="140"/>
      <c r="AF45" s="140"/>
      <c r="AG45" s="140"/>
      <c r="AQ45" s="17"/>
    </row>
    <row r="46" spans="1:56" s="1" customFormat="1" ht="14.45" customHeight="1" x14ac:dyDescent="0.2">
      <c r="B46" s="17"/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  <c r="O46" s="140"/>
      <c r="P46" s="140"/>
      <c r="Q46" s="140"/>
      <c r="R46" s="140"/>
      <c r="S46" s="140"/>
      <c r="T46" s="140"/>
      <c r="U46" s="140"/>
      <c r="V46" s="140"/>
      <c r="W46" s="140"/>
      <c r="X46" s="140"/>
      <c r="Y46" s="140"/>
      <c r="Z46" s="140"/>
      <c r="AA46" s="140"/>
      <c r="AB46" s="140"/>
      <c r="AC46" s="140"/>
      <c r="AD46" s="140"/>
      <c r="AE46" s="140"/>
      <c r="AF46" s="140"/>
      <c r="AG46" s="140"/>
      <c r="AQ46" s="17"/>
    </row>
    <row r="47" spans="1:56" s="1" customFormat="1" ht="14.45" customHeight="1" x14ac:dyDescent="0.2">
      <c r="B47" s="17"/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  <c r="Y47" s="140"/>
      <c r="Z47" s="140"/>
      <c r="AA47" s="140"/>
      <c r="AB47" s="140"/>
      <c r="AC47" s="140"/>
      <c r="AD47" s="140"/>
      <c r="AE47" s="140"/>
      <c r="AF47" s="140"/>
      <c r="AG47" s="140"/>
      <c r="AQ47" s="17"/>
    </row>
    <row r="48" spans="1:56" s="1" customFormat="1" ht="14.45" customHeight="1" x14ac:dyDescent="0.2">
      <c r="B48" s="17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  <c r="O48" s="140"/>
      <c r="P48" s="140"/>
      <c r="Q48" s="140"/>
      <c r="R48" s="140"/>
      <c r="S48" s="140"/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Q48" s="17"/>
    </row>
    <row r="49" spans="1:56" s="2" customFormat="1" ht="14.45" customHeight="1" x14ac:dyDescent="0.2">
      <c r="B49" s="31"/>
      <c r="C49" s="144"/>
      <c r="D49" s="145"/>
      <c r="E49" s="144"/>
      <c r="F49" s="144"/>
      <c r="G49" s="144"/>
      <c r="H49" s="144"/>
      <c r="I49" s="144"/>
      <c r="J49" s="144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44"/>
      <c r="AA49" s="144"/>
      <c r="AB49" s="144"/>
      <c r="AC49" s="144"/>
      <c r="AD49" s="144"/>
      <c r="AE49" s="144"/>
      <c r="AF49" s="144"/>
      <c r="AG49" s="145"/>
      <c r="AH49" s="32"/>
      <c r="AI49" s="32"/>
      <c r="AJ49" s="32"/>
      <c r="AK49" s="32"/>
      <c r="AL49" s="32"/>
      <c r="AM49" s="32"/>
      <c r="AN49" s="32"/>
      <c r="AQ49" s="31"/>
    </row>
    <row r="50" spans="1:56" x14ac:dyDescent="0.2">
      <c r="B50" s="17"/>
      <c r="C50" s="140"/>
      <c r="D50" s="140"/>
      <c r="E50" s="140"/>
      <c r="F50" s="140"/>
      <c r="G50" s="140"/>
      <c r="H50" s="140"/>
      <c r="I50" s="140"/>
      <c r="J50" s="140"/>
      <c r="K50" s="140"/>
      <c r="L50" s="140"/>
      <c r="M50" s="140"/>
      <c r="N50" s="140"/>
      <c r="O50" s="140"/>
      <c r="P50" s="140"/>
      <c r="Q50" s="140"/>
      <c r="R50" s="140"/>
      <c r="S50" s="140"/>
      <c r="T50" s="140"/>
      <c r="U50" s="140"/>
      <c r="V50" s="140"/>
      <c r="W50" s="140"/>
      <c r="X50" s="140"/>
      <c r="Y50" s="140"/>
      <c r="Z50" s="140"/>
      <c r="AA50" s="140"/>
      <c r="AB50" s="140"/>
      <c r="AC50" s="140"/>
      <c r="AD50" s="140"/>
      <c r="AE50" s="140"/>
      <c r="AF50" s="140"/>
      <c r="AG50" s="140"/>
      <c r="AQ50" s="17"/>
    </row>
    <row r="51" spans="1:56" x14ac:dyDescent="0.2">
      <c r="B51" s="17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  <c r="O51" s="140"/>
      <c r="P51" s="140"/>
      <c r="Q51" s="140"/>
      <c r="R51" s="140"/>
      <c r="S51" s="140"/>
      <c r="T51" s="140"/>
      <c r="U51" s="140"/>
      <c r="V51" s="140"/>
      <c r="W51" s="140"/>
      <c r="X51" s="140"/>
      <c r="Y51" s="140"/>
      <c r="Z51" s="140"/>
      <c r="AA51" s="140"/>
      <c r="AB51" s="140"/>
      <c r="AC51" s="140"/>
      <c r="AD51" s="140"/>
      <c r="AE51" s="140"/>
      <c r="AF51" s="140"/>
      <c r="AG51" s="140"/>
      <c r="AQ51" s="17"/>
    </row>
    <row r="52" spans="1:56" x14ac:dyDescent="0.2">
      <c r="B52" s="17"/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  <c r="O52" s="140"/>
      <c r="P52" s="140"/>
      <c r="Q52" s="140"/>
      <c r="R52" s="140"/>
      <c r="S52" s="140"/>
      <c r="T52" s="140"/>
      <c r="U52" s="140"/>
      <c r="V52" s="140"/>
      <c r="W52" s="140"/>
      <c r="X52" s="140"/>
      <c r="Y52" s="140"/>
      <c r="Z52" s="140"/>
      <c r="AA52" s="140"/>
      <c r="AB52" s="140"/>
      <c r="AC52" s="140"/>
      <c r="AD52" s="140"/>
      <c r="AE52" s="140"/>
      <c r="AF52" s="140"/>
      <c r="AG52" s="140"/>
      <c r="AQ52" s="17"/>
    </row>
    <row r="53" spans="1:56" x14ac:dyDescent="0.2">
      <c r="B53" s="17"/>
      <c r="C53" s="140"/>
      <c r="D53" s="140"/>
      <c r="E53" s="140"/>
      <c r="F53" s="140"/>
      <c r="G53" s="140"/>
      <c r="H53" s="140"/>
      <c r="I53" s="140"/>
      <c r="J53" s="140"/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  <c r="Y53" s="140"/>
      <c r="Z53" s="140"/>
      <c r="AA53" s="140"/>
      <c r="AB53" s="140"/>
      <c r="AC53" s="140"/>
      <c r="AD53" s="140"/>
      <c r="AE53" s="140"/>
      <c r="AF53" s="140"/>
      <c r="AG53" s="140"/>
      <c r="AQ53" s="17"/>
    </row>
    <row r="54" spans="1:56" x14ac:dyDescent="0.2">
      <c r="B54" s="17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  <c r="O54" s="140"/>
      <c r="P54" s="140"/>
      <c r="Q54" s="140"/>
      <c r="R54" s="140"/>
      <c r="S54" s="140"/>
      <c r="T54" s="140"/>
      <c r="U54" s="140"/>
      <c r="V54" s="140"/>
      <c r="W54" s="140"/>
      <c r="X54" s="140"/>
      <c r="Y54" s="140"/>
      <c r="Z54" s="140"/>
      <c r="AA54" s="140"/>
      <c r="AB54" s="140"/>
      <c r="AC54" s="140"/>
      <c r="AD54" s="140"/>
      <c r="AE54" s="140"/>
      <c r="AF54" s="140"/>
      <c r="AG54" s="140"/>
      <c r="AQ54" s="17"/>
    </row>
    <row r="55" spans="1:56" x14ac:dyDescent="0.2">
      <c r="B55" s="17"/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  <c r="O55" s="140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40"/>
      <c r="AA55" s="140"/>
      <c r="AB55" s="140"/>
      <c r="AC55" s="140"/>
      <c r="AD55" s="140"/>
      <c r="AE55" s="140"/>
      <c r="AF55" s="140"/>
      <c r="AG55" s="140"/>
      <c r="AQ55" s="17"/>
    </row>
    <row r="56" spans="1:56" x14ac:dyDescent="0.2">
      <c r="B56" s="17"/>
      <c r="C56" s="140"/>
      <c r="D56" s="140"/>
      <c r="E56" s="140"/>
      <c r="F56" s="140"/>
      <c r="G56" s="140"/>
      <c r="H56" s="140"/>
      <c r="I56" s="140"/>
      <c r="J56" s="140"/>
      <c r="K56" s="140"/>
      <c r="L56" s="140"/>
      <c r="M56" s="140"/>
      <c r="N56" s="140"/>
      <c r="O56" s="140"/>
      <c r="P56" s="140"/>
      <c r="Q56" s="140"/>
      <c r="R56" s="140"/>
      <c r="S56" s="140"/>
      <c r="T56" s="140"/>
      <c r="U56" s="140"/>
      <c r="V56" s="140"/>
      <c r="W56" s="140"/>
      <c r="X56" s="140"/>
      <c r="Y56" s="140"/>
      <c r="Z56" s="140"/>
      <c r="AA56" s="140"/>
      <c r="AB56" s="140"/>
      <c r="AC56" s="140"/>
      <c r="AD56" s="140"/>
      <c r="AE56" s="140"/>
      <c r="AF56" s="140"/>
      <c r="AG56" s="140"/>
      <c r="AQ56" s="17"/>
    </row>
    <row r="57" spans="1:56" x14ac:dyDescent="0.2">
      <c r="B57" s="17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  <c r="O57" s="140"/>
      <c r="P57" s="140"/>
      <c r="Q57" s="140"/>
      <c r="R57" s="140"/>
      <c r="S57" s="140"/>
      <c r="T57" s="140"/>
      <c r="U57" s="140"/>
      <c r="V57" s="140"/>
      <c r="W57" s="140"/>
      <c r="X57" s="140"/>
      <c r="Y57" s="140"/>
      <c r="Z57" s="140"/>
      <c r="AA57" s="140"/>
      <c r="AB57" s="140"/>
      <c r="AC57" s="140"/>
      <c r="AD57" s="140"/>
      <c r="AE57" s="140"/>
      <c r="AF57" s="140"/>
      <c r="AG57" s="140"/>
      <c r="AQ57" s="17"/>
    </row>
    <row r="58" spans="1:56" x14ac:dyDescent="0.2">
      <c r="B58" s="17"/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N58" s="140"/>
      <c r="O58" s="140"/>
      <c r="P58" s="140"/>
      <c r="Q58" s="140"/>
      <c r="R58" s="140"/>
      <c r="S58" s="140"/>
      <c r="T58" s="140"/>
      <c r="U58" s="140"/>
      <c r="V58" s="140"/>
      <c r="W58" s="140"/>
      <c r="X58" s="140"/>
      <c r="Y58" s="140"/>
      <c r="Z58" s="140"/>
      <c r="AA58" s="140"/>
      <c r="AB58" s="140"/>
      <c r="AC58" s="140"/>
      <c r="AD58" s="140"/>
      <c r="AE58" s="140"/>
      <c r="AF58" s="140"/>
      <c r="AG58" s="140"/>
      <c r="AQ58" s="17"/>
    </row>
    <row r="59" spans="1:56" x14ac:dyDescent="0.2">
      <c r="B59" s="17"/>
      <c r="C59" s="140"/>
      <c r="D59" s="140"/>
      <c r="E59" s="140"/>
      <c r="F59" s="140"/>
      <c r="G59" s="140"/>
      <c r="H59" s="140"/>
      <c r="I59" s="140"/>
      <c r="J59" s="140"/>
      <c r="K59" s="140"/>
      <c r="L59" s="140"/>
      <c r="M59" s="140"/>
      <c r="N59" s="140"/>
      <c r="O59" s="140"/>
      <c r="P59" s="140"/>
      <c r="Q59" s="140"/>
      <c r="R59" s="140"/>
      <c r="S59" s="140"/>
      <c r="T59" s="140"/>
      <c r="U59" s="140"/>
      <c r="V59" s="140"/>
      <c r="W59" s="140"/>
      <c r="X59" s="140"/>
      <c r="Y59" s="140"/>
      <c r="Z59" s="140"/>
      <c r="AA59" s="140"/>
      <c r="AB59" s="140"/>
      <c r="AC59" s="140"/>
      <c r="AD59" s="140"/>
      <c r="AE59" s="140"/>
      <c r="AF59" s="140"/>
      <c r="AG59" s="140"/>
      <c r="AQ59" s="17"/>
    </row>
    <row r="60" spans="1:56" s="2" customFormat="1" ht="12.75" x14ac:dyDescent="0.2">
      <c r="A60" s="25"/>
      <c r="B60" s="26"/>
      <c r="C60" s="45"/>
      <c r="D60" s="143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143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143"/>
      <c r="AH60" s="27"/>
      <c r="AI60" s="27"/>
      <c r="AJ60" s="27"/>
      <c r="AK60" s="27"/>
      <c r="AL60" s="33" t="s">
        <v>38</v>
      </c>
      <c r="AM60" s="27"/>
      <c r="AN60" s="27"/>
      <c r="AO60" s="25"/>
      <c r="AP60" s="25"/>
      <c r="AQ60" s="26"/>
      <c r="BD60" s="25"/>
    </row>
    <row r="61" spans="1:56" x14ac:dyDescent="0.2">
      <c r="B61" s="17"/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  <c r="O61" s="140"/>
      <c r="P61" s="140"/>
      <c r="Q61" s="140"/>
      <c r="R61" s="14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  <c r="AC61" s="140"/>
      <c r="AD61" s="140"/>
      <c r="AE61" s="140"/>
      <c r="AF61" s="140"/>
      <c r="AG61" s="140"/>
      <c r="AQ61" s="17"/>
    </row>
    <row r="62" spans="1:56" x14ac:dyDescent="0.2">
      <c r="B62" s="17"/>
      <c r="C62" s="140"/>
      <c r="D62" s="140"/>
      <c r="E62" s="140"/>
      <c r="F62" s="140"/>
      <c r="G62" s="140"/>
      <c r="H62" s="140"/>
      <c r="I62" s="140"/>
      <c r="J62" s="140"/>
      <c r="K62" s="140"/>
      <c r="L62" s="140"/>
      <c r="M62" s="140"/>
      <c r="N62" s="140"/>
      <c r="O62" s="140"/>
      <c r="P62" s="140"/>
      <c r="Q62" s="140"/>
      <c r="R62" s="140"/>
      <c r="S62" s="140"/>
      <c r="T62" s="140"/>
      <c r="U62" s="140"/>
      <c r="V62" s="140"/>
      <c r="W62" s="140"/>
      <c r="X62" s="140"/>
      <c r="Y62" s="140"/>
      <c r="Z62" s="140"/>
      <c r="AA62" s="140"/>
      <c r="AB62" s="140"/>
      <c r="AC62" s="140"/>
      <c r="AD62" s="140"/>
      <c r="AE62" s="140"/>
      <c r="AF62" s="140"/>
      <c r="AG62" s="140"/>
      <c r="AQ62" s="17"/>
    </row>
    <row r="63" spans="1:56" x14ac:dyDescent="0.2">
      <c r="B63" s="17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  <c r="O63" s="140"/>
      <c r="P63" s="140"/>
      <c r="Q63" s="140"/>
      <c r="R63" s="140"/>
      <c r="S63" s="140"/>
      <c r="T63" s="140"/>
      <c r="U63" s="140"/>
      <c r="V63" s="140"/>
      <c r="W63" s="140"/>
      <c r="X63" s="140"/>
      <c r="Y63" s="140"/>
      <c r="Z63" s="140"/>
      <c r="AA63" s="140"/>
      <c r="AB63" s="140"/>
      <c r="AC63" s="140"/>
      <c r="AD63" s="140"/>
      <c r="AE63" s="140"/>
      <c r="AF63" s="140"/>
      <c r="AG63" s="140"/>
      <c r="AQ63" s="17"/>
    </row>
    <row r="64" spans="1:56" s="2" customFormat="1" ht="12.75" x14ac:dyDescent="0.2">
      <c r="A64" s="25"/>
      <c r="B64" s="26"/>
      <c r="C64" s="45"/>
      <c r="D64" s="1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145"/>
      <c r="AH64" s="34"/>
      <c r="AI64" s="34"/>
      <c r="AJ64" s="34"/>
      <c r="AK64" s="34"/>
      <c r="AL64" s="34"/>
      <c r="AM64" s="34"/>
      <c r="AN64" s="34"/>
      <c r="AO64" s="25"/>
      <c r="AP64" s="25"/>
      <c r="AQ64" s="26"/>
      <c r="BD64" s="25"/>
    </row>
    <row r="65" spans="1:56" x14ac:dyDescent="0.2">
      <c r="B65" s="17"/>
      <c r="C65" s="140"/>
      <c r="D65" s="140"/>
      <c r="E65" s="140"/>
      <c r="F65" s="140"/>
      <c r="G65" s="140"/>
      <c r="H65" s="140"/>
      <c r="I65" s="140"/>
      <c r="J65" s="140"/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40"/>
      <c r="W65" s="140"/>
      <c r="X65" s="140"/>
      <c r="Y65" s="140"/>
      <c r="Z65" s="140"/>
      <c r="AA65" s="140"/>
      <c r="AB65" s="140"/>
      <c r="AC65" s="140"/>
      <c r="AD65" s="140"/>
      <c r="AE65" s="140"/>
      <c r="AF65" s="140"/>
      <c r="AG65" s="140"/>
      <c r="AQ65" s="17"/>
    </row>
    <row r="66" spans="1:56" x14ac:dyDescent="0.2">
      <c r="B66" s="17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  <c r="Y66" s="140"/>
      <c r="Z66" s="140"/>
      <c r="AA66" s="140"/>
      <c r="AB66" s="140"/>
      <c r="AC66" s="140"/>
      <c r="AD66" s="140"/>
      <c r="AE66" s="140"/>
      <c r="AF66" s="140"/>
      <c r="AG66" s="140"/>
      <c r="AQ66" s="17"/>
    </row>
    <row r="67" spans="1:56" x14ac:dyDescent="0.2">
      <c r="B67" s="17"/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  <c r="Y67" s="140"/>
      <c r="Z67" s="140"/>
      <c r="AA67" s="140"/>
      <c r="AB67" s="140"/>
      <c r="AC67" s="140"/>
      <c r="AD67" s="140"/>
      <c r="AE67" s="140"/>
      <c r="AF67" s="140"/>
      <c r="AG67" s="140"/>
      <c r="AQ67" s="17"/>
    </row>
    <row r="68" spans="1:56" x14ac:dyDescent="0.2">
      <c r="B68" s="17"/>
      <c r="C68" s="140"/>
      <c r="D68" s="140"/>
      <c r="E68" s="140"/>
      <c r="F68" s="140"/>
      <c r="G68" s="140"/>
      <c r="H68" s="140"/>
      <c r="I68" s="140"/>
      <c r="J68" s="140"/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  <c r="Y68" s="140"/>
      <c r="Z68" s="140"/>
      <c r="AA68" s="140"/>
      <c r="AB68" s="140"/>
      <c r="AC68" s="140"/>
      <c r="AD68" s="140"/>
      <c r="AE68" s="140"/>
      <c r="AF68" s="140"/>
      <c r="AG68" s="140"/>
      <c r="AQ68" s="17"/>
    </row>
    <row r="69" spans="1:56" x14ac:dyDescent="0.2">
      <c r="B69" s="17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  <c r="O69" s="140"/>
      <c r="P69" s="140"/>
      <c r="Q69" s="140"/>
      <c r="R69" s="140"/>
      <c r="S69" s="140"/>
      <c r="T69" s="140"/>
      <c r="U69" s="140"/>
      <c r="V69" s="140"/>
      <c r="W69" s="140"/>
      <c r="X69" s="140"/>
      <c r="Y69" s="140"/>
      <c r="Z69" s="140"/>
      <c r="AA69" s="140"/>
      <c r="AB69" s="140"/>
      <c r="AC69" s="140"/>
      <c r="AD69" s="140"/>
      <c r="AE69" s="140"/>
      <c r="AF69" s="140"/>
      <c r="AG69" s="140"/>
      <c r="AQ69" s="17"/>
    </row>
    <row r="70" spans="1:56" x14ac:dyDescent="0.2">
      <c r="B70" s="17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R70" s="140"/>
      <c r="S70" s="140"/>
      <c r="T70" s="140"/>
      <c r="U70" s="140"/>
      <c r="V70" s="140"/>
      <c r="W70" s="140"/>
      <c r="X70" s="140"/>
      <c r="Y70" s="140"/>
      <c r="Z70" s="140"/>
      <c r="AA70" s="140"/>
      <c r="AB70" s="140"/>
      <c r="AC70" s="140"/>
      <c r="AD70" s="140"/>
      <c r="AE70" s="140"/>
      <c r="AF70" s="140"/>
      <c r="AG70" s="140"/>
      <c r="AQ70" s="17"/>
    </row>
    <row r="71" spans="1:56" x14ac:dyDescent="0.2">
      <c r="B71" s="17"/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140"/>
      <c r="Q71" s="140"/>
      <c r="R71" s="140"/>
      <c r="S71" s="140"/>
      <c r="T71" s="140"/>
      <c r="U71" s="140"/>
      <c r="V71" s="140"/>
      <c r="W71" s="140"/>
      <c r="X71" s="140"/>
      <c r="Y71" s="140"/>
      <c r="Z71" s="140"/>
      <c r="AA71" s="140"/>
      <c r="AB71" s="140"/>
      <c r="AC71" s="140"/>
      <c r="AD71" s="140"/>
      <c r="AE71" s="140"/>
      <c r="AF71" s="140"/>
      <c r="AG71" s="140"/>
      <c r="AQ71" s="17"/>
    </row>
    <row r="72" spans="1:56" x14ac:dyDescent="0.2">
      <c r="B72" s="17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40"/>
      <c r="W72" s="140"/>
      <c r="X72" s="140"/>
      <c r="Y72" s="140"/>
      <c r="Z72" s="140"/>
      <c r="AA72" s="140"/>
      <c r="AB72" s="140"/>
      <c r="AC72" s="140"/>
      <c r="AD72" s="140"/>
      <c r="AE72" s="140"/>
      <c r="AF72" s="140"/>
      <c r="AG72" s="140"/>
      <c r="AQ72" s="17"/>
    </row>
    <row r="73" spans="1:56" x14ac:dyDescent="0.2">
      <c r="B73" s="17"/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  <c r="O73" s="140"/>
      <c r="P73" s="140"/>
      <c r="Q73" s="140"/>
      <c r="R73" s="140"/>
      <c r="S73" s="140"/>
      <c r="T73" s="140"/>
      <c r="U73" s="140"/>
      <c r="V73" s="140"/>
      <c r="W73" s="140"/>
      <c r="X73" s="140"/>
      <c r="Y73" s="140"/>
      <c r="Z73" s="140"/>
      <c r="AA73" s="140"/>
      <c r="AB73" s="140"/>
      <c r="AC73" s="140"/>
      <c r="AD73" s="140"/>
      <c r="AE73" s="140"/>
      <c r="AF73" s="140"/>
      <c r="AG73" s="140"/>
      <c r="AQ73" s="17"/>
    </row>
    <row r="74" spans="1:56" x14ac:dyDescent="0.2">
      <c r="B74" s="17"/>
      <c r="C74" s="140"/>
      <c r="D74" s="140"/>
      <c r="E74" s="140"/>
      <c r="F74" s="140"/>
      <c r="G74" s="140"/>
      <c r="H74" s="140"/>
      <c r="I74" s="140"/>
      <c r="J74" s="140"/>
      <c r="K74" s="140"/>
      <c r="L74" s="140"/>
      <c r="M74" s="140"/>
      <c r="N74" s="140"/>
      <c r="O74" s="140"/>
      <c r="P74" s="140"/>
      <c r="Q74" s="140"/>
      <c r="R74" s="140"/>
      <c r="S74" s="140"/>
      <c r="T74" s="140"/>
      <c r="U74" s="140"/>
      <c r="V74" s="140"/>
      <c r="W74" s="140"/>
      <c r="X74" s="140"/>
      <c r="Y74" s="140"/>
      <c r="Z74" s="140"/>
      <c r="AA74" s="140"/>
      <c r="AB74" s="140"/>
      <c r="AC74" s="140"/>
      <c r="AD74" s="140"/>
      <c r="AE74" s="140"/>
      <c r="AF74" s="140"/>
      <c r="AG74" s="140"/>
      <c r="AQ74" s="17"/>
    </row>
    <row r="75" spans="1:56" s="2" customFormat="1" ht="12.75" x14ac:dyDescent="0.2">
      <c r="A75" s="25"/>
      <c r="B75" s="26"/>
      <c r="C75" s="45"/>
      <c r="D75" s="143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143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143"/>
      <c r="AH75" s="27"/>
      <c r="AI75" s="27"/>
      <c r="AJ75" s="27"/>
      <c r="AK75" s="27"/>
      <c r="AL75" s="33" t="s">
        <v>38</v>
      </c>
      <c r="AM75" s="27"/>
      <c r="AN75" s="27"/>
      <c r="AO75" s="25"/>
      <c r="AP75" s="25"/>
      <c r="AQ75" s="26"/>
      <c r="BD75" s="25"/>
    </row>
    <row r="76" spans="1:56" s="2" customFormat="1" x14ac:dyDescent="0.2">
      <c r="A76" s="25"/>
      <c r="B76" s="26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25"/>
      <c r="AI76" s="25"/>
      <c r="AJ76" s="25"/>
      <c r="AK76" s="25"/>
      <c r="AL76" s="25"/>
      <c r="AM76" s="25"/>
      <c r="AN76" s="25"/>
      <c r="AO76" s="25"/>
      <c r="AP76" s="25"/>
      <c r="AQ76" s="26"/>
      <c r="BD76" s="25"/>
    </row>
    <row r="77" spans="1:56" s="2" customFormat="1" ht="6.95" customHeight="1" x14ac:dyDescent="0.2">
      <c r="A77" s="25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26"/>
      <c r="BD77" s="25"/>
    </row>
    <row r="81" spans="1:90" s="2" customFormat="1" ht="6.95" customHeight="1" x14ac:dyDescent="0.2">
      <c r="A81" s="25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26"/>
      <c r="BD81" s="25"/>
    </row>
    <row r="82" spans="1:90" s="2" customFormat="1" ht="24.95" customHeight="1" x14ac:dyDescent="0.2">
      <c r="A82" s="25"/>
      <c r="B82" s="26"/>
      <c r="C82" s="18" t="s">
        <v>3486</v>
      </c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25"/>
      <c r="AK82" s="25"/>
      <c r="AL82" s="25"/>
      <c r="AM82" s="25"/>
      <c r="AN82" s="25"/>
      <c r="AO82" s="25"/>
      <c r="AP82" s="25"/>
      <c r="AQ82" s="26"/>
      <c r="BD82" s="25"/>
    </row>
    <row r="83" spans="1:90" s="2" customFormat="1" ht="6.95" customHeight="1" x14ac:dyDescent="0.2">
      <c r="A83" s="25"/>
      <c r="B83" s="26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  <c r="AG83" s="25"/>
      <c r="AH83" s="25"/>
      <c r="AI83" s="25"/>
      <c r="AJ83" s="25"/>
      <c r="AK83" s="25"/>
      <c r="AL83" s="25"/>
      <c r="AM83" s="25"/>
      <c r="AN83" s="25"/>
      <c r="AO83" s="25"/>
      <c r="AP83" s="25"/>
      <c r="AQ83" s="26"/>
      <c r="BD83" s="25"/>
    </row>
    <row r="84" spans="1:90" s="4" customFormat="1" ht="12" customHeight="1" x14ac:dyDescent="0.2">
      <c r="B84" s="39"/>
      <c r="C84" s="23" t="s">
        <v>12</v>
      </c>
      <c r="L84" s="4" t="str">
        <f>K5</f>
        <v>OR_PHA</v>
      </c>
      <c r="AQ84" s="39"/>
    </row>
    <row r="85" spans="1:90" s="5" customFormat="1" ht="36.950000000000003" customHeight="1" x14ac:dyDescent="0.2">
      <c r="B85" s="40"/>
      <c r="C85" s="41" t="s">
        <v>14</v>
      </c>
      <c r="L85" s="167" t="str">
        <f>K6</f>
        <v>Údržbové a dílčí opravné práce na objektech u SPS OŘ PHA 2023-2024 - Praha město</v>
      </c>
      <c r="M85" s="168"/>
      <c r="N85" s="168"/>
      <c r="O85" s="168"/>
      <c r="P85" s="168"/>
      <c r="Q85" s="168"/>
      <c r="R85" s="168"/>
      <c r="S85" s="168"/>
      <c r="T85" s="168"/>
      <c r="U85" s="168"/>
      <c r="V85" s="168"/>
      <c r="W85" s="168"/>
      <c r="X85" s="168"/>
      <c r="Y85" s="168"/>
      <c r="Z85" s="168"/>
      <c r="AA85" s="168"/>
      <c r="AB85" s="168"/>
      <c r="AC85" s="168"/>
      <c r="AD85" s="168"/>
      <c r="AE85" s="168"/>
      <c r="AF85" s="168"/>
      <c r="AG85" s="168"/>
      <c r="AH85" s="168"/>
      <c r="AI85" s="168"/>
      <c r="AQ85" s="40"/>
    </row>
    <row r="86" spans="1:90" s="2" customFormat="1" ht="6.95" customHeight="1" x14ac:dyDescent="0.2">
      <c r="A86" s="25"/>
      <c r="B86" s="26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  <c r="AG86" s="25"/>
      <c r="AH86" s="25"/>
      <c r="AI86" s="25"/>
      <c r="AJ86" s="25"/>
      <c r="AK86" s="25"/>
      <c r="AL86" s="25"/>
      <c r="AM86" s="25"/>
      <c r="AN86" s="25"/>
      <c r="AO86" s="25"/>
      <c r="AP86" s="25"/>
      <c r="AQ86" s="26"/>
      <c r="BD86" s="25"/>
    </row>
    <row r="87" spans="1:90" s="2" customFormat="1" ht="12" customHeight="1" x14ac:dyDescent="0.2">
      <c r="A87" s="25"/>
      <c r="B87" s="26"/>
      <c r="C87" s="23" t="s">
        <v>18</v>
      </c>
      <c r="D87" s="25"/>
      <c r="E87" s="25"/>
      <c r="F87" s="25"/>
      <c r="G87" s="25"/>
      <c r="H87" s="25"/>
      <c r="I87" s="25"/>
      <c r="J87" s="25"/>
      <c r="K87" s="25"/>
      <c r="L87" s="42" t="str">
        <f>IF(K8="","",K8)</f>
        <v>Obvod OŘ Praha</v>
      </c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3" t="s">
        <v>20</v>
      </c>
      <c r="AI87" s="25"/>
      <c r="AJ87" s="25"/>
      <c r="AK87" s="25"/>
      <c r="AL87" s="190" t="str">
        <f>IF(AM8= "","",AM8)</f>
        <v>14. 7. 2022</v>
      </c>
      <c r="AM87" s="190"/>
      <c r="AN87" s="25"/>
      <c r="AO87" s="25"/>
      <c r="AP87" s="25"/>
      <c r="AQ87" s="26"/>
      <c r="BD87" s="25"/>
    </row>
    <row r="88" spans="1:90" s="2" customFormat="1" ht="6.95" customHeight="1" x14ac:dyDescent="0.2">
      <c r="A88" s="25"/>
      <c r="B88" s="26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  <c r="AF88" s="25"/>
      <c r="AG88" s="25"/>
      <c r="AH88" s="25"/>
      <c r="AI88" s="25"/>
      <c r="AJ88" s="25"/>
      <c r="AK88" s="25"/>
      <c r="AL88" s="25"/>
      <c r="AM88" s="25"/>
      <c r="AN88" s="25"/>
      <c r="AO88" s="25"/>
      <c r="AP88" s="25"/>
      <c r="AQ88" s="26"/>
      <c r="BD88" s="25"/>
    </row>
    <row r="89" spans="1:90" s="2" customFormat="1" ht="15.2" customHeight="1" x14ac:dyDescent="0.2">
      <c r="A89" s="25"/>
      <c r="B89" s="26"/>
      <c r="C89" s="23" t="s">
        <v>22</v>
      </c>
      <c r="D89" s="25"/>
      <c r="E89" s="25"/>
      <c r="F89" s="25"/>
      <c r="G89" s="25"/>
      <c r="H89" s="25"/>
      <c r="I89" s="25"/>
      <c r="J89" s="25"/>
      <c r="K89" s="25"/>
      <c r="L89" s="4" t="str">
        <f>IF(E11= "","",E11)</f>
        <v>Správa železnic, státní organizace</v>
      </c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3" t="s">
        <v>30</v>
      </c>
      <c r="AI89" s="25"/>
      <c r="AJ89" s="25"/>
      <c r="AK89" s="25"/>
      <c r="AL89" s="191" t="str">
        <f>IF(E17="","",E17)</f>
        <v xml:space="preserve"> </v>
      </c>
      <c r="AM89" s="192"/>
      <c r="AN89" s="192"/>
      <c r="AO89" s="192"/>
      <c r="AP89" s="25"/>
      <c r="AQ89" s="26"/>
      <c r="AR89" s="193" t="s">
        <v>39</v>
      </c>
      <c r="AS89" s="194"/>
      <c r="AT89" s="43"/>
      <c r="AU89" s="43"/>
      <c r="AV89" s="43"/>
      <c r="AW89" s="43"/>
      <c r="AX89" s="43"/>
      <c r="AY89" s="43"/>
      <c r="AZ89" s="43"/>
      <c r="BA89" s="43"/>
      <c r="BB89" s="43"/>
      <c r="BC89" s="44"/>
      <c r="BD89" s="25"/>
    </row>
    <row r="90" spans="1:90" s="2" customFormat="1" ht="15.2" customHeight="1" x14ac:dyDescent="0.2">
      <c r="A90" s="25"/>
      <c r="B90" s="26"/>
      <c r="C90" s="23" t="s">
        <v>28</v>
      </c>
      <c r="D90" s="25"/>
      <c r="E90" s="25"/>
      <c r="F90" s="25"/>
      <c r="G90" s="25"/>
      <c r="H90" s="25"/>
      <c r="I90" s="25"/>
      <c r="J90" s="25"/>
      <c r="K90" s="25"/>
      <c r="L90" s="4" t="str">
        <f>IF(E14="","",E14)</f>
        <v xml:space="preserve"> </v>
      </c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3" t="s">
        <v>32</v>
      </c>
      <c r="AI90" s="25"/>
      <c r="AJ90" s="25"/>
      <c r="AK90" s="25"/>
      <c r="AL90" s="191" t="str">
        <f>IF(E20="","",E20)</f>
        <v>L. Ulrich, DiS</v>
      </c>
      <c r="AM90" s="192"/>
      <c r="AN90" s="192"/>
      <c r="AO90" s="192"/>
      <c r="AP90" s="25"/>
      <c r="AQ90" s="26"/>
      <c r="AR90" s="195"/>
      <c r="AS90" s="196"/>
      <c r="AT90" s="45"/>
      <c r="AU90" s="45"/>
      <c r="AV90" s="45"/>
      <c r="AW90" s="45"/>
      <c r="AX90" s="45"/>
      <c r="AY90" s="45"/>
      <c r="AZ90" s="45"/>
      <c r="BA90" s="45"/>
      <c r="BB90" s="45"/>
      <c r="BC90" s="46"/>
      <c r="BD90" s="25"/>
    </row>
    <row r="91" spans="1:90" s="2" customFormat="1" ht="10.9" customHeight="1" x14ac:dyDescent="0.2">
      <c r="A91" s="25"/>
      <c r="B91" s="26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5"/>
      <c r="AG91" s="25"/>
      <c r="AH91" s="25"/>
      <c r="AI91" s="25"/>
      <c r="AJ91" s="25"/>
      <c r="AK91" s="25"/>
      <c r="AL91" s="25"/>
      <c r="AM91" s="25"/>
      <c r="AN91" s="25"/>
      <c r="AO91" s="25"/>
      <c r="AP91" s="25"/>
      <c r="AQ91" s="26"/>
      <c r="AR91" s="195"/>
      <c r="AS91" s="196"/>
      <c r="AT91" s="45"/>
      <c r="AU91" s="45"/>
      <c r="AV91" s="45"/>
      <c r="AW91" s="45"/>
      <c r="AX91" s="45"/>
      <c r="AY91" s="45"/>
      <c r="AZ91" s="45"/>
      <c r="BA91" s="45"/>
      <c r="BB91" s="45"/>
      <c r="BC91" s="46"/>
      <c r="BD91" s="25"/>
    </row>
    <row r="92" spans="1:90" s="2" customFormat="1" ht="29.25" customHeight="1" x14ac:dyDescent="0.2">
      <c r="A92" s="25"/>
      <c r="B92" s="26"/>
      <c r="C92" s="164" t="s">
        <v>40</v>
      </c>
      <c r="D92" s="165"/>
      <c r="E92" s="165"/>
      <c r="F92" s="165"/>
      <c r="G92" s="165"/>
      <c r="H92" s="47"/>
      <c r="I92" s="170" t="s">
        <v>41</v>
      </c>
      <c r="J92" s="170"/>
      <c r="K92" s="170"/>
      <c r="L92" s="170"/>
      <c r="M92" s="170"/>
      <c r="N92" s="170"/>
      <c r="O92" s="170"/>
      <c r="P92" s="170"/>
      <c r="Q92" s="170"/>
      <c r="R92" s="170"/>
      <c r="S92" s="170"/>
      <c r="T92" s="170"/>
      <c r="U92" s="170"/>
      <c r="V92" s="170"/>
      <c r="W92" s="170"/>
      <c r="X92" s="170"/>
      <c r="Y92" s="170"/>
      <c r="Z92" s="170"/>
      <c r="AA92" s="170"/>
      <c r="AB92" s="170"/>
      <c r="AC92" s="170"/>
      <c r="AD92" s="170"/>
      <c r="AE92" s="170"/>
      <c r="AF92" s="170"/>
      <c r="AG92" s="165"/>
      <c r="AH92" s="165"/>
      <c r="AI92" s="165"/>
      <c r="AJ92" s="165"/>
      <c r="AK92" s="165"/>
      <c r="AL92" s="165"/>
      <c r="AM92" s="170" t="s">
        <v>42</v>
      </c>
      <c r="AN92" s="165"/>
      <c r="AO92" s="199"/>
      <c r="AP92" s="48" t="s">
        <v>43</v>
      </c>
      <c r="AQ92" s="26"/>
      <c r="AR92" s="49" t="s">
        <v>44</v>
      </c>
      <c r="AS92" s="50" t="s">
        <v>45</v>
      </c>
      <c r="AT92" s="50" t="s">
        <v>46</v>
      </c>
      <c r="AU92" s="50" t="s">
        <v>47</v>
      </c>
      <c r="AV92" s="50" t="s">
        <v>48</v>
      </c>
      <c r="AW92" s="50" t="s">
        <v>49</v>
      </c>
      <c r="AX92" s="50" t="s">
        <v>50</v>
      </c>
      <c r="AY92" s="50" t="s">
        <v>51</v>
      </c>
      <c r="AZ92" s="50" t="s">
        <v>52</v>
      </c>
      <c r="BA92" s="50" t="s">
        <v>53</v>
      </c>
      <c r="BB92" s="50" t="s">
        <v>54</v>
      </c>
      <c r="BC92" s="51" t="s">
        <v>55</v>
      </c>
      <c r="BD92" s="25"/>
    </row>
    <row r="93" spans="1:90" s="2" customFormat="1" ht="10.9" customHeight="1" x14ac:dyDescent="0.2">
      <c r="A93" s="25"/>
      <c r="B93" s="26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5"/>
      <c r="AJ93" s="25"/>
      <c r="AK93" s="25"/>
      <c r="AL93" s="25"/>
      <c r="AM93" s="25"/>
      <c r="AN93" s="25"/>
      <c r="AO93" s="25"/>
      <c r="AP93" s="25"/>
      <c r="AQ93" s="26"/>
      <c r="AR93" s="52"/>
      <c r="AS93" s="53"/>
      <c r="AT93" s="53"/>
      <c r="AU93" s="53"/>
      <c r="AV93" s="53"/>
      <c r="AW93" s="53"/>
      <c r="AX93" s="53"/>
      <c r="AY93" s="53"/>
      <c r="AZ93" s="53"/>
      <c r="BA93" s="53"/>
      <c r="BB93" s="53"/>
      <c r="BC93" s="54"/>
      <c r="BD93" s="25"/>
    </row>
    <row r="94" spans="1:90" s="6" customFormat="1" ht="32.450000000000003" customHeight="1" x14ac:dyDescent="0.2">
      <c r="B94" s="55"/>
      <c r="C94" s="56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  <c r="AB94" s="57"/>
      <c r="AC94" s="57"/>
      <c r="AD94" s="57"/>
      <c r="AE94" s="57"/>
      <c r="AF94" s="57"/>
      <c r="AG94" s="197"/>
      <c r="AH94" s="197"/>
      <c r="AI94" s="197"/>
      <c r="AJ94" s="197"/>
      <c r="AK94" s="197"/>
      <c r="AL94" s="197"/>
      <c r="AM94" s="200" t="e">
        <f>SUM(#REF!,AS94)</f>
        <v>#REF!</v>
      </c>
      <c r="AN94" s="200"/>
      <c r="AO94" s="200"/>
      <c r="AP94" s="58" t="s">
        <v>1</v>
      </c>
      <c r="AQ94" s="55"/>
      <c r="AR94" s="59">
        <f>ROUND(SUM(AR95:AR110),2)</f>
        <v>0</v>
      </c>
      <c r="AS94" s="60" t="e">
        <f t="shared" ref="AS94:AS110" si="0">ROUND(SUM(AU94:AV94),2)</f>
        <v>#REF!</v>
      </c>
      <c r="AT94" s="61" t="e">
        <f>ROUND(SUM(AT95:AT110),5)</f>
        <v>#REF!</v>
      </c>
      <c r="AU94" s="60" t="e">
        <f>ROUND(AY94*L29,2)</f>
        <v>#REF!</v>
      </c>
      <c r="AV94" s="60" t="e">
        <f>ROUND(AZ94*L30,2)</f>
        <v>#REF!</v>
      </c>
      <c r="AW94" s="60" t="e">
        <f>ROUND(BA94*L29,2)</f>
        <v>#REF!</v>
      </c>
      <c r="AX94" s="60" t="e">
        <f>ROUND(BB94*L30,2)</f>
        <v>#REF!</v>
      </c>
      <c r="AY94" s="60" t="e">
        <f>ROUND(SUM(AY95:AY110),2)</f>
        <v>#REF!</v>
      </c>
      <c r="AZ94" s="60" t="e">
        <f>ROUND(SUM(AZ95:AZ110),2)</f>
        <v>#REF!</v>
      </c>
      <c r="BA94" s="60" t="e">
        <f>ROUND(SUM(BA95:BA110),2)</f>
        <v>#REF!</v>
      </c>
      <c r="BB94" s="60" t="e">
        <f>ROUND(SUM(BB95:BB110),2)</f>
        <v>#REF!</v>
      </c>
      <c r="BC94" s="62" t="e">
        <f>ROUND(SUM(BC95:BC110),2)</f>
        <v>#REF!</v>
      </c>
      <c r="BR94" s="63" t="s">
        <v>56</v>
      </c>
      <c r="BS94" s="63" t="s">
        <v>57</v>
      </c>
      <c r="BT94" s="64" t="s">
        <v>58</v>
      </c>
      <c r="BU94" s="63" t="s">
        <v>59</v>
      </c>
      <c r="BV94" s="63" t="s">
        <v>4</v>
      </c>
      <c r="BW94" s="63" t="s">
        <v>60</v>
      </c>
      <c r="CK94" s="63" t="s">
        <v>1</v>
      </c>
    </row>
    <row r="95" spans="1:90" s="7" customFormat="1" ht="16.5" customHeight="1" x14ac:dyDescent="0.2">
      <c r="A95" s="65" t="s">
        <v>61</v>
      </c>
      <c r="B95" s="66"/>
      <c r="C95" s="67"/>
      <c r="D95" s="166" t="s">
        <v>62</v>
      </c>
      <c r="E95" s="166"/>
      <c r="F95" s="166"/>
      <c r="G95" s="166"/>
      <c r="H95" s="166"/>
      <c r="I95" s="68"/>
      <c r="J95" s="166" t="s">
        <v>63</v>
      </c>
      <c r="K95" s="166"/>
      <c r="L95" s="166"/>
      <c r="M95" s="166"/>
      <c r="N95" s="166"/>
      <c r="O95" s="166"/>
      <c r="P95" s="166"/>
      <c r="Q95" s="166"/>
      <c r="R95" s="166"/>
      <c r="S95" s="166"/>
      <c r="T95" s="166"/>
      <c r="U95" s="166"/>
      <c r="V95" s="166"/>
      <c r="W95" s="166"/>
      <c r="X95" s="166"/>
      <c r="Y95" s="166"/>
      <c r="Z95" s="166"/>
      <c r="AA95" s="166"/>
      <c r="AB95" s="166"/>
      <c r="AC95" s="166"/>
      <c r="AD95" s="166"/>
      <c r="AE95" s="166"/>
      <c r="AF95" s="166"/>
      <c r="AG95" s="169"/>
      <c r="AH95" s="169"/>
      <c r="AI95" s="169"/>
      <c r="AJ95" s="169"/>
      <c r="AK95" s="169"/>
      <c r="AL95" s="169"/>
      <c r="AM95" s="198" t="e">
        <f>SUM(#REF!,AS95)</f>
        <v>#REF!</v>
      </c>
      <c r="AN95" s="169"/>
      <c r="AO95" s="169"/>
      <c r="AP95" s="69" t="s">
        <v>64</v>
      </c>
      <c r="AQ95" s="66"/>
      <c r="AR95" s="70">
        <v>0</v>
      </c>
      <c r="AS95" s="71" t="e">
        <f t="shared" si="0"/>
        <v>#REF!</v>
      </c>
      <c r="AT95" s="72">
        <f>'001 - Oprava střechy VB'!N129</f>
        <v>1989.2399850000002</v>
      </c>
      <c r="AU95" s="71" t="e">
        <f>'001 - Oprava střechy VB'!#REF!</f>
        <v>#REF!</v>
      </c>
      <c r="AV95" s="71" t="e">
        <f>'001 - Oprava střechy VB'!#REF!</f>
        <v>#REF!</v>
      </c>
      <c r="AW95" s="71" t="e">
        <f>'001 - Oprava střechy VB'!#REF!</f>
        <v>#REF!</v>
      </c>
      <c r="AX95" s="71" t="e">
        <f>'001 - Oprava střechy VB'!#REF!</f>
        <v>#REF!</v>
      </c>
      <c r="AY95" s="71">
        <f>'001 - Oprava střechy VB'!F33</f>
        <v>0</v>
      </c>
      <c r="AZ95" s="71">
        <f>'001 - Oprava střechy VB'!F34</f>
        <v>0</v>
      </c>
      <c r="BA95" s="71">
        <f>'001 - Oprava střechy VB'!F35</f>
        <v>0</v>
      </c>
      <c r="BB95" s="71">
        <f>'001 - Oprava střechy VB'!F36</f>
        <v>0</v>
      </c>
      <c r="BC95" s="73">
        <f>'001 - Oprava střechy VB'!F37</f>
        <v>0</v>
      </c>
      <c r="BS95" s="74" t="s">
        <v>65</v>
      </c>
      <c r="BU95" s="74" t="s">
        <v>59</v>
      </c>
      <c r="BV95" s="74" t="s">
        <v>66</v>
      </c>
      <c r="BW95" s="74" t="s">
        <v>4</v>
      </c>
      <c r="CK95" s="74" t="s">
        <v>1</v>
      </c>
      <c r="CL95" s="74" t="s">
        <v>67</v>
      </c>
    </row>
    <row r="96" spans="1:90" s="7" customFormat="1" ht="16.5" customHeight="1" x14ac:dyDescent="0.2">
      <c r="A96" s="65" t="s">
        <v>61</v>
      </c>
      <c r="B96" s="66"/>
      <c r="C96" s="67"/>
      <c r="D96" s="166" t="s">
        <v>68</v>
      </c>
      <c r="E96" s="166"/>
      <c r="F96" s="166"/>
      <c r="G96" s="166"/>
      <c r="H96" s="166"/>
      <c r="I96" s="68"/>
      <c r="J96" s="166" t="s">
        <v>69</v>
      </c>
      <c r="K96" s="166"/>
      <c r="L96" s="166"/>
      <c r="M96" s="166"/>
      <c r="N96" s="166"/>
      <c r="O96" s="166"/>
      <c r="P96" s="166"/>
      <c r="Q96" s="166"/>
      <c r="R96" s="166"/>
      <c r="S96" s="166"/>
      <c r="T96" s="166"/>
      <c r="U96" s="166"/>
      <c r="V96" s="166"/>
      <c r="W96" s="166"/>
      <c r="X96" s="166"/>
      <c r="Y96" s="166"/>
      <c r="Z96" s="166"/>
      <c r="AA96" s="166"/>
      <c r="AB96" s="166"/>
      <c r="AC96" s="166"/>
      <c r="AD96" s="166"/>
      <c r="AE96" s="166"/>
      <c r="AF96" s="166"/>
      <c r="AG96" s="169"/>
      <c r="AH96" s="169"/>
      <c r="AI96" s="169"/>
      <c r="AJ96" s="169"/>
      <c r="AK96" s="169"/>
      <c r="AL96" s="169"/>
      <c r="AM96" s="198" t="e">
        <f>SUM(#REF!,AS96)</f>
        <v>#REF!</v>
      </c>
      <c r="AN96" s="169"/>
      <c r="AO96" s="169"/>
      <c r="AP96" s="69" t="s">
        <v>64</v>
      </c>
      <c r="AQ96" s="66"/>
      <c r="AR96" s="70">
        <v>0</v>
      </c>
      <c r="AS96" s="71" t="e">
        <f t="shared" si="0"/>
        <v>#REF!</v>
      </c>
      <c r="AT96" s="72">
        <f>'002 - Oprava střechy přís...'!N129</f>
        <v>847.01831600000014</v>
      </c>
      <c r="AU96" s="71" t="e">
        <f>'002 - Oprava střechy přís...'!#REF!</f>
        <v>#REF!</v>
      </c>
      <c r="AV96" s="71" t="e">
        <f>'002 - Oprava střechy přís...'!#REF!</f>
        <v>#REF!</v>
      </c>
      <c r="AW96" s="71" t="e">
        <f>'002 - Oprava střechy přís...'!#REF!</f>
        <v>#REF!</v>
      </c>
      <c r="AX96" s="71" t="e">
        <f>'002 - Oprava střechy přís...'!#REF!</f>
        <v>#REF!</v>
      </c>
      <c r="AY96" s="71">
        <f>'002 - Oprava střechy přís...'!F33</f>
        <v>0</v>
      </c>
      <c r="AZ96" s="71">
        <f>'002 - Oprava střechy přís...'!F34</f>
        <v>0</v>
      </c>
      <c r="BA96" s="71">
        <f>'002 - Oprava střechy přís...'!F35</f>
        <v>0</v>
      </c>
      <c r="BB96" s="71">
        <f>'002 - Oprava střechy přís...'!F36</f>
        <v>0</v>
      </c>
      <c r="BC96" s="73">
        <f>'002 - Oprava střechy přís...'!F37</f>
        <v>0</v>
      </c>
      <c r="BS96" s="74" t="s">
        <v>65</v>
      </c>
      <c r="BU96" s="74" t="s">
        <v>59</v>
      </c>
      <c r="BV96" s="74" t="s">
        <v>70</v>
      </c>
      <c r="BW96" s="74" t="s">
        <v>4</v>
      </c>
      <c r="CK96" s="74" t="s">
        <v>1</v>
      </c>
      <c r="CL96" s="74" t="s">
        <v>67</v>
      </c>
    </row>
    <row r="97" spans="1:90" s="7" customFormat="1" ht="24.75" customHeight="1" x14ac:dyDescent="0.2">
      <c r="A97" s="65" t="s">
        <v>61</v>
      </c>
      <c r="B97" s="66"/>
      <c r="C97" s="67"/>
      <c r="D97" s="166" t="s">
        <v>71</v>
      </c>
      <c r="E97" s="166"/>
      <c r="F97" s="166"/>
      <c r="G97" s="166"/>
      <c r="H97" s="166"/>
      <c r="I97" s="68"/>
      <c r="J97" s="166" t="s">
        <v>72</v>
      </c>
      <c r="K97" s="166"/>
      <c r="L97" s="166"/>
      <c r="M97" s="166"/>
      <c r="N97" s="166"/>
      <c r="O97" s="166"/>
      <c r="P97" s="166"/>
      <c r="Q97" s="166"/>
      <c r="R97" s="166"/>
      <c r="S97" s="166"/>
      <c r="T97" s="166"/>
      <c r="U97" s="166"/>
      <c r="V97" s="166"/>
      <c r="W97" s="166"/>
      <c r="X97" s="166"/>
      <c r="Y97" s="166"/>
      <c r="Z97" s="166"/>
      <c r="AA97" s="166"/>
      <c r="AB97" s="166"/>
      <c r="AC97" s="166"/>
      <c r="AD97" s="166"/>
      <c r="AE97" s="166"/>
      <c r="AF97" s="166"/>
      <c r="AG97" s="169"/>
      <c r="AH97" s="169"/>
      <c r="AI97" s="169"/>
      <c r="AJ97" s="169"/>
      <c r="AK97" s="169"/>
      <c r="AL97" s="169"/>
      <c r="AM97" s="198" t="e">
        <f>SUM(#REF!,AS97)</f>
        <v>#REF!</v>
      </c>
      <c r="AN97" s="169"/>
      <c r="AO97" s="169"/>
      <c r="AP97" s="69" t="s">
        <v>64</v>
      </c>
      <c r="AQ97" s="66"/>
      <c r="AR97" s="70">
        <v>0</v>
      </c>
      <c r="AS97" s="71" t="e">
        <f t="shared" si="0"/>
        <v>#REF!</v>
      </c>
      <c r="AT97" s="72">
        <f>'003 - Oprava vnějšího plá...'!N135</f>
        <v>4450.1686069999996</v>
      </c>
      <c r="AU97" s="71" t="e">
        <f>'003 - Oprava vnějšího plá...'!#REF!</f>
        <v>#REF!</v>
      </c>
      <c r="AV97" s="71" t="e">
        <f>'003 - Oprava vnějšího plá...'!#REF!</f>
        <v>#REF!</v>
      </c>
      <c r="AW97" s="71" t="e">
        <f>'003 - Oprava vnějšího plá...'!#REF!</f>
        <v>#REF!</v>
      </c>
      <c r="AX97" s="71" t="e">
        <f>'003 - Oprava vnějšího plá...'!#REF!</f>
        <v>#REF!</v>
      </c>
      <c r="AY97" s="71">
        <f>'003 - Oprava vnějšího plá...'!F33</f>
        <v>0</v>
      </c>
      <c r="AZ97" s="71">
        <f>'003 - Oprava vnějšího plá...'!F34</f>
        <v>0</v>
      </c>
      <c r="BA97" s="71">
        <f>'003 - Oprava vnějšího plá...'!F35</f>
        <v>0</v>
      </c>
      <c r="BB97" s="71">
        <f>'003 - Oprava vnějšího plá...'!F36</f>
        <v>0</v>
      </c>
      <c r="BC97" s="73">
        <f>'003 - Oprava vnějšího plá...'!F37</f>
        <v>0</v>
      </c>
      <c r="BS97" s="74" t="s">
        <v>65</v>
      </c>
      <c r="BU97" s="74" t="s">
        <v>59</v>
      </c>
      <c r="BV97" s="74" t="s">
        <v>73</v>
      </c>
      <c r="BW97" s="74" t="s">
        <v>4</v>
      </c>
      <c r="CK97" s="74" t="s">
        <v>1</v>
      </c>
      <c r="CL97" s="74" t="s">
        <v>67</v>
      </c>
    </row>
    <row r="98" spans="1:90" s="7" customFormat="1" ht="16.5" customHeight="1" x14ac:dyDescent="0.2">
      <c r="A98" s="65" t="s">
        <v>61</v>
      </c>
      <c r="B98" s="66"/>
      <c r="C98" s="67"/>
      <c r="D98" s="166" t="s">
        <v>74</v>
      </c>
      <c r="E98" s="166"/>
      <c r="F98" s="166"/>
      <c r="G98" s="166"/>
      <c r="H98" s="166"/>
      <c r="I98" s="68"/>
      <c r="J98" s="166" t="s">
        <v>75</v>
      </c>
      <c r="K98" s="166"/>
      <c r="L98" s="166"/>
      <c r="M98" s="166"/>
      <c r="N98" s="166"/>
      <c r="O98" s="166"/>
      <c r="P98" s="166"/>
      <c r="Q98" s="166"/>
      <c r="R98" s="166"/>
      <c r="S98" s="166"/>
      <c r="T98" s="166"/>
      <c r="U98" s="166"/>
      <c r="V98" s="166"/>
      <c r="W98" s="166"/>
      <c r="X98" s="166"/>
      <c r="Y98" s="166"/>
      <c r="Z98" s="166"/>
      <c r="AA98" s="166"/>
      <c r="AB98" s="166"/>
      <c r="AC98" s="166"/>
      <c r="AD98" s="166"/>
      <c r="AE98" s="166"/>
      <c r="AF98" s="166"/>
      <c r="AG98" s="169"/>
      <c r="AH98" s="169"/>
      <c r="AI98" s="169"/>
      <c r="AJ98" s="169"/>
      <c r="AK98" s="169"/>
      <c r="AL98" s="169"/>
      <c r="AM98" s="198" t="e">
        <f>SUM(#REF!,AS98)</f>
        <v>#REF!</v>
      </c>
      <c r="AN98" s="169"/>
      <c r="AO98" s="169"/>
      <c r="AP98" s="69" t="s">
        <v>64</v>
      </c>
      <c r="AQ98" s="66"/>
      <c r="AR98" s="70">
        <v>0</v>
      </c>
      <c r="AS98" s="71" t="e">
        <f t="shared" si="0"/>
        <v>#REF!</v>
      </c>
      <c r="AT98" s="72">
        <f>'004 - Oprava zpevněných p...'!N129</f>
        <v>2105.598798</v>
      </c>
      <c r="AU98" s="71" t="e">
        <f>'004 - Oprava zpevněných p...'!#REF!</f>
        <v>#REF!</v>
      </c>
      <c r="AV98" s="71" t="e">
        <f>'004 - Oprava zpevněných p...'!#REF!</f>
        <v>#REF!</v>
      </c>
      <c r="AW98" s="71" t="e">
        <f>'004 - Oprava zpevněných p...'!#REF!</f>
        <v>#REF!</v>
      </c>
      <c r="AX98" s="71" t="e">
        <f>'004 - Oprava zpevněných p...'!#REF!</f>
        <v>#REF!</v>
      </c>
      <c r="AY98" s="71">
        <f>'004 - Oprava zpevněných p...'!F33</f>
        <v>0</v>
      </c>
      <c r="AZ98" s="71">
        <f>'004 - Oprava zpevněných p...'!F34</f>
        <v>0</v>
      </c>
      <c r="BA98" s="71">
        <f>'004 - Oprava zpevněných p...'!F35</f>
        <v>0</v>
      </c>
      <c r="BB98" s="71">
        <f>'004 - Oprava zpevněných p...'!F36</f>
        <v>0</v>
      </c>
      <c r="BC98" s="73">
        <f>'004 - Oprava zpevněných p...'!F37</f>
        <v>0</v>
      </c>
      <c r="BS98" s="74" t="s">
        <v>65</v>
      </c>
      <c r="BU98" s="74" t="s">
        <v>59</v>
      </c>
      <c r="BV98" s="74" t="s">
        <v>76</v>
      </c>
      <c r="BW98" s="74" t="s">
        <v>4</v>
      </c>
      <c r="CK98" s="74" t="s">
        <v>1</v>
      </c>
      <c r="CL98" s="74" t="s">
        <v>67</v>
      </c>
    </row>
    <row r="99" spans="1:90" s="7" customFormat="1" ht="16.5" customHeight="1" x14ac:dyDescent="0.2">
      <c r="A99" s="65" t="s">
        <v>61</v>
      </c>
      <c r="B99" s="66"/>
      <c r="C99" s="67"/>
      <c r="D99" s="166" t="s">
        <v>77</v>
      </c>
      <c r="E99" s="166"/>
      <c r="F99" s="166"/>
      <c r="G99" s="166"/>
      <c r="H99" s="166"/>
      <c r="I99" s="68"/>
      <c r="J99" s="166" t="s">
        <v>78</v>
      </c>
      <c r="K99" s="166"/>
      <c r="L99" s="166"/>
      <c r="M99" s="166"/>
      <c r="N99" s="166"/>
      <c r="O99" s="166"/>
      <c r="P99" s="166"/>
      <c r="Q99" s="166"/>
      <c r="R99" s="166"/>
      <c r="S99" s="166"/>
      <c r="T99" s="166"/>
      <c r="U99" s="166"/>
      <c r="V99" s="166"/>
      <c r="W99" s="166"/>
      <c r="X99" s="166"/>
      <c r="Y99" s="166"/>
      <c r="Z99" s="166"/>
      <c r="AA99" s="166"/>
      <c r="AB99" s="166"/>
      <c r="AC99" s="166"/>
      <c r="AD99" s="166"/>
      <c r="AE99" s="166"/>
      <c r="AF99" s="166"/>
      <c r="AG99" s="169"/>
      <c r="AH99" s="169"/>
      <c r="AI99" s="169"/>
      <c r="AJ99" s="169"/>
      <c r="AK99" s="169"/>
      <c r="AL99" s="169"/>
      <c r="AM99" s="198" t="e">
        <f>SUM(#REF!,AS99)</f>
        <v>#REF!</v>
      </c>
      <c r="AN99" s="169"/>
      <c r="AO99" s="169"/>
      <c r="AP99" s="69" t="s">
        <v>64</v>
      </c>
      <c r="AQ99" s="66"/>
      <c r="AR99" s="70">
        <v>0</v>
      </c>
      <c r="AS99" s="71" t="e">
        <f t="shared" si="0"/>
        <v>#REF!</v>
      </c>
      <c r="AT99" s="72">
        <f>'005 - Nátěr sloupů přístř...'!N123</f>
        <v>106.899726</v>
      </c>
      <c r="AU99" s="71" t="e">
        <f>'005 - Nátěr sloupů přístř...'!#REF!</f>
        <v>#REF!</v>
      </c>
      <c r="AV99" s="71" t="e">
        <f>'005 - Nátěr sloupů přístř...'!#REF!</f>
        <v>#REF!</v>
      </c>
      <c r="AW99" s="71" t="e">
        <f>'005 - Nátěr sloupů přístř...'!#REF!</f>
        <v>#REF!</v>
      </c>
      <c r="AX99" s="71" t="e">
        <f>'005 - Nátěr sloupů přístř...'!#REF!</f>
        <v>#REF!</v>
      </c>
      <c r="AY99" s="71">
        <f>'005 - Nátěr sloupů přístř...'!F33</f>
        <v>0</v>
      </c>
      <c r="AZ99" s="71">
        <f>'005 - Nátěr sloupů přístř...'!F34</f>
        <v>0</v>
      </c>
      <c r="BA99" s="71">
        <f>'005 - Nátěr sloupů přístř...'!F35</f>
        <v>0</v>
      </c>
      <c r="BB99" s="71">
        <f>'005 - Nátěr sloupů přístř...'!F36</f>
        <v>0</v>
      </c>
      <c r="BC99" s="73">
        <f>'005 - Nátěr sloupů přístř...'!F37</f>
        <v>0</v>
      </c>
      <c r="BS99" s="74" t="s">
        <v>65</v>
      </c>
      <c r="BU99" s="74" t="s">
        <v>59</v>
      </c>
      <c r="BV99" s="74" t="s">
        <v>79</v>
      </c>
      <c r="BW99" s="74" t="s">
        <v>4</v>
      </c>
      <c r="CK99" s="74" t="s">
        <v>1</v>
      </c>
      <c r="CL99" s="74" t="s">
        <v>67</v>
      </c>
    </row>
    <row r="100" spans="1:90" s="7" customFormat="1" ht="16.5" customHeight="1" x14ac:dyDescent="0.2">
      <c r="A100" s="65" t="s">
        <v>61</v>
      </c>
      <c r="B100" s="66"/>
      <c r="C100" s="67"/>
      <c r="D100" s="166" t="s">
        <v>80</v>
      </c>
      <c r="E100" s="166"/>
      <c r="F100" s="166"/>
      <c r="G100" s="166"/>
      <c r="H100" s="166"/>
      <c r="I100" s="68"/>
      <c r="J100" s="166" t="s">
        <v>81</v>
      </c>
      <c r="K100" s="166"/>
      <c r="L100" s="166"/>
      <c r="M100" s="166"/>
      <c r="N100" s="166"/>
      <c r="O100" s="166"/>
      <c r="P100" s="166"/>
      <c r="Q100" s="166"/>
      <c r="R100" s="166"/>
      <c r="S100" s="166"/>
      <c r="T100" s="166"/>
      <c r="U100" s="166"/>
      <c r="V100" s="166"/>
      <c r="W100" s="166"/>
      <c r="X100" s="166"/>
      <c r="Y100" s="166"/>
      <c r="Z100" s="166"/>
      <c r="AA100" s="166"/>
      <c r="AB100" s="166"/>
      <c r="AC100" s="166"/>
      <c r="AD100" s="166"/>
      <c r="AE100" s="166"/>
      <c r="AF100" s="166"/>
      <c r="AG100" s="169"/>
      <c r="AH100" s="169"/>
      <c r="AI100" s="169"/>
      <c r="AJ100" s="169"/>
      <c r="AK100" s="169"/>
      <c r="AL100" s="169"/>
      <c r="AM100" s="198" t="e">
        <f>SUM(#REF!,AS100)</f>
        <v>#REF!</v>
      </c>
      <c r="AN100" s="169"/>
      <c r="AO100" s="169"/>
      <c r="AP100" s="69" t="s">
        <v>64</v>
      </c>
      <c r="AQ100" s="66"/>
      <c r="AR100" s="70">
        <v>0</v>
      </c>
      <c r="AS100" s="71" t="e">
        <f t="shared" si="0"/>
        <v>#REF!</v>
      </c>
      <c r="AT100" s="72">
        <f>'006 - Oprava vnitřních pr...'!N126</f>
        <v>760.51373599999999</v>
      </c>
      <c r="AU100" s="71" t="e">
        <f>'006 - Oprava vnitřních pr...'!#REF!</f>
        <v>#REF!</v>
      </c>
      <c r="AV100" s="71" t="e">
        <f>'006 - Oprava vnitřních pr...'!#REF!</f>
        <v>#REF!</v>
      </c>
      <c r="AW100" s="71" t="e">
        <f>'006 - Oprava vnitřních pr...'!#REF!</f>
        <v>#REF!</v>
      </c>
      <c r="AX100" s="71" t="e">
        <f>'006 - Oprava vnitřních pr...'!#REF!</f>
        <v>#REF!</v>
      </c>
      <c r="AY100" s="71">
        <f>'006 - Oprava vnitřních pr...'!F33</f>
        <v>0</v>
      </c>
      <c r="AZ100" s="71">
        <f>'006 - Oprava vnitřních pr...'!F34</f>
        <v>0</v>
      </c>
      <c r="BA100" s="71">
        <f>'006 - Oprava vnitřních pr...'!F35</f>
        <v>0</v>
      </c>
      <c r="BB100" s="71">
        <f>'006 - Oprava vnitřních pr...'!F36</f>
        <v>0</v>
      </c>
      <c r="BC100" s="73">
        <f>'006 - Oprava vnitřních pr...'!F37</f>
        <v>0</v>
      </c>
      <c r="BS100" s="74" t="s">
        <v>65</v>
      </c>
      <c r="BU100" s="74" t="s">
        <v>59</v>
      </c>
      <c r="BV100" s="74" t="s">
        <v>82</v>
      </c>
      <c r="BW100" s="74" t="s">
        <v>4</v>
      </c>
      <c r="CK100" s="74" t="s">
        <v>1</v>
      </c>
      <c r="CL100" s="74" t="s">
        <v>67</v>
      </c>
    </row>
    <row r="101" spans="1:90" s="7" customFormat="1" ht="16.5" customHeight="1" x14ac:dyDescent="0.2">
      <c r="A101" s="65" t="s">
        <v>61</v>
      </c>
      <c r="B101" s="66"/>
      <c r="C101" s="67"/>
      <c r="D101" s="166" t="s">
        <v>83</v>
      </c>
      <c r="E101" s="166"/>
      <c r="F101" s="166"/>
      <c r="G101" s="166"/>
      <c r="H101" s="166"/>
      <c r="I101" s="68"/>
      <c r="J101" s="166" t="s">
        <v>84</v>
      </c>
      <c r="K101" s="166"/>
      <c r="L101" s="166"/>
      <c r="M101" s="166"/>
      <c r="N101" s="166"/>
      <c r="O101" s="166"/>
      <c r="P101" s="166"/>
      <c r="Q101" s="166"/>
      <c r="R101" s="166"/>
      <c r="S101" s="166"/>
      <c r="T101" s="166"/>
      <c r="U101" s="166"/>
      <c r="V101" s="166"/>
      <c r="W101" s="166"/>
      <c r="X101" s="166"/>
      <c r="Y101" s="166"/>
      <c r="Z101" s="166"/>
      <c r="AA101" s="166"/>
      <c r="AB101" s="166"/>
      <c r="AC101" s="166"/>
      <c r="AD101" s="166"/>
      <c r="AE101" s="166"/>
      <c r="AF101" s="166"/>
      <c r="AG101" s="169"/>
      <c r="AH101" s="169"/>
      <c r="AI101" s="169"/>
      <c r="AJ101" s="169"/>
      <c r="AK101" s="169"/>
      <c r="AL101" s="169"/>
      <c r="AM101" s="198" t="e">
        <f>SUM(#REF!,AS101)</f>
        <v>#REF!</v>
      </c>
      <c r="AN101" s="169"/>
      <c r="AO101" s="169"/>
      <c r="AP101" s="69" t="s">
        <v>64</v>
      </c>
      <c r="AQ101" s="66"/>
      <c r="AR101" s="70">
        <v>0</v>
      </c>
      <c r="AS101" s="71" t="e">
        <f t="shared" si="0"/>
        <v>#REF!</v>
      </c>
      <c r="AT101" s="72">
        <f>'007 - Oprava kotelny'!N120</f>
        <v>3.6019519999999998</v>
      </c>
      <c r="AU101" s="71" t="e">
        <f>'007 - Oprava kotelny'!#REF!</f>
        <v>#REF!</v>
      </c>
      <c r="AV101" s="71" t="e">
        <f>'007 - Oprava kotelny'!#REF!</f>
        <v>#REF!</v>
      </c>
      <c r="AW101" s="71" t="e">
        <f>'007 - Oprava kotelny'!#REF!</f>
        <v>#REF!</v>
      </c>
      <c r="AX101" s="71" t="e">
        <f>'007 - Oprava kotelny'!#REF!</f>
        <v>#REF!</v>
      </c>
      <c r="AY101" s="71">
        <f>'007 - Oprava kotelny'!F33</f>
        <v>0</v>
      </c>
      <c r="AZ101" s="71">
        <f>'007 - Oprava kotelny'!F34</f>
        <v>0</v>
      </c>
      <c r="BA101" s="71">
        <f>'007 - Oprava kotelny'!F35</f>
        <v>0</v>
      </c>
      <c r="BB101" s="71">
        <f>'007 - Oprava kotelny'!F36</f>
        <v>0</v>
      </c>
      <c r="BC101" s="73">
        <f>'007 - Oprava kotelny'!F37</f>
        <v>0</v>
      </c>
      <c r="BS101" s="74" t="s">
        <v>65</v>
      </c>
      <c r="BU101" s="74" t="s">
        <v>59</v>
      </c>
      <c r="BV101" s="74" t="s">
        <v>85</v>
      </c>
      <c r="BW101" s="74" t="s">
        <v>4</v>
      </c>
      <c r="CK101" s="74" t="s">
        <v>1</v>
      </c>
      <c r="CL101" s="74" t="s">
        <v>67</v>
      </c>
    </row>
    <row r="102" spans="1:90" s="7" customFormat="1" ht="16.5" customHeight="1" x14ac:dyDescent="0.2">
      <c r="A102" s="65" t="s">
        <v>61</v>
      </c>
      <c r="B102" s="66"/>
      <c r="C102" s="67"/>
      <c r="D102" s="166" t="s">
        <v>86</v>
      </c>
      <c r="E102" s="166"/>
      <c r="F102" s="166"/>
      <c r="G102" s="166"/>
      <c r="H102" s="166"/>
      <c r="I102" s="68"/>
      <c r="J102" s="166" t="s">
        <v>87</v>
      </c>
      <c r="K102" s="166"/>
      <c r="L102" s="166"/>
      <c r="M102" s="166"/>
      <c r="N102" s="166"/>
      <c r="O102" s="166"/>
      <c r="P102" s="166"/>
      <c r="Q102" s="166"/>
      <c r="R102" s="166"/>
      <c r="S102" s="166"/>
      <c r="T102" s="166"/>
      <c r="U102" s="166"/>
      <c r="V102" s="166"/>
      <c r="W102" s="166"/>
      <c r="X102" s="166"/>
      <c r="Y102" s="166"/>
      <c r="Z102" s="166"/>
      <c r="AA102" s="166"/>
      <c r="AB102" s="166"/>
      <c r="AC102" s="166"/>
      <c r="AD102" s="166"/>
      <c r="AE102" s="166"/>
      <c r="AF102" s="166"/>
      <c r="AG102" s="169"/>
      <c r="AH102" s="169"/>
      <c r="AI102" s="169"/>
      <c r="AJ102" s="169"/>
      <c r="AK102" s="169"/>
      <c r="AL102" s="169"/>
      <c r="AM102" s="198" t="e">
        <f>SUM(#REF!,AS102)</f>
        <v>#REF!</v>
      </c>
      <c r="AN102" s="169"/>
      <c r="AO102" s="169"/>
      <c r="AP102" s="69" t="s">
        <v>64</v>
      </c>
      <c r="AQ102" s="66"/>
      <c r="AR102" s="70">
        <v>0</v>
      </c>
      <c r="AS102" s="71" t="e">
        <f t="shared" si="0"/>
        <v>#REF!</v>
      </c>
      <c r="AT102" s="72">
        <f>'008 - Oprava veřejných WC'!N131</f>
        <v>194.163207</v>
      </c>
      <c r="AU102" s="71" t="e">
        <f>'008 - Oprava veřejných WC'!#REF!</f>
        <v>#REF!</v>
      </c>
      <c r="AV102" s="71" t="e">
        <f>'008 - Oprava veřejných WC'!#REF!</f>
        <v>#REF!</v>
      </c>
      <c r="AW102" s="71" t="e">
        <f>'008 - Oprava veřejných WC'!#REF!</f>
        <v>#REF!</v>
      </c>
      <c r="AX102" s="71" t="e">
        <f>'008 - Oprava veřejných WC'!#REF!</f>
        <v>#REF!</v>
      </c>
      <c r="AY102" s="71">
        <f>'008 - Oprava veřejných WC'!F33</f>
        <v>0</v>
      </c>
      <c r="AZ102" s="71">
        <f>'008 - Oprava veřejných WC'!F34</f>
        <v>0</v>
      </c>
      <c r="BA102" s="71">
        <f>'008 - Oprava veřejných WC'!F35</f>
        <v>0</v>
      </c>
      <c r="BB102" s="71">
        <f>'008 - Oprava veřejných WC'!F36</f>
        <v>0</v>
      </c>
      <c r="BC102" s="73">
        <f>'008 - Oprava veřejných WC'!F37</f>
        <v>0</v>
      </c>
      <c r="BS102" s="74" t="s">
        <v>65</v>
      </c>
      <c r="BU102" s="74" t="s">
        <v>59</v>
      </c>
      <c r="BV102" s="74" t="s">
        <v>88</v>
      </c>
      <c r="BW102" s="74" t="s">
        <v>4</v>
      </c>
      <c r="CK102" s="74" t="s">
        <v>1</v>
      </c>
      <c r="CL102" s="74" t="s">
        <v>67</v>
      </c>
    </row>
    <row r="103" spans="1:90" s="7" customFormat="1" ht="16.5" customHeight="1" x14ac:dyDescent="0.2">
      <c r="A103" s="65" t="s">
        <v>61</v>
      </c>
      <c r="B103" s="66"/>
      <c r="C103" s="67"/>
      <c r="D103" s="166" t="s">
        <v>89</v>
      </c>
      <c r="E103" s="166"/>
      <c r="F103" s="166"/>
      <c r="G103" s="166"/>
      <c r="H103" s="166"/>
      <c r="I103" s="68"/>
      <c r="J103" s="166" t="s">
        <v>90</v>
      </c>
      <c r="K103" s="166"/>
      <c r="L103" s="166"/>
      <c r="M103" s="166"/>
      <c r="N103" s="166"/>
      <c r="O103" s="166"/>
      <c r="P103" s="166"/>
      <c r="Q103" s="166"/>
      <c r="R103" s="166"/>
      <c r="S103" s="166"/>
      <c r="T103" s="166"/>
      <c r="U103" s="166"/>
      <c r="V103" s="166"/>
      <c r="W103" s="166"/>
      <c r="X103" s="166"/>
      <c r="Y103" s="166"/>
      <c r="Z103" s="166"/>
      <c r="AA103" s="166"/>
      <c r="AB103" s="166"/>
      <c r="AC103" s="166"/>
      <c r="AD103" s="166"/>
      <c r="AE103" s="166"/>
      <c r="AF103" s="166"/>
      <c r="AG103" s="169"/>
      <c r="AH103" s="169"/>
      <c r="AI103" s="169"/>
      <c r="AJ103" s="169"/>
      <c r="AK103" s="169"/>
      <c r="AL103" s="169"/>
      <c r="AM103" s="198" t="e">
        <f>SUM(#REF!,AS103)</f>
        <v>#REF!</v>
      </c>
      <c r="AN103" s="169"/>
      <c r="AO103" s="169"/>
      <c r="AP103" s="69" t="s">
        <v>64</v>
      </c>
      <c r="AQ103" s="66"/>
      <c r="AR103" s="70">
        <v>0</v>
      </c>
      <c r="AS103" s="71" t="e">
        <f t="shared" si="0"/>
        <v>#REF!</v>
      </c>
      <c r="AT103" s="72">
        <f>'009 - Oprava vnitřních pr...'!N141</f>
        <v>951.66041100000018</v>
      </c>
      <c r="AU103" s="71" t="e">
        <f>'009 - Oprava vnitřních pr...'!#REF!</f>
        <v>#REF!</v>
      </c>
      <c r="AV103" s="71" t="e">
        <f>'009 - Oprava vnitřních pr...'!#REF!</f>
        <v>#REF!</v>
      </c>
      <c r="AW103" s="71" t="e">
        <f>'009 - Oprava vnitřních pr...'!#REF!</f>
        <v>#REF!</v>
      </c>
      <c r="AX103" s="71" t="e">
        <f>'009 - Oprava vnitřních pr...'!#REF!</f>
        <v>#REF!</v>
      </c>
      <c r="AY103" s="71">
        <f>'009 - Oprava vnitřních pr...'!F33</f>
        <v>0</v>
      </c>
      <c r="AZ103" s="71">
        <f>'009 - Oprava vnitřních pr...'!F34</f>
        <v>0</v>
      </c>
      <c r="BA103" s="71">
        <f>'009 - Oprava vnitřních pr...'!F35</f>
        <v>0</v>
      </c>
      <c r="BB103" s="71">
        <f>'009 - Oprava vnitřních pr...'!F36</f>
        <v>0</v>
      </c>
      <c r="BC103" s="73">
        <f>'009 - Oprava vnitřních pr...'!F37</f>
        <v>0</v>
      </c>
      <c r="BS103" s="74" t="s">
        <v>65</v>
      </c>
      <c r="BU103" s="74" t="s">
        <v>59</v>
      </c>
      <c r="BV103" s="74" t="s">
        <v>91</v>
      </c>
      <c r="BW103" s="74" t="s">
        <v>4</v>
      </c>
      <c r="CK103" s="74" t="s">
        <v>1</v>
      </c>
      <c r="CL103" s="74" t="s">
        <v>67</v>
      </c>
    </row>
    <row r="104" spans="1:90" s="7" customFormat="1" ht="24.75" customHeight="1" x14ac:dyDescent="0.2">
      <c r="A104" s="65" t="s">
        <v>61</v>
      </c>
      <c r="B104" s="66"/>
      <c r="C104" s="67"/>
      <c r="D104" s="166" t="s">
        <v>92</v>
      </c>
      <c r="E104" s="166"/>
      <c r="F104" s="166"/>
      <c r="G104" s="166"/>
      <c r="H104" s="166"/>
      <c r="I104" s="68"/>
      <c r="J104" s="166" t="s">
        <v>93</v>
      </c>
      <c r="K104" s="166"/>
      <c r="L104" s="166"/>
      <c r="M104" s="166"/>
      <c r="N104" s="166"/>
      <c r="O104" s="166"/>
      <c r="P104" s="166"/>
      <c r="Q104" s="166"/>
      <c r="R104" s="166"/>
      <c r="S104" s="166"/>
      <c r="T104" s="166"/>
      <c r="U104" s="166"/>
      <c r="V104" s="166"/>
      <c r="W104" s="166"/>
      <c r="X104" s="166"/>
      <c r="Y104" s="166"/>
      <c r="Z104" s="166"/>
      <c r="AA104" s="166"/>
      <c r="AB104" s="166"/>
      <c r="AC104" s="166"/>
      <c r="AD104" s="166"/>
      <c r="AE104" s="166"/>
      <c r="AF104" s="166"/>
      <c r="AG104" s="169"/>
      <c r="AH104" s="169"/>
      <c r="AI104" s="169"/>
      <c r="AJ104" s="169"/>
      <c r="AK104" s="169"/>
      <c r="AL104" s="169"/>
      <c r="AM104" s="198" t="e">
        <f>SUM(#REF!,AS104)</f>
        <v>#REF!</v>
      </c>
      <c r="AN104" s="169"/>
      <c r="AO104" s="169"/>
      <c r="AP104" s="69" t="s">
        <v>64</v>
      </c>
      <c r="AQ104" s="66"/>
      <c r="AR104" s="70">
        <v>0</v>
      </c>
      <c r="AS104" s="71" t="e">
        <f t="shared" si="0"/>
        <v>#REF!</v>
      </c>
      <c r="AT104" s="72">
        <f>'010 - Oprava vnitřních pr...'!N141</f>
        <v>331.38130599999994</v>
      </c>
      <c r="AU104" s="71" t="e">
        <f>'010 - Oprava vnitřních pr...'!#REF!</f>
        <v>#REF!</v>
      </c>
      <c r="AV104" s="71" t="e">
        <f>'010 - Oprava vnitřních pr...'!#REF!</f>
        <v>#REF!</v>
      </c>
      <c r="AW104" s="71" t="e">
        <f>'010 - Oprava vnitřních pr...'!#REF!</f>
        <v>#REF!</v>
      </c>
      <c r="AX104" s="71" t="e">
        <f>'010 - Oprava vnitřních pr...'!#REF!</f>
        <v>#REF!</v>
      </c>
      <c r="AY104" s="71">
        <f>'010 - Oprava vnitřních pr...'!F33</f>
        <v>0</v>
      </c>
      <c r="AZ104" s="71">
        <f>'010 - Oprava vnitřních pr...'!F34</f>
        <v>0</v>
      </c>
      <c r="BA104" s="71">
        <f>'010 - Oprava vnitřních pr...'!F35</f>
        <v>0</v>
      </c>
      <c r="BB104" s="71">
        <f>'010 - Oprava vnitřních pr...'!F36</f>
        <v>0</v>
      </c>
      <c r="BC104" s="73">
        <f>'010 - Oprava vnitřních pr...'!F37</f>
        <v>0</v>
      </c>
      <c r="BS104" s="74" t="s">
        <v>65</v>
      </c>
      <c r="BU104" s="74" t="s">
        <v>59</v>
      </c>
      <c r="BV104" s="74" t="s">
        <v>94</v>
      </c>
      <c r="BW104" s="74" t="s">
        <v>4</v>
      </c>
      <c r="CK104" s="74" t="s">
        <v>1</v>
      </c>
      <c r="CL104" s="74" t="s">
        <v>67</v>
      </c>
    </row>
    <row r="105" spans="1:90" s="7" customFormat="1" ht="16.5" customHeight="1" x14ac:dyDescent="0.2">
      <c r="A105" s="65" t="s">
        <v>61</v>
      </c>
      <c r="B105" s="66"/>
      <c r="C105" s="67"/>
      <c r="D105" s="166" t="s">
        <v>95</v>
      </c>
      <c r="E105" s="166"/>
      <c r="F105" s="166"/>
      <c r="G105" s="166"/>
      <c r="H105" s="166"/>
      <c r="I105" s="68"/>
      <c r="J105" s="166" t="s">
        <v>96</v>
      </c>
      <c r="K105" s="166"/>
      <c r="L105" s="166"/>
      <c r="M105" s="166"/>
      <c r="N105" s="166"/>
      <c r="O105" s="166"/>
      <c r="P105" s="166"/>
      <c r="Q105" s="166"/>
      <c r="R105" s="166"/>
      <c r="S105" s="166"/>
      <c r="T105" s="166"/>
      <c r="U105" s="166"/>
      <c r="V105" s="166"/>
      <c r="W105" s="166"/>
      <c r="X105" s="166"/>
      <c r="Y105" s="166"/>
      <c r="Z105" s="166"/>
      <c r="AA105" s="166"/>
      <c r="AB105" s="166"/>
      <c r="AC105" s="166"/>
      <c r="AD105" s="166"/>
      <c r="AE105" s="166"/>
      <c r="AF105" s="166"/>
      <c r="AG105" s="169"/>
      <c r="AH105" s="169"/>
      <c r="AI105" s="169"/>
      <c r="AJ105" s="169"/>
      <c r="AK105" s="169"/>
      <c r="AL105" s="169"/>
      <c r="AM105" s="198" t="e">
        <f>SUM(#REF!,AS105)</f>
        <v>#REF!</v>
      </c>
      <c r="AN105" s="169"/>
      <c r="AO105" s="169"/>
      <c r="AP105" s="69" t="s">
        <v>64</v>
      </c>
      <c r="AQ105" s="66"/>
      <c r="AR105" s="70">
        <v>0</v>
      </c>
      <c r="AS105" s="71" t="e">
        <f t="shared" si="0"/>
        <v>#REF!</v>
      </c>
      <c r="AT105" s="72">
        <f>'011 - Oprava schodiště - ...'!N130</f>
        <v>361.52306400000003</v>
      </c>
      <c r="AU105" s="71" t="e">
        <f>'011 - Oprava schodiště - ...'!#REF!</f>
        <v>#REF!</v>
      </c>
      <c r="AV105" s="71" t="e">
        <f>'011 - Oprava schodiště - ...'!#REF!</f>
        <v>#REF!</v>
      </c>
      <c r="AW105" s="71" t="e">
        <f>'011 - Oprava schodiště - ...'!#REF!</f>
        <v>#REF!</v>
      </c>
      <c r="AX105" s="71" t="e">
        <f>'011 - Oprava schodiště - ...'!#REF!</f>
        <v>#REF!</v>
      </c>
      <c r="AY105" s="71">
        <f>'011 - Oprava schodiště - ...'!F33</f>
        <v>0</v>
      </c>
      <c r="AZ105" s="71">
        <f>'011 - Oprava schodiště - ...'!F34</f>
        <v>0</v>
      </c>
      <c r="BA105" s="71">
        <f>'011 - Oprava schodiště - ...'!F35</f>
        <v>0</v>
      </c>
      <c r="BB105" s="71">
        <f>'011 - Oprava schodiště - ...'!F36</f>
        <v>0</v>
      </c>
      <c r="BC105" s="73">
        <f>'011 - Oprava schodiště - ...'!F37</f>
        <v>0</v>
      </c>
      <c r="BS105" s="74" t="s">
        <v>65</v>
      </c>
      <c r="BU105" s="74" t="s">
        <v>59</v>
      </c>
      <c r="BV105" s="74" t="s">
        <v>97</v>
      </c>
      <c r="BW105" s="74" t="s">
        <v>4</v>
      </c>
      <c r="CK105" s="74" t="s">
        <v>1</v>
      </c>
      <c r="CL105" s="74" t="s">
        <v>67</v>
      </c>
    </row>
    <row r="106" spans="1:90" s="7" customFormat="1" ht="16.5" customHeight="1" x14ac:dyDescent="0.2">
      <c r="A106" s="65" t="s">
        <v>61</v>
      </c>
      <c r="B106" s="66"/>
      <c r="C106" s="67"/>
      <c r="D106" s="166" t="s">
        <v>98</v>
      </c>
      <c r="E106" s="166"/>
      <c r="F106" s="166"/>
      <c r="G106" s="166"/>
      <c r="H106" s="166"/>
      <c r="I106" s="68"/>
      <c r="J106" s="166" t="s">
        <v>99</v>
      </c>
      <c r="K106" s="166"/>
      <c r="L106" s="166"/>
      <c r="M106" s="166"/>
      <c r="N106" s="166"/>
      <c r="O106" s="166"/>
      <c r="P106" s="166"/>
      <c r="Q106" s="166"/>
      <c r="R106" s="166"/>
      <c r="S106" s="166"/>
      <c r="T106" s="166"/>
      <c r="U106" s="166"/>
      <c r="V106" s="166"/>
      <c r="W106" s="166"/>
      <c r="X106" s="166"/>
      <c r="Y106" s="166"/>
      <c r="Z106" s="166"/>
      <c r="AA106" s="166"/>
      <c r="AB106" s="166"/>
      <c r="AC106" s="166"/>
      <c r="AD106" s="166"/>
      <c r="AE106" s="166"/>
      <c r="AF106" s="166"/>
      <c r="AG106" s="169"/>
      <c r="AH106" s="169"/>
      <c r="AI106" s="169"/>
      <c r="AJ106" s="169"/>
      <c r="AK106" s="169"/>
      <c r="AL106" s="169"/>
      <c r="AM106" s="198" t="e">
        <f>SUM(#REF!,AS106)</f>
        <v>#REF!</v>
      </c>
      <c r="AN106" s="169"/>
      <c r="AO106" s="169"/>
      <c r="AP106" s="69" t="s">
        <v>64</v>
      </c>
      <c r="AQ106" s="66"/>
      <c r="AR106" s="70">
        <v>0</v>
      </c>
      <c r="AS106" s="71" t="e">
        <f t="shared" si="0"/>
        <v>#REF!</v>
      </c>
      <c r="AT106" s="72">
        <f>'012 - Oprava schodiště - jih'!N128</f>
        <v>566.3335340000001</v>
      </c>
      <c r="AU106" s="71" t="e">
        <f>'012 - Oprava schodiště - jih'!#REF!</f>
        <v>#REF!</v>
      </c>
      <c r="AV106" s="71" t="e">
        <f>'012 - Oprava schodiště - jih'!#REF!</f>
        <v>#REF!</v>
      </c>
      <c r="AW106" s="71" t="e">
        <f>'012 - Oprava schodiště - jih'!#REF!</f>
        <v>#REF!</v>
      </c>
      <c r="AX106" s="71" t="e">
        <f>'012 - Oprava schodiště - jih'!#REF!</f>
        <v>#REF!</v>
      </c>
      <c r="AY106" s="71">
        <f>'012 - Oprava schodiště - jih'!F33</f>
        <v>0</v>
      </c>
      <c r="AZ106" s="71">
        <f>'012 - Oprava schodiště - jih'!F34</f>
        <v>0</v>
      </c>
      <c r="BA106" s="71">
        <f>'012 - Oprava schodiště - jih'!F35</f>
        <v>0</v>
      </c>
      <c r="BB106" s="71">
        <f>'012 - Oprava schodiště - jih'!F36</f>
        <v>0</v>
      </c>
      <c r="BC106" s="73">
        <f>'012 - Oprava schodiště - jih'!F37</f>
        <v>0</v>
      </c>
      <c r="BS106" s="74" t="s">
        <v>65</v>
      </c>
      <c r="BU106" s="74" t="s">
        <v>59</v>
      </c>
      <c r="BV106" s="74" t="s">
        <v>100</v>
      </c>
      <c r="BW106" s="74" t="s">
        <v>4</v>
      </c>
      <c r="CK106" s="74" t="s">
        <v>1</v>
      </c>
      <c r="CL106" s="74" t="s">
        <v>67</v>
      </c>
    </row>
    <row r="107" spans="1:90" s="7" customFormat="1" ht="16.5" customHeight="1" x14ac:dyDescent="0.2">
      <c r="A107" s="65" t="s">
        <v>61</v>
      </c>
      <c r="B107" s="66"/>
      <c r="C107" s="67"/>
      <c r="D107" s="166" t="s">
        <v>101</v>
      </c>
      <c r="E107" s="166"/>
      <c r="F107" s="166"/>
      <c r="G107" s="166"/>
      <c r="H107" s="166"/>
      <c r="I107" s="68"/>
      <c r="J107" s="166" t="s">
        <v>102</v>
      </c>
      <c r="K107" s="166"/>
      <c r="L107" s="166"/>
      <c r="M107" s="166"/>
      <c r="N107" s="166"/>
      <c r="O107" s="166"/>
      <c r="P107" s="166"/>
      <c r="Q107" s="166"/>
      <c r="R107" s="166"/>
      <c r="S107" s="166"/>
      <c r="T107" s="166"/>
      <c r="U107" s="166"/>
      <c r="V107" s="166"/>
      <c r="W107" s="166"/>
      <c r="X107" s="166"/>
      <c r="Y107" s="166"/>
      <c r="Z107" s="166"/>
      <c r="AA107" s="166"/>
      <c r="AB107" s="166"/>
      <c r="AC107" s="166"/>
      <c r="AD107" s="166"/>
      <c r="AE107" s="166"/>
      <c r="AF107" s="166"/>
      <c r="AG107" s="169"/>
      <c r="AH107" s="169"/>
      <c r="AI107" s="169"/>
      <c r="AJ107" s="169"/>
      <c r="AK107" s="169"/>
      <c r="AL107" s="169"/>
      <c r="AM107" s="198" t="e">
        <f>SUM(#REF!,AS107)</f>
        <v>#REF!</v>
      </c>
      <c r="AN107" s="169"/>
      <c r="AO107" s="169"/>
      <c r="AP107" s="69" t="s">
        <v>64</v>
      </c>
      <c r="AQ107" s="66"/>
      <c r="AR107" s="70">
        <v>0</v>
      </c>
      <c r="AS107" s="71" t="e">
        <f t="shared" si="0"/>
        <v>#REF!</v>
      </c>
      <c r="AT107" s="72" t="e">
        <f>#REF!</f>
        <v>#REF!</v>
      </c>
      <c r="AU107" s="71" t="e">
        <f>#REF!</f>
        <v>#REF!</v>
      </c>
      <c r="AV107" s="71" t="e">
        <f>#REF!</f>
        <v>#REF!</v>
      </c>
      <c r="AW107" s="71" t="e">
        <f>#REF!</f>
        <v>#REF!</v>
      </c>
      <c r="AX107" s="71" t="e">
        <f>#REF!</f>
        <v>#REF!</v>
      </c>
      <c r="AY107" s="71" t="e">
        <f>#REF!</f>
        <v>#REF!</v>
      </c>
      <c r="AZ107" s="71" t="e">
        <f>#REF!</f>
        <v>#REF!</v>
      </c>
      <c r="BA107" s="71" t="e">
        <f>#REF!</f>
        <v>#REF!</v>
      </c>
      <c r="BB107" s="71" t="e">
        <f>#REF!</f>
        <v>#REF!</v>
      </c>
      <c r="BC107" s="73" t="e">
        <f>#REF!</f>
        <v>#REF!</v>
      </c>
      <c r="BS107" s="74" t="s">
        <v>65</v>
      </c>
      <c r="BU107" s="74" t="s">
        <v>59</v>
      </c>
      <c r="BV107" s="74" t="s">
        <v>103</v>
      </c>
      <c r="BW107" s="74" t="s">
        <v>4</v>
      </c>
      <c r="CK107" s="74" t="s">
        <v>1</v>
      </c>
      <c r="CL107" s="74" t="s">
        <v>67</v>
      </c>
    </row>
    <row r="108" spans="1:90" s="7" customFormat="1" ht="16.5" customHeight="1" x14ac:dyDescent="0.2">
      <c r="A108" s="65" t="s">
        <v>61</v>
      </c>
      <c r="B108" s="66"/>
      <c r="C108" s="67"/>
      <c r="D108" s="166" t="s">
        <v>104</v>
      </c>
      <c r="E108" s="166"/>
      <c r="F108" s="166"/>
      <c r="G108" s="166"/>
      <c r="H108" s="166"/>
      <c r="I108" s="68"/>
      <c r="J108" s="166" t="s">
        <v>105</v>
      </c>
      <c r="K108" s="166"/>
      <c r="L108" s="166"/>
      <c r="M108" s="166"/>
      <c r="N108" s="166"/>
      <c r="O108" s="166"/>
      <c r="P108" s="166"/>
      <c r="Q108" s="166"/>
      <c r="R108" s="166"/>
      <c r="S108" s="166"/>
      <c r="T108" s="166"/>
      <c r="U108" s="166"/>
      <c r="V108" s="166"/>
      <c r="W108" s="166"/>
      <c r="X108" s="166"/>
      <c r="Y108" s="166"/>
      <c r="Z108" s="166"/>
      <c r="AA108" s="166"/>
      <c r="AB108" s="166"/>
      <c r="AC108" s="166"/>
      <c r="AD108" s="166"/>
      <c r="AE108" s="166"/>
      <c r="AF108" s="166"/>
      <c r="AG108" s="169"/>
      <c r="AH108" s="169"/>
      <c r="AI108" s="169"/>
      <c r="AJ108" s="169"/>
      <c r="AK108" s="169"/>
      <c r="AL108" s="169"/>
      <c r="AM108" s="198" t="e">
        <f>SUM(#REF!,AS108)</f>
        <v>#REF!</v>
      </c>
      <c r="AN108" s="169"/>
      <c r="AO108" s="169"/>
      <c r="AP108" s="69" t="s">
        <v>64</v>
      </c>
      <c r="AQ108" s="66"/>
      <c r="AR108" s="70">
        <v>0</v>
      </c>
      <c r="AS108" s="71" t="e">
        <f t="shared" si="0"/>
        <v>#REF!</v>
      </c>
      <c r="AT108" s="72">
        <f>'014 - Oprava vnitřních pr...'!N140</f>
        <v>601.95725700000003</v>
      </c>
      <c r="AU108" s="71" t="e">
        <f>'014 - Oprava vnitřních pr...'!#REF!</f>
        <v>#REF!</v>
      </c>
      <c r="AV108" s="71" t="e">
        <f>'014 - Oprava vnitřních pr...'!#REF!</f>
        <v>#REF!</v>
      </c>
      <c r="AW108" s="71" t="e">
        <f>'014 - Oprava vnitřních pr...'!#REF!</f>
        <v>#REF!</v>
      </c>
      <c r="AX108" s="71" t="e">
        <f>'014 - Oprava vnitřních pr...'!#REF!</f>
        <v>#REF!</v>
      </c>
      <c r="AY108" s="71">
        <f>'014 - Oprava vnitřních pr...'!F33</f>
        <v>0</v>
      </c>
      <c r="AZ108" s="71">
        <f>'014 - Oprava vnitřních pr...'!F34</f>
        <v>0</v>
      </c>
      <c r="BA108" s="71">
        <f>'014 - Oprava vnitřních pr...'!F35</f>
        <v>0</v>
      </c>
      <c r="BB108" s="71">
        <f>'014 - Oprava vnitřních pr...'!F36</f>
        <v>0</v>
      </c>
      <c r="BC108" s="73">
        <f>'014 - Oprava vnitřních pr...'!F37</f>
        <v>0</v>
      </c>
      <c r="BS108" s="74" t="s">
        <v>65</v>
      </c>
      <c r="BU108" s="74" t="s">
        <v>59</v>
      </c>
      <c r="BV108" s="74" t="s">
        <v>106</v>
      </c>
      <c r="BW108" s="74" t="s">
        <v>4</v>
      </c>
      <c r="CK108" s="74" t="s">
        <v>1</v>
      </c>
      <c r="CL108" s="74" t="s">
        <v>67</v>
      </c>
    </row>
    <row r="109" spans="1:90" s="7" customFormat="1" ht="16.5" customHeight="1" x14ac:dyDescent="0.2">
      <c r="A109" s="65" t="s">
        <v>61</v>
      </c>
      <c r="B109" s="66"/>
      <c r="C109" s="67"/>
      <c r="D109" s="166" t="s">
        <v>107</v>
      </c>
      <c r="E109" s="166"/>
      <c r="F109" s="166"/>
      <c r="G109" s="166"/>
      <c r="H109" s="166"/>
      <c r="I109" s="68"/>
      <c r="J109" s="166" t="s">
        <v>108</v>
      </c>
      <c r="K109" s="166"/>
      <c r="L109" s="166"/>
      <c r="M109" s="166"/>
      <c r="N109" s="166"/>
      <c r="O109" s="166"/>
      <c r="P109" s="166"/>
      <c r="Q109" s="166"/>
      <c r="R109" s="166"/>
      <c r="S109" s="166"/>
      <c r="T109" s="166"/>
      <c r="U109" s="166"/>
      <c r="V109" s="166"/>
      <c r="W109" s="166"/>
      <c r="X109" s="166"/>
      <c r="Y109" s="166"/>
      <c r="Z109" s="166"/>
      <c r="AA109" s="166"/>
      <c r="AB109" s="166"/>
      <c r="AC109" s="166"/>
      <c r="AD109" s="166"/>
      <c r="AE109" s="166"/>
      <c r="AF109" s="166"/>
      <c r="AG109" s="169"/>
      <c r="AH109" s="169"/>
      <c r="AI109" s="169"/>
      <c r="AJ109" s="169"/>
      <c r="AK109" s="169"/>
      <c r="AL109" s="169"/>
      <c r="AM109" s="198" t="e">
        <f>SUM(#REF!,AS109)</f>
        <v>#REF!</v>
      </c>
      <c r="AN109" s="169"/>
      <c r="AO109" s="169"/>
      <c r="AP109" s="69" t="s">
        <v>64</v>
      </c>
      <c r="AQ109" s="66"/>
      <c r="AR109" s="70">
        <v>0</v>
      </c>
      <c r="AS109" s="71" t="e">
        <f t="shared" si="0"/>
        <v>#REF!</v>
      </c>
      <c r="AT109" s="72">
        <f>'015 - Elektroinstalace a ...'!N218</f>
        <v>6.5393799999999995</v>
      </c>
      <c r="AU109" s="71" t="e">
        <f>'015 - Elektroinstalace a ...'!#REF!</f>
        <v>#REF!</v>
      </c>
      <c r="AV109" s="71" t="e">
        <f>'015 - Elektroinstalace a ...'!#REF!</f>
        <v>#REF!</v>
      </c>
      <c r="AW109" s="71" t="e">
        <f>'015 - Elektroinstalace a ...'!#REF!</f>
        <v>#REF!</v>
      </c>
      <c r="AX109" s="71" t="e">
        <f>'015 - Elektroinstalace a ...'!#REF!</f>
        <v>#REF!</v>
      </c>
      <c r="AY109" s="71">
        <f>'015 - Elektroinstalace a ...'!F33</f>
        <v>0</v>
      </c>
      <c r="AZ109" s="71">
        <f>'015 - Elektroinstalace a ...'!F34</f>
        <v>0</v>
      </c>
      <c r="BA109" s="71">
        <f>'015 - Elektroinstalace a ...'!F35</f>
        <v>0</v>
      </c>
      <c r="BB109" s="71">
        <f>'015 - Elektroinstalace a ...'!F36</f>
        <v>0</v>
      </c>
      <c r="BC109" s="73">
        <f>'015 - Elektroinstalace a ...'!F37</f>
        <v>0</v>
      </c>
      <c r="BS109" s="74" t="s">
        <v>65</v>
      </c>
      <c r="BU109" s="74" t="s">
        <v>59</v>
      </c>
      <c r="BV109" s="74" t="s">
        <v>109</v>
      </c>
      <c r="BW109" s="74" t="s">
        <v>4</v>
      </c>
      <c r="CK109" s="74" t="s">
        <v>1</v>
      </c>
      <c r="CL109" s="74" t="s">
        <v>67</v>
      </c>
    </row>
    <row r="110" spans="1:90" s="7" customFormat="1" ht="16.5" customHeight="1" x14ac:dyDescent="0.2">
      <c r="A110" s="65" t="s">
        <v>61</v>
      </c>
      <c r="B110" s="66"/>
      <c r="C110" s="67"/>
      <c r="D110" s="166" t="s">
        <v>110</v>
      </c>
      <c r="E110" s="166"/>
      <c r="F110" s="166"/>
      <c r="G110" s="166"/>
      <c r="H110" s="166"/>
      <c r="I110" s="68"/>
      <c r="J110" s="166" t="s">
        <v>111</v>
      </c>
      <c r="K110" s="166"/>
      <c r="L110" s="166"/>
      <c r="M110" s="166"/>
      <c r="N110" s="166"/>
      <c r="O110" s="166"/>
      <c r="P110" s="166"/>
      <c r="Q110" s="166"/>
      <c r="R110" s="166"/>
      <c r="S110" s="166"/>
      <c r="T110" s="166"/>
      <c r="U110" s="166"/>
      <c r="V110" s="166"/>
      <c r="W110" s="166"/>
      <c r="X110" s="166"/>
      <c r="Y110" s="166"/>
      <c r="Z110" s="166"/>
      <c r="AA110" s="166"/>
      <c r="AB110" s="166"/>
      <c r="AC110" s="166"/>
      <c r="AD110" s="166"/>
      <c r="AE110" s="166"/>
      <c r="AF110" s="166"/>
      <c r="AG110" s="169"/>
      <c r="AH110" s="169"/>
      <c r="AI110" s="169"/>
      <c r="AJ110" s="169"/>
      <c r="AK110" s="169"/>
      <c r="AL110" s="169"/>
      <c r="AM110" s="198" t="e">
        <f>SUM(#REF!,AS110)</f>
        <v>#REF!</v>
      </c>
      <c r="AN110" s="169"/>
      <c r="AO110" s="169"/>
      <c r="AP110" s="69" t="s">
        <v>112</v>
      </c>
      <c r="AQ110" s="66"/>
      <c r="AR110" s="75">
        <v>0</v>
      </c>
      <c r="AS110" s="76" t="e">
        <f t="shared" si="0"/>
        <v>#REF!</v>
      </c>
      <c r="AT110" s="77">
        <f>'016 - Vedlejší a ostatní ...'!N121</f>
        <v>0</v>
      </c>
      <c r="AU110" s="76" t="e">
        <f>'016 - Vedlejší a ostatní ...'!#REF!</f>
        <v>#REF!</v>
      </c>
      <c r="AV110" s="76" t="e">
        <f>'016 - Vedlejší a ostatní ...'!#REF!</f>
        <v>#REF!</v>
      </c>
      <c r="AW110" s="76" t="e">
        <f>'016 - Vedlejší a ostatní ...'!#REF!</f>
        <v>#REF!</v>
      </c>
      <c r="AX110" s="76" t="e">
        <f>'016 - Vedlejší a ostatní ...'!#REF!</f>
        <v>#REF!</v>
      </c>
      <c r="AY110" s="76">
        <f>'016 - Vedlejší a ostatní ...'!F33</f>
        <v>0</v>
      </c>
      <c r="AZ110" s="76">
        <f>'016 - Vedlejší a ostatní ...'!F34</f>
        <v>0</v>
      </c>
      <c r="BA110" s="76">
        <f>'016 - Vedlejší a ostatní ...'!F35</f>
        <v>0</v>
      </c>
      <c r="BB110" s="76">
        <f>'016 - Vedlejší a ostatní ...'!F36</f>
        <v>0</v>
      </c>
      <c r="BC110" s="78">
        <f>'016 - Vedlejší a ostatní ...'!F37</f>
        <v>0</v>
      </c>
      <c r="BS110" s="74" t="s">
        <v>65</v>
      </c>
      <c r="BU110" s="74" t="s">
        <v>59</v>
      </c>
      <c r="BV110" s="74" t="s">
        <v>113</v>
      </c>
      <c r="BW110" s="74" t="s">
        <v>4</v>
      </c>
      <c r="CK110" s="74" t="s">
        <v>1</v>
      </c>
      <c r="CL110" s="74" t="s">
        <v>67</v>
      </c>
    </row>
    <row r="111" spans="1:90" s="2" customFormat="1" ht="30" customHeight="1" x14ac:dyDescent="0.2">
      <c r="A111" s="25"/>
      <c r="B111" s="26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  <c r="AD111" s="25"/>
      <c r="AE111" s="25"/>
      <c r="AF111" s="25"/>
      <c r="AG111" s="25"/>
      <c r="AH111" s="25"/>
      <c r="AI111" s="25"/>
      <c r="AJ111" s="25"/>
      <c r="AK111" s="25"/>
      <c r="AL111" s="25"/>
      <c r="AM111" s="25"/>
      <c r="AN111" s="25"/>
      <c r="AO111" s="25"/>
      <c r="AP111" s="25"/>
      <c r="AQ111" s="26"/>
      <c r="AR111" s="25"/>
      <c r="AS111" s="25"/>
      <c r="AT111" s="25"/>
      <c r="AU111" s="25"/>
      <c r="AV111" s="25"/>
      <c r="AW111" s="25"/>
      <c r="AX111" s="25"/>
      <c r="AY111" s="25"/>
      <c r="AZ111" s="25"/>
      <c r="BA111" s="25"/>
      <c r="BB111" s="25"/>
      <c r="BC111" s="25"/>
      <c r="BD111" s="25"/>
    </row>
    <row r="112" spans="1:90" s="2" customFormat="1" ht="6.95" customHeight="1" x14ac:dyDescent="0.2">
      <c r="A112" s="25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  <c r="AL112" s="36"/>
      <c r="AM112" s="36"/>
      <c r="AN112" s="36"/>
      <c r="AO112" s="36"/>
      <c r="AP112" s="36"/>
      <c r="AQ112" s="26"/>
      <c r="AR112" s="25"/>
      <c r="AS112" s="25"/>
      <c r="AT112" s="25"/>
      <c r="AU112" s="25"/>
      <c r="AV112" s="25"/>
      <c r="AW112" s="25"/>
      <c r="AX112" s="25"/>
      <c r="AY112" s="25"/>
      <c r="AZ112" s="25"/>
      <c r="BA112" s="25"/>
      <c r="BB112" s="25"/>
      <c r="BC112" s="25"/>
      <c r="BD112" s="25"/>
    </row>
  </sheetData>
  <mergeCells count="100">
    <mergeCell ref="AM108:AO108"/>
    <mergeCell ref="AG108:AL108"/>
    <mergeCell ref="AM109:AO109"/>
    <mergeCell ref="AG109:AL109"/>
    <mergeCell ref="AM110:AO110"/>
    <mergeCell ref="AG110:AL110"/>
    <mergeCell ref="AM105:AO105"/>
    <mergeCell ref="AG105:AL105"/>
    <mergeCell ref="AM106:AO106"/>
    <mergeCell ref="AG106:AL106"/>
    <mergeCell ref="AM107:AO107"/>
    <mergeCell ref="AG107:AL107"/>
    <mergeCell ref="AM104:AO104"/>
    <mergeCell ref="AM103:AO103"/>
    <mergeCell ref="AM96:AO96"/>
    <mergeCell ref="AM102:AO102"/>
    <mergeCell ref="AM92:AO92"/>
    <mergeCell ref="AM101:AO101"/>
    <mergeCell ref="AM98:AO98"/>
    <mergeCell ref="AM100:AO100"/>
    <mergeCell ref="AM99:AO99"/>
    <mergeCell ref="AM95:AO95"/>
    <mergeCell ref="AM97:AO97"/>
    <mergeCell ref="AM94:AO94"/>
    <mergeCell ref="AQ2:BD2"/>
    <mergeCell ref="AG103:AL103"/>
    <mergeCell ref="AG102:AL102"/>
    <mergeCell ref="AG92:AL92"/>
    <mergeCell ref="AG97:AL97"/>
    <mergeCell ref="AG95:AL95"/>
    <mergeCell ref="AG100:AL100"/>
    <mergeCell ref="AG101:AL101"/>
    <mergeCell ref="AG99:AL99"/>
    <mergeCell ref="AG96:AL96"/>
    <mergeCell ref="AG98:AL98"/>
    <mergeCell ref="AL87:AM87"/>
    <mergeCell ref="AL89:AO89"/>
    <mergeCell ref="AL90:AO90"/>
    <mergeCell ref="AR89:AS91"/>
    <mergeCell ref="AG94:AL94"/>
    <mergeCell ref="L33:P33"/>
    <mergeCell ref="W33:AE33"/>
    <mergeCell ref="AJ33:AN33"/>
    <mergeCell ref="AJ35:AN35"/>
    <mergeCell ref="X35:AB35"/>
    <mergeCell ref="AJ31:AN31"/>
    <mergeCell ref="L31:P31"/>
    <mergeCell ref="L32:P32"/>
    <mergeCell ref="W32:AE32"/>
    <mergeCell ref="AJ32:AN32"/>
    <mergeCell ref="D110:H110"/>
    <mergeCell ref="J110:AF110"/>
    <mergeCell ref="K5:AI5"/>
    <mergeCell ref="K6:AI6"/>
    <mergeCell ref="E23:AM23"/>
    <mergeCell ref="AJ26:AN26"/>
    <mergeCell ref="L28:P28"/>
    <mergeCell ref="W28:AE28"/>
    <mergeCell ref="AJ28:AN28"/>
    <mergeCell ref="L29:P29"/>
    <mergeCell ref="W29:AE29"/>
    <mergeCell ref="AJ29:AN29"/>
    <mergeCell ref="AJ30:AN30"/>
    <mergeCell ref="L30:P30"/>
    <mergeCell ref="W30:AE30"/>
    <mergeCell ref="W31:AE31"/>
    <mergeCell ref="D107:H107"/>
    <mergeCell ref="J107:AF107"/>
    <mergeCell ref="D108:H108"/>
    <mergeCell ref="J108:AF108"/>
    <mergeCell ref="D109:H109"/>
    <mergeCell ref="J109:AF109"/>
    <mergeCell ref="L85:AI85"/>
    <mergeCell ref="D105:H105"/>
    <mergeCell ref="J105:AF105"/>
    <mergeCell ref="D106:H106"/>
    <mergeCell ref="J106:AF106"/>
    <mergeCell ref="AG104:AL104"/>
    <mergeCell ref="D102:H102"/>
    <mergeCell ref="D103:H103"/>
    <mergeCell ref="D104:H104"/>
    <mergeCell ref="D101:H101"/>
    <mergeCell ref="I92:AF92"/>
    <mergeCell ref="J102:AF102"/>
    <mergeCell ref="J103:AF103"/>
    <mergeCell ref="J100:AF100"/>
    <mergeCell ref="J99:AF99"/>
    <mergeCell ref="J98:AF98"/>
    <mergeCell ref="J97:AF97"/>
    <mergeCell ref="J101:AF101"/>
    <mergeCell ref="J104:AF104"/>
    <mergeCell ref="J96:AF96"/>
    <mergeCell ref="J95:AF95"/>
    <mergeCell ref="C92:G92"/>
    <mergeCell ref="D98:H98"/>
    <mergeCell ref="D99:H99"/>
    <mergeCell ref="D95:H95"/>
    <mergeCell ref="D100:H100"/>
    <mergeCell ref="D97:H97"/>
    <mergeCell ref="D96:H96"/>
  </mergeCells>
  <hyperlinks>
    <hyperlink ref="A95" location="'001 - Oprava střechy VB'!C2" display="/"/>
    <hyperlink ref="A96" location="'002 - Oprava střechy přís...'!C2" display="/"/>
    <hyperlink ref="A97" location="'003 - Oprava vnějšího plá...'!C2" display="/"/>
    <hyperlink ref="A98" location="'004 - Oprava zpevněných p...'!C2" display="/"/>
    <hyperlink ref="A99" location="'005 - Nátěr sloupů přístř...'!C2" display="/"/>
    <hyperlink ref="A100" location="'006 - Oprava vnitřních pr...'!C2" display="/"/>
    <hyperlink ref="A101" location="'007 - Oprava kotelny'!C2" display="/"/>
    <hyperlink ref="A102" location="'008 - Oprava veřejných WC'!C2" display="/"/>
    <hyperlink ref="A103" location="'009 - Oprava vnitřních pr...'!C2" display="/"/>
    <hyperlink ref="A104" location="'010 - Oprava vnitřních pr...'!C2" display="/"/>
    <hyperlink ref="A105" location="'011 - Oprava schodiště - ...'!C2" display="/"/>
    <hyperlink ref="A106" location="'012 - Oprava schodiště - jih'!C2" display="/"/>
    <hyperlink ref="A107" location="'013 - Oprava vnitřních pr...'!C2" display="/"/>
    <hyperlink ref="A108" location="'014 - Oprava vnitřních pr...'!C2" display="/"/>
    <hyperlink ref="A109" location="'015 - Elektroinstalace a ...'!C2" display="/"/>
    <hyperlink ref="A110" location="'016 - Vedlejší a ostatní ...'!C2" display="/"/>
  </hyperlinks>
  <pageMargins left="0.39370078740157483" right="0.39370078740157483" top="0.39370078740157483" bottom="0.39370078740157483" header="0" footer="0"/>
  <pageSetup paperSize="9" scale="75" fitToHeight="100" orientation="portrait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329"/>
  <sheetViews>
    <sheetView showGridLines="0" topLeftCell="A19" workbookViewId="0">
      <selection activeCell="D28" sqref="D28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85.6640625" style="1" customWidth="1"/>
    <col min="7" max="7" width="7.5" style="1" customWidth="1"/>
    <col min="8" max="8" width="14" style="1" customWidth="1"/>
    <col min="9" max="9" width="22.33203125" style="1" hidden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1" spans="1:44" x14ac:dyDescent="0.2">
      <c r="A1" s="79"/>
    </row>
    <row r="2" spans="1:44" s="1" customFormat="1" ht="36.950000000000003" customHeight="1" x14ac:dyDescent="0.2">
      <c r="J2" s="189" t="s">
        <v>5</v>
      </c>
      <c r="K2" s="172"/>
      <c r="L2" s="172"/>
      <c r="M2" s="172"/>
      <c r="N2" s="172"/>
      <c r="O2" s="172"/>
      <c r="P2" s="172"/>
      <c r="Q2" s="172"/>
      <c r="R2" s="172"/>
      <c r="S2" s="172"/>
      <c r="T2" s="172"/>
      <c r="AR2" s="14" t="s">
        <v>91</v>
      </c>
    </row>
    <row r="3" spans="1:4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7"/>
      <c r="AR3" s="14" t="s">
        <v>67</v>
      </c>
    </row>
    <row r="4" spans="1:44" s="1" customFormat="1" ht="24.95" customHeight="1" x14ac:dyDescent="0.2">
      <c r="B4" s="17"/>
      <c r="D4" s="18" t="str">
        <f>'001 - Oprava střechy VB'!D4</f>
        <v>KRYCÍ LIST ORIENTAČNÍHO SOUPISU</v>
      </c>
      <c r="J4" s="17"/>
      <c r="K4" s="80" t="s">
        <v>10</v>
      </c>
      <c r="AR4" s="14" t="s">
        <v>3</v>
      </c>
    </row>
    <row r="5" spans="1:44" s="1" customFormat="1" ht="6.95" customHeight="1" x14ac:dyDescent="0.2">
      <c r="B5" s="17"/>
      <c r="J5" s="17"/>
    </row>
    <row r="6" spans="1:44" s="1" customFormat="1" ht="12" customHeight="1" x14ac:dyDescent="0.2">
      <c r="B6" s="17"/>
      <c r="D6" s="23" t="s">
        <v>14</v>
      </c>
      <c r="J6" s="17"/>
    </row>
    <row r="7" spans="1:44" s="1" customFormat="1" ht="26.25" customHeight="1" x14ac:dyDescent="0.2">
      <c r="B7" s="17"/>
      <c r="E7" s="202" t="str">
        <f>'Rekapitulace zakázky'!K6</f>
        <v>Údržbové a dílčí opravné práce na objektech u SPS OŘ PHA 2023-2024 - Praha město</v>
      </c>
      <c r="F7" s="203"/>
      <c r="G7" s="203"/>
      <c r="H7" s="203"/>
      <c r="J7" s="17"/>
    </row>
    <row r="8" spans="1:44" s="2" customFormat="1" ht="12" customHeight="1" x14ac:dyDescent="0.2">
      <c r="A8" s="25"/>
      <c r="B8" s="26"/>
      <c r="C8" s="25"/>
      <c r="D8" s="23" t="s">
        <v>114</v>
      </c>
      <c r="E8" s="25"/>
      <c r="F8" s="25"/>
      <c r="G8" s="25"/>
      <c r="H8" s="25"/>
      <c r="I8" s="25"/>
      <c r="J8" s="31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</row>
    <row r="9" spans="1:44" s="2" customFormat="1" ht="16.5" customHeight="1" x14ac:dyDescent="0.2">
      <c r="A9" s="25"/>
      <c r="B9" s="26"/>
      <c r="C9" s="25"/>
      <c r="D9" s="25"/>
      <c r="E9" s="167" t="s">
        <v>1926</v>
      </c>
      <c r="F9" s="201"/>
      <c r="G9" s="201"/>
      <c r="H9" s="201"/>
      <c r="I9" s="25"/>
      <c r="J9" s="31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</row>
    <row r="10" spans="1:44" s="2" customFormat="1" x14ac:dyDescent="0.2">
      <c r="A10" s="25"/>
      <c r="B10" s="26"/>
      <c r="C10" s="25"/>
      <c r="D10" s="25"/>
      <c r="E10" s="25"/>
      <c r="F10" s="25"/>
      <c r="G10" s="25"/>
      <c r="H10" s="25"/>
      <c r="I10" s="25"/>
      <c r="J10" s="31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</row>
    <row r="11" spans="1:44" s="2" customFormat="1" ht="12" customHeight="1" x14ac:dyDescent="0.2">
      <c r="A11" s="25"/>
      <c r="B11" s="26"/>
      <c r="C11" s="25"/>
      <c r="D11" s="23" t="s">
        <v>16</v>
      </c>
      <c r="E11" s="25"/>
      <c r="F11" s="21" t="s">
        <v>1</v>
      </c>
      <c r="G11" s="25"/>
      <c r="H11" s="25"/>
      <c r="I11" s="25"/>
      <c r="J11" s="31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</row>
    <row r="12" spans="1:44" s="2" customFormat="1" ht="12" customHeight="1" x14ac:dyDescent="0.2">
      <c r="A12" s="25"/>
      <c r="B12" s="26"/>
      <c r="C12" s="25"/>
      <c r="D12" s="23" t="s">
        <v>18</v>
      </c>
      <c r="E12" s="25"/>
      <c r="F12" s="21" t="s">
        <v>19</v>
      </c>
      <c r="G12" s="25"/>
      <c r="H12" s="25"/>
      <c r="I12" s="25"/>
      <c r="J12" s="31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</row>
    <row r="13" spans="1:44" s="2" customFormat="1" ht="10.9" customHeight="1" x14ac:dyDescent="0.2">
      <c r="A13" s="25"/>
      <c r="B13" s="26"/>
      <c r="C13" s="25"/>
      <c r="D13" s="25"/>
      <c r="E13" s="25"/>
      <c r="F13" s="25"/>
      <c r="G13" s="25"/>
      <c r="H13" s="25"/>
      <c r="I13" s="25"/>
      <c r="J13" s="31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</row>
    <row r="14" spans="1:44" s="2" customFormat="1" ht="12" customHeight="1" x14ac:dyDescent="0.2">
      <c r="A14" s="25"/>
      <c r="B14" s="26"/>
      <c r="C14" s="25"/>
      <c r="D14" s="23" t="s">
        <v>22</v>
      </c>
      <c r="E14" s="25"/>
      <c r="F14" s="25"/>
      <c r="G14" s="25"/>
      <c r="H14" s="25"/>
      <c r="I14" s="25"/>
      <c r="J14" s="31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</row>
    <row r="15" spans="1:44" s="2" customFormat="1" ht="18" customHeight="1" x14ac:dyDescent="0.2">
      <c r="A15" s="25"/>
      <c r="B15" s="26"/>
      <c r="C15" s="25"/>
      <c r="D15" s="25"/>
      <c r="E15" s="21" t="s">
        <v>25</v>
      </c>
      <c r="F15" s="25"/>
      <c r="G15" s="25"/>
      <c r="H15" s="25"/>
      <c r="I15" s="25"/>
      <c r="J15" s="31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</row>
    <row r="16" spans="1:44" s="2" customFormat="1" ht="6.95" customHeight="1" x14ac:dyDescent="0.2">
      <c r="A16" s="25"/>
      <c r="B16" s="26"/>
      <c r="C16" s="25"/>
      <c r="D16" s="25"/>
      <c r="E16" s="25"/>
      <c r="F16" s="25"/>
      <c r="G16" s="25"/>
      <c r="H16" s="25"/>
      <c r="I16" s="25"/>
      <c r="J16" s="31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</row>
    <row r="17" spans="1:29" s="2" customFormat="1" ht="12" customHeight="1" x14ac:dyDescent="0.2">
      <c r="A17" s="25"/>
      <c r="B17" s="26"/>
      <c r="C17" s="25"/>
      <c r="D17" s="23" t="s">
        <v>28</v>
      </c>
      <c r="E17" s="25"/>
      <c r="F17" s="25"/>
      <c r="G17" s="25"/>
      <c r="H17" s="25"/>
      <c r="I17" s="25"/>
      <c r="J17" s="31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</row>
    <row r="18" spans="1:29" s="2" customFormat="1" ht="18" customHeight="1" x14ac:dyDescent="0.2">
      <c r="A18" s="25"/>
      <c r="B18" s="26"/>
      <c r="C18" s="25"/>
      <c r="D18" s="25"/>
      <c r="E18" s="171" t="str">
        <f>'Rekapitulace zakázky'!E14</f>
        <v xml:space="preserve"> </v>
      </c>
      <c r="F18" s="171"/>
      <c r="G18" s="171"/>
      <c r="H18" s="171"/>
      <c r="I18" s="25"/>
      <c r="J18" s="31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</row>
    <row r="19" spans="1:29" s="2" customFormat="1" ht="6.95" customHeight="1" x14ac:dyDescent="0.2">
      <c r="A19" s="25"/>
      <c r="B19" s="26"/>
      <c r="C19" s="25"/>
      <c r="D19" s="25"/>
      <c r="E19" s="25"/>
      <c r="F19" s="25"/>
      <c r="G19" s="25"/>
      <c r="H19" s="25"/>
      <c r="I19" s="25"/>
      <c r="J19" s="31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s="2" customFormat="1" ht="12" customHeight="1" x14ac:dyDescent="0.2">
      <c r="A20" s="25"/>
      <c r="B20" s="26"/>
      <c r="C20" s="25"/>
      <c r="D20" s="23" t="s">
        <v>30</v>
      </c>
      <c r="E20" s="25"/>
      <c r="F20" s="25"/>
      <c r="G20" s="25"/>
      <c r="H20" s="25"/>
      <c r="I20" s="25"/>
      <c r="J20" s="31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s="2" customFormat="1" ht="18" customHeight="1" x14ac:dyDescent="0.2">
      <c r="A21" s="25"/>
      <c r="B21" s="26"/>
      <c r="C21" s="25"/>
      <c r="D21" s="25"/>
      <c r="E21" s="21" t="str">
        <f>IF('Rekapitulace zakázky'!E17="","",'Rekapitulace zakázky'!E17)</f>
        <v xml:space="preserve"> </v>
      </c>
      <c r="F21" s="25"/>
      <c r="G21" s="25"/>
      <c r="H21" s="25"/>
      <c r="I21" s="25"/>
      <c r="J21" s="31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s="2" customFormat="1" ht="6.95" customHeight="1" x14ac:dyDescent="0.2">
      <c r="A22" s="25"/>
      <c r="B22" s="26"/>
      <c r="C22" s="25"/>
      <c r="D22" s="25"/>
      <c r="E22" s="25"/>
      <c r="F22" s="25"/>
      <c r="G22" s="25"/>
      <c r="H22" s="25"/>
      <c r="I22" s="25"/>
      <c r="J22" s="31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s="2" customFormat="1" ht="12" customHeight="1" x14ac:dyDescent="0.2">
      <c r="A23" s="25"/>
      <c r="B23" s="26"/>
      <c r="C23" s="25"/>
      <c r="D23" s="23" t="s">
        <v>32</v>
      </c>
      <c r="E23" s="25"/>
      <c r="F23" s="25"/>
      <c r="G23" s="25"/>
      <c r="H23" s="25"/>
      <c r="I23" s="25"/>
      <c r="J23" s="31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s="2" customFormat="1" ht="18" customHeight="1" x14ac:dyDescent="0.2">
      <c r="A24" s="25"/>
      <c r="B24" s="26"/>
      <c r="C24" s="25"/>
      <c r="D24" s="25"/>
      <c r="E24" s="21" t="s">
        <v>33</v>
      </c>
      <c r="F24" s="25"/>
      <c r="G24" s="25"/>
      <c r="H24" s="25"/>
      <c r="I24" s="25"/>
      <c r="J24" s="31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s="2" customFormat="1" ht="6.95" customHeight="1" x14ac:dyDescent="0.2">
      <c r="A25" s="25"/>
      <c r="B25" s="26"/>
      <c r="C25" s="25"/>
      <c r="D25" s="25"/>
      <c r="E25" s="25"/>
      <c r="F25" s="25"/>
      <c r="G25" s="25"/>
      <c r="H25" s="25"/>
      <c r="I25" s="25"/>
      <c r="J25" s="31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</row>
    <row r="26" spans="1:29" s="2" customFormat="1" ht="12" customHeight="1" x14ac:dyDescent="0.2">
      <c r="A26" s="25"/>
      <c r="B26" s="26"/>
      <c r="C26" s="25"/>
      <c r="D26" s="23" t="s">
        <v>34</v>
      </c>
      <c r="E26" s="25"/>
      <c r="F26" s="25"/>
      <c r="G26" s="25"/>
      <c r="H26" s="25"/>
      <c r="I26" s="25"/>
      <c r="J26" s="31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</row>
    <row r="27" spans="1:29" s="8" customFormat="1" ht="16.5" customHeight="1" x14ac:dyDescent="0.2">
      <c r="A27" s="81"/>
      <c r="B27" s="82"/>
      <c r="C27" s="81"/>
      <c r="D27" s="81"/>
      <c r="E27" s="174" t="s">
        <v>1</v>
      </c>
      <c r="F27" s="174"/>
      <c r="G27" s="174"/>
      <c r="H27" s="174"/>
      <c r="I27" s="81"/>
      <c r="J27" s="83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</row>
    <row r="28" spans="1:29" s="2" customFormat="1" ht="6.95" customHeight="1" x14ac:dyDescent="0.2">
      <c r="A28" s="25"/>
      <c r="B28" s="26"/>
      <c r="C28" s="25"/>
      <c r="D28" s="25"/>
      <c r="E28" s="25"/>
      <c r="F28" s="25"/>
      <c r="G28" s="25"/>
      <c r="H28" s="25"/>
      <c r="I28" s="25"/>
      <c r="J28" s="31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</row>
    <row r="29" spans="1:29" s="2" customFormat="1" ht="6.95" customHeight="1" x14ac:dyDescent="0.2">
      <c r="A29" s="25"/>
      <c r="B29" s="26"/>
      <c r="C29" s="25"/>
      <c r="D29" s="45"/>
      <c r="E29" s="45"/>
      <c r="F29" s="45"/>
      <c r="G29" s="45"/>
      <c r="H29" s="45"/>
      <c r="I29" s="53"/>
      <c r="J29" s="31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</row>
    <row r="30" spans="1:29" s="2" customFormat="1" ht="25.35" customHeight="1" x14ac:dyDescent="0.2">
      <c r="A30" s="25"/>
      <c r="B30" s="26"/>
      <c r="C30" s="25"/>
      <c r="D30" s="141"/>
      <c r="E30" s="45"/>
      <c r="F30" s="45"/>
      <c r="G30" s="45"/>
      <c r="H30" s="45"/>
      <c r="I30" s="25"/>
      <c r="J30" s="31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</row>
    <row r="31" spans="1:29" s="2" customFormat="1" ht="6.95" customHeight="1" x14ac:dyDescent="0.2">
      <c r="A31" s="25"/>
      <c r="B31" s="26"/>
      <c r="C31" s="25"/>
      <c r="D31" s="45"/>
      <c r="E31" s="45"/>
      <c r="F31" s="45"/>
      <c r="G31" s="45"/>
      <c r="H31" s="45"/>
      <c r="I31" s="53"/>
      <c r="J31" s="31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</row>
    <row r="32" spans="1:29" s="2" customFormat="1" ht="14.45" customHeight="1" x14ac:dyDescent="0.2">
      <c r="A32" s="25"/>
      <c r="B32" s="26"/>
      <c r="C32" s="25"/>
      <c r="D32" s="45"/>
      <c r="E32" s="45"/>
      <c r="F32" s="149"/>
      <c r="G32" s="45"/>
      <c r="H32" s="45"/>
      <c r="I32" s="25"/>
      <c r="J32" s="31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</row>
    <row r="33" spans="1:29" s="2" customFormat="1" ht="14.45" customHeight="1" x14ac:dyDescent="0.2">
      <c r="A33" s="25"/>
      <c r="B33" s="26"/>
      <c r="C33" s="25"/>
      <c r="D33" s="139"/>
      <c r="E33" s="143"/>
      <c r="F33" s="150"/>
      <c r="G33" s="45"/>
      <c r="H33" s="45"/>
      <c r="I33" s="25"/>
      <c r="J33" s="31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</row>
    <row r="34" spans="1:29" s="2" customFormat="1" ht="14.45" customHeight="1" x14ac:dyDescent="0.2">
      <c r="A34" s="25"/>
      <c r="B34" s="26"/>
      <c r="C34" s="25"/>
      <c r="D34" s="45"/>
      <c r="E34" s="143"/>
      <c r="F34" s="150"/>
      <c r="G34" s="45"/>
      <c r="H34" s="45"/>
      <c r="I34" s="25"/>
      <c r="J34" s="31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</row>
    <row r="35" spans="1:29" s="2" customFormat="1" ht="14.45" hidden="1" customHeight="1" x14ac:dyDescent="0.2">
      <c r="A35" s="25"/>
      <c r="B35" s="26"/>
      <c r="C35" s="25"/>
      <c r="D35" s="45"/>
      <c r="E35" s="143"/>
      <c r="F35" s="150"/>
      <c r="G35" s="45"/>
      <c r="H35" s="45"/>
      <c r="I35" s="25"/>
      <c r="J35" s="31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</row>
    <row r="36" spans="1:29" s="2" customFormat="1" ht="14.45" hidden="1" customHeight="1" x14ac:dyDescent="0.2">
      <c r="A36" s="25"/>
      <c r="B36" s="26"/>
      <c r="C36" s="25"/>
      <c r="D36" s="45"/>
      <c r="E36" s="143"/>
      <c r="F36" s="150"/>
      <c r="G36" s="45"/>
      <c r="H36" s="45"/>
      <c r="I36" s="25"/>
      <c r="J36" s="31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</row>
    <row r="37" spans="1:29" s="2" customFormat="1" ht="14.45" hidden="1" customHeight="1" x14ac:dyDescent="0.2">
      <c r="A37" s="25"/>
      <c r="B37" s="26"/>
      <c r="C37" s="25"/>
      <c r="D37" s="45"/>
      <c r="E37" s="143"/>
      <c r="F37" s="150"/>
      <c r="G37" s="45"/>
      <c r="H37" s="45"/>
      <c r="I37" s="25"/>
      <c r="J37" s="31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</row>
    <row r="38" spans="1:29" s="2" customFormat="1" ht="6.95" customHeight="1" x14ac:dyDescent="0.2">
      <c r="A38" s="25"/>
      <c r="B38" s="26"/>
      <c r="C38" s="25"/>
      <c r="D38" s="45"/>
      <c r="E38" s="45"/>
      <c r="F38" s="45"/>
      <c r="G38" s="45"/>
      <c r="H38" s="45"/>
      <c r="I38" s="25"/>
      <c r="J38" s="31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</row>
    <row r="39" spans="1:29" s="2" customFormat="1" ht="25.35" customHeight="1" x14ac:dyDescent="0.2">
      <c r="A39" s="25"/>
      <c r="B39" s="26"/>
      <c r="C39" s="153"/>
      <c r="D39" s="147"/>
      <c r="E39" s="146"/>
      <c r="F39" s="146"/>
      <c r="G39" s="152"/>
      <c r="H39" s="148"/>
      <c r="I39" s="85"/>
      <c r="J39" s="31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</row>
    <row r="40" spans="1:29" s="2" customFormat="1" ht="14.45" customHeight="1" x14ac:dyDescent="0.2">
      <c r="A40" s="25"/>
      <c r="B40" s="26"/>
      <c r="C40" s="25"/>
      <c r="D40" s="45"/>
      <c r="E40" s="45"/>
      <c r="F40" s="45"/>
      <c r="G40" s="45"/>
      <c r="H40" s="45"/>
      <c r="I40" s="25"/>
      <c r="J40" s="31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</row>
    <row r="41" spans="1:29" s="1" customFormat="1" ht="14.45" customHeight="1" x14ac:dyDescent="0.2">
      <c r="B41" s="17"/>
      <c r="D41" s="140"/>
      <c r="E41" s="140"/>
      <c r="F41" s="140"/>
      <c r="G41" s="140"/>
      <c r="H41" s="140"/>
      <c r="J41" s="17"/>
    </row>
    <row r="42" spans="1:29" s="1" customFormat="1" ht="14.45" customHeight="1" x14ac:dyDescent="0.2">
      <c r="B42" s="17"/>
      <c r="D42" s="140"/>
      <c r="E42" s="140"/>
      <c r="F42" s="140"/>
      <c r="G42" s="140"/>
      <c r="H42" s="140"/>
      <c r="J42" s="17"/>
    </row>
    <row r="43" spans="1:29" s="1" customFormat="1" ht="14.45" customHeight="1" x14ac:dyDescent="0.2">
      <c r="B43" s="17"/>
      <c r="D43" s="140"/>
      <c r="E43" s="140"/>
      <c r="F43" s="140"/>
      <c r="G43" s="140"/>
      <c r="H43" s="140"/>
      <c r="J43" s="17"/>
    </row>
    <row r="44" spans="1:29" s="1" customFormat="1" ht="14.45" customHeight="1" x14ac:dyDescent="0.2">
      <c r="B44" s="17"/>
      <c r="D44" s="140"/>
      <c r="E44" s="140"/>
      <c r="F44" s="140"/>
      <c r="G44" s="140"/>
      <c r="H44" s="140"/>
      <c r="J44" s="17"/>
    </row>
    <row r="45" spans="1:29" s="1" customFormat="1" ht="14.45" customHeight="1" x14ac:dyDescent="0.2">
      <c r="B45" s="17"/>
      <c r="D45" s="140"/>
      <c r="E45" s="140"/>
      <c r="F45" s="140"/>
      <c r="G45" s="140"/>
      <c r="H45" s="140"/>
      <c r="J45" s="17"/>
    </row>
    <row r="46" spans="1:29" s="1" customFormat="1" ht="14.45" customHeight="1" x14ac:dyDescent="0.2">
      <c r="B46" s="17"/>
      <c r="D46" s="140"/>
      <c r="E46" s="140"/>
      <c r="F46" s="140"/>
      <c r="G46" s="140"/>
      <c r="H46" s="140"/>
      <c r="J46" s="17"/>
    </row>
    <row r="47" spans="1:29" s="1" customFormat="1" ht="14.45" customHeight="1" x14ac:dyDescent="0.2">
      <c r="B47" s="17"/>
      <c r="D47" s="140"/>
      <c r="E47" s="140"/>
      <c r="F47" s="140"/>
      <c r="G47" s="140"/>
      <c r="H47" s="140"/>
      <c r="J47" s="17"/>
    </row>
    <row r="48" spans="1:29" s="1" customFormat="1" ht="14.45" customHeight="1" x14ac:dyDescent="0.2">
      <c r="B48" s="17"/>
      <c r="D48" s="140"/>
      <c r="E48" s="140"/>
      <c r="F48" s="140"/>
      <c r="G48" s="140"/>
      <c r="H48" s="140"/>
      <c r="J48" s="17"/>
    </row>
    <row r="49" spans="1:29" s="1" customFormat="1" ht="14.45" customHeight="1" x14ac:dyDescent="0.2">
      <c r="B49" s="17"/>
      <c r="D49" s="140"/>
      <c r="E49" s="140"/>
      <c r="F49" s="140"/>
      <c r="G49" s="140"/>
      <c r="H49" s="140"/>
      <c r="J49" s="17"/>
    </row>
    <row r="50" spans="1:29" s="2" customFormat="1" ht="14.45" customHeight="1" x14ac:dyDescent="0.2">
      <c r="B50" s="31"/>
      <c r="D50" s="145"/>
      <c r="E50" s="144"/>
      <c r="F50" s="144"/>
      <c r="G50" s="145"/>
      <c r="H50" s="144"/>
      <c r="I50" s="32"/>
      <c r="J50" s="31"/>
    </row>
    <row r="51" spans="1:29" x14ac:dyDescent="0.2">
      <c r="B51" s="17"/>
      <c r="D51" s="140"/>
      <c r="E51" s="140"/>
      <c r="F51" s="140"/>
      <c r="G51" s="140"/>
      <c r="H51" s="140"/>
      <c r="J51" s="17"/>
    </row>
    <row r="52" spans="1:29" x14ac:dyDescent="0.2">
      <c r="B52" s="17"/>
      <c r="D52" s="140"/>
      <c r="E52" s="140"/>
      <c r="F52" s="140"/>
      <c r="G52" s="140"/>
      <c r="H52" s="140"/>
      <c r="J52" s="17"/>
    </row>
    <row r="53" spans="1:29" x14ac:dyDescent="0.2">
      <c r="B53" s="17"/>
      <c r="D53" s="140"/>
      <c r="E53" s="140"/>
      <c r="F53" s="140"/>
      <c r="G53" s="140"/>
      <c r="H53" s="140"/>
      <c r="J53" s="17"/>
    </row>
    <row r="54" spans="1:29" x14ac:dyDescent="0.2">
      <c r="B54" s="17"/>
      <c r="D54" s="140"/>
      <c r="E54" s="140"/>
      <c r="F54" s="140"/>
      <c r="G54" s="140"/>
      <c r="H54" s="140"/>
      <c r="J54" s="17"/>
    </row>
    <row r="55" spans="1:29" x14ac:dyDescent="0.2">
      <c r="B55" s="17"/>
      <c r="D55" s="140"/>
      <c r="E55" s="140"/>
      <c r="F55" s="140"/>
      <c r="G55" s="140"/>
      <c r="H55" s="140"/>
      <c r="J55" s="17"/>
    </row>
    <row r="56" spans="1:29" x14ac:dyDescent="0.2">
      <c r="B56" s="17"/>
      <c r="D56" s="140"/>
      <c r="E56" s="140"/>
      <c r="F56" s="140"/>
      <c r="G56" s="140"/>
      <c r="H56" s="140"/>
      <c r="J56" s="17"/>
    </row>
    <row r="57" spans="1:29" x14ac:dyDescent="0.2">
      <c r="B57" s="17"/>
      <c r="D57" s="140"/>
      <c r="E57" s="140"/>
      <c r="F57" s="140"/>
      <c r="G57" s="140"/>
      <c r="H57" s="140"/>
      <c r="J57" s="17"/>
    </row>
    <row r="58" spans="1:29" x14ac:dyDescent="0.2">
      <c r="B58" s="17"/>
      <c r="D58" s="140"/>
      <c r="E58" s="140"/>
      <c r="F58" s="140"/>
      <c r="G58" s="140"/>
      <c r="H58" s="140"/>
      <c r="J58" s="17"/>
    </row>
    <row r="59" spans="1:29" x14ac:dyDescent="0.2">
      <c r="B59" s="17"/>
      <c r="D59" s="140"/>
      <c r="E59" s="140"/>
      <c r="F59" s="140"/>
      <c r="G59" s="140"/>
      <c r="H59" s="140"/>
      <c r="J59" s="17"/>
    </row>
    <row r="60" spans="1:29" x14ac:dyDescent="0.2">
      <c r="B60" s="17"/>
      <c r="D60" s="140"/>
      <c r="E60" s="140"/>
      <c r="F60" s="140"/>
      <c r="G60" s="140"/>
      <c r="H60" s="140"/>
      <c r="J60" s="17"/>
    </row>
    <row r="61" spans="1:29" s="2" customFormat="1" ht="12.75" x14ac:dyDescent="0.2">
      <c r="A61" s="25"/>
      <c r="B61" s="26"/>
      <c r="C61" s="25"/>
      <c r="D61" s="143"/>
      <c r="E61" s="45"/>
      <c r="F61" s="151"/>
      <c r="G61" s="143"/>
      <c r="H61" s="45"/>
      <c r="I61" s="27"/>
      <c r="J61" s="31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</row>
    <row r="62" spans="1:29" x14ac:dyDescent="0.2">
      <c r="B62" s="17"/>
      <c r="D62" s="140"/>
      <c r="E62" s="140"/>
      <c r="F62" s="140"/>
      <c r="G62" s="140"/>
      <c r="H62" s="140"/>
      <c r="J62" s="17"/>
    </row>
    <row r="63" spans="1:29" x14ac:dyDescent="0.2">
      <c r="B63" s="17"/>
      <c r="D63" s="140"/>
      <c r="E63" s="140"/>
      <c r="F63" s="140"/>
      <c r="G63" s="140"/>
      <c r="H63" s="140"/>
      <c r="J63" s="17"/>
    </row>
    <row r="64" spans="1:29" x14ac:dyDescent="0.2">
      <c r="B64" s="17"/>
      <c r="D64" s="140"/>
      <c r="E64" s="140"/>
      <c r="F64" s="140"/>
      <c r="G64" s="140"/>
      <c r="H64" s="140"/>
      <c r="J64" s="17"/>
    </row>
    <row r="65" spans="1:29" s="2" customFormat="1" ht="12.75" x14ac:dyDescent="0.2">
      <c r="A65" s="25"/>
      <c r="B65" s="26"/>
      <c r="C65" s="25"/>
      <c r="D65" s="145"/>
      <c r="E65" s="45"/>
      <c r="F65" s="45"/>
      <c r="G65" s="145"/>
      <c r="H65" s="45"/>
      <c r="I65" s="34"/>
      <c r="J65" s="31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</row>
    <row r="66" spans="1:29" x14ac:dyDescent="0.2">
      <c r="B66" s="17"/>
      <c r="D66" s="140"/>
      <c r="E66" s="140"/>
      <c r="F66" s="140"/>
      <c r="G66" s="140"/>
      <c r="H66" s="140"/>
      <c r="J66" s="17"/>
    </row>
    <row r="67" spans="1:29" x14ac:dyDescent="0.2">
      <c r="B67" s="17"/>
      <c r="D67" s="140"/>
      <c r="E67" s="140"/>
      <c r="F67" s="140"/>
      <c r="G67" s="140"/>
      <c r="H67" s="140"/>
      <c r="J67" s="17"/>
    </row>
    <row r="68" spans="1:29" x14ac:dyDescent="0.2">
      <c r="B68" s="17"/>
      <c r="D68" s="140"/>
      <c r="E68" s="140"/>
      <c r="F68" s="140"/>
      <c r="G68" s="140"/>
      <c r="H68" s="140"/>
      <c r="J68" s="17"/>
    </row>
    <row r="69" spans="1:29" x14ac:dyDescent="0.2">
      <c r="B69" s="17"/>
      <c r="D69" s="140"/>
      <c r="E69" s="140"/>
      <c r="F69" s="140"/>
      <c r="G69" s="140"/>
      <c r="H69" s="140"/>
      <c r="J69" s="17"/>
    </row>
    <row r="70" spans="1:29" x14ac:dyDescent="0.2">
      <c r="B70" s="17"/>
      <c r="D70" s="140"/>
      <c r="E70" s="140"/>
      <c r="F70" s="140"/>
      <c r="G70" s="140"/>
      <c r="H70" s="140"/>
      <c r="J70" s="17"/>
    </row>
    <row r="71" spans="1:29" x14ac:dyDescent="0.2">
      <c r="B71" s="17"/>
      <c r="D71" s="140"/>
      <c r="E71" s="140"/>
      <c r="F71" s="140"/>
      <c r="G71" s="140"/>
      <c r="H71" s="140"/>
      <c r="J71" s="17"/>
    </row>
    <row r="72" spans="1:29" x14ac:dyDescent="0.2">
      <c r="B72" s="17"/>
      <c r="D72" s="140"/>
      <c r="E72" s="140"/>
      <c r="F72" s="140"/>
      <c r="G72" s="140"/>
      <c r="H72" s="140"/>
      <c r="J72" s="17"/>
    </row>
    <row r="73" spans="1:29" x14ac:dyDescent="0.2">
      <c r="B73" s="17"/>
      <c r="D73" s="140"/>
      <c r="E73" s="140"/>
      <c r="F73" s="140"/>
      <c r="G73" s="140"/>
      <c r="H73" s="140"/>
      <c r="J73" s="17"/>
    </row>
    <row r="74" spans="1:29" x14ac:dyDescent="0.2">
      <c r="B74" s="17"/>
      <c r="D74" s="140"/>
      <c r="E74" s="140"/>
      <c r="F74" s="140"/>
      <c r="G74" s="140"/>
      <c r="H74" s="140"/>
      <c r="J74" s="17"/>
    </row>
    <row r="75" spans="1:29" x14ac:dyDescent="0.2">
      <c r="B75" s="17"/>
      <c r="D75" s="140"/>
      <c r="E75" s="140"/>
      <c r="F75" s="140"/>
      <c r="G75" s="140"/>
      <c r="H75" s="140"/>
      <c r="J75" s="17"/>
    </row>
    <row r="76" spans="1:29" s="2" customFormat="1" ht="12.75" x14ac:dyDescent="0.2">
      <c r="A76" s="25"/>
      <c r="B76" s="26"/>
      <c r="C76" s="25"/>
      <c r="D76" s="143"/>
      <c r="E76" s="45"/>
      <c r="F76" s="151"/>
      <c r="G76" s="143"/>
      <c r="H76" s="45"/>
      <c r="I76" s="27"/>
      <c r="J76" s="31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</row>
    <row r="77" spans="1:29" s="2" customFormat="1" ht="14.45" customHeight="1" x14ac:dyDescent="0.2">
      <c r="A77" s="25"/>
      <c r="B77" s="35"/>
      <c r="C77" s="36"/>
      <c r="D77" s="36"/>
      <c r="E77" s="36"/>
      <c r="F77" s="36"/>
      <c r="G77" s="36"/>
      <c r="H77" s="36"/>
      <c r="I77" s="36"/>
      <c r="J77" s="31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</row>
    <row r="81" spans="1:45" s="2" customFormat="1" ht="6.95" customHeight="1" x14ac:dyDescent="0.2">
      <c r="A81" s="25"/>
      <c r="B81" s="37"/>
      <c r="C81" s="38"/>
      <c r="D81" s="38"/>
      <c r="E81" s="38"/>
      <c r="F81" s="38"/>
      <c r="G81" s="38"/>
      <c r="H81" s="38"/>
      <c r="I81" s="38"/>
      <c r="J81" s="31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</row>
    <row r="82" spans="1:45" s="2" customFormat="1" ht="24.95" customHeight="1" x14ac:dyDescent="0.2">
      <c r="A82" s="25"/>
      <c r="B82" s="26"/>
      <c r="C82" s="18" t="str">
        <f>'001 - Oprava střechy VB'!C82</f>
        <v>REKAPITULACE ČLENĚNÍ ORIENTAČNÍHO SOUPISU</v>
      </c>
      <c r="D82" s="25"/>
      <c r="E82" s="25"/>
      <c r="F82" s="25"/>
      <c r="G82" s="25"/>
      <c r="H82" s="25"/>
      <c r="I82" s="25"/>
      <c r="J82" s="31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</row>
    <row r="83" spans="1:45" s="2" customFormat="1" ht="6.95" customHeight="1" x14ac:dyDescent="0.2">
      <c r="A83" s="25"/>
      <c r="B83" s="26"/>
      <c r="C83" s="25"/>
      <c r="D83" s="25"/>
      <c r="E83" s="25"/>
      <c r="F83" s="25"/>
      <c r="G83" s="25"/>
      <c r="H83" s="25"/>
      <c r="I83" s="25"/>
      <c r="J83" s="31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</row>
    <row r="84" spans="1:45" s="2" customFormat="1" ht="12" customHeight="1" x14ac:dyDescent="0.2">
      <c r="A84" s="25"/>
      <c r="B84" s="26"/>
      <c r="C84" s="23" t="s">
        <v>14</v>
      </c>
      <c r="D84" s="25"/>
      <c r="E84" s="25"/>
      <c r="F84" s="25"/>
      <c r="G84" s="25"/>
      <c r="H84" s="25"/>
      <c r="I84" s="25"/>
      <c r="J84" s="31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</row>
    <row r="85" spans="1:45" s="2" customFormat="1" ht="26.25" customHeight="1" x14ac:dyDescent="0.2">
      <c r="A85" s="25"/>
      <c r="B85" s="26"/>
      <c r="C85" s="25"/>
      <c r="D85" s="25"/>
      <c r="E85" s="202" t="str">
        <f>E7</f>
        <v>Údržbové a dílčí opravné práce na objektech u SPS OŘ PHA 2023-2024 - Praha město</v>
      </c>
      <c r="F85" s="203"/>
      <c r="G85" s="203"/>
      <c r="H85" s="203"/>
      <c r="I85" s="25"/>
      <c r="J85" s="31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</row>
    <row r="86" spans="1:45" s="2" customFormat="1" ht="12" customHeight="1" x14ac:dyDescent="0.2">
      <c r="A86" s="25"/>
      <c r="B86" s="26"/>
      <c r="C86" s="23" t="s">
        <v>114</v>
      </c>
      <c r="D86" s="25"/>
      <c r="E86" s="25"/>
      <c r="F86" s="25"/>
      <c r="G86" s="25"/>
      <c r="H86" s="25"/>
      <c r="I86" s="25"/>
      <c r="J86" s="31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</row>
    <row r="87" spans="1:45" s="2" customFormat="1" ht="16.5" customHeight="1" x14ac:dyDescent="0.2">
      <c r="A87" s="25"/>
      <c r="B87" s="26"/>
      <c r="C87" s="25"/>
      <c r="D87" s="25"/>
      <c r="E87" s="167" t="str">
        <f>E9</f>
        <v>009 - Oprava vnitřních prostor 1NP - střed</v>
      </c>
      <c r="F87" s="201"/>
      <c r="G87" s="201"/>
      <c r="H87" s="201"/>
      <c r="I87" s="25"/>
      <c r="J87" s="31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</row>
    <row r="88" spans="1:45" s="2" customFormat="1" ht="6.95" customHeight="1" x14ac:dyDescent="0.2">
      <c r="A88" s="25"/>
      <c r="B88" s="26"/>
      <c r="C88" s="25"/>
      <c r="D88" s="25"/>
      <c r="E88" s="25"/>
      <c r="F88" s="25"/>
      <c r="G88" s="25"/>
      <c r="H88" s="25"/>
      <c r="I88" s="25"/>
      <c r="J88" s="31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</row>
    <row r="89" spans="1:45" s="2" customFormat="1" ht="12" customHeight="1" x14ac:dyDescent="0.2">
      <c r="A89" s="25"/>
      <c r="B89" s="26"/>
      <c r="C89" s="23" t="s">
        <v>18</v>
      </c>
      <c r="D89" s="25"/>
      <c r="E89" s="25"/>
      <c r="F89" s="21" t="str">
        <f>F12</f>
        <v>Obvod OŘ Praha</v>
      </c>
      <c r="G89" s="25"/>
      <c r="H89" s="25"/>
      <c r="I89" s="25"/>
      <c r="J89" s="31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</row>
    <row r="90" spans="1:45" s="2" customFormat="1" ht="6.95" customHeight="1" x14ac:dyDescent="0.2">
      <c r="A90" s="25"/>
      <c r="B90" s="26"/>
      <c r="C90" s="25"/>
      <c r="D90" s="25"/>
      <c r="E90" s="25"/>
      <c r="F90" s="25"/>
      <c r="G90" s="25"/>
      <c r="H90" s="25"/>
      <c r="I90" s="25"/>
      <c r="J90" s="31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</row>
    <row r="91" spans="1:45" s="2" customFormat="1" ht="15.2" customHeight="1" x14ac:dyDescent="0.2">
      <c r="A91" s="25"/>
      <c r="B91" s="26"/>
      <c r="C91" s="23" t="s">
        <v>22</v>
      </c>
      <c r="D91" s="25"/>
      <c r="E91" s="25"/>
      <c r="F91" s="21" t="str">
        <f>E15</f>
        <v>Správa železnic, státní organizace</v>
      </c>
      <c r="G91" s="25"/>
      <c r="H91" s="25"/>
      <c r="I91" s="25"/>
      <c r="J91" s="31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</row>
    <row r="92" spans="1:45" s="2" customFormat="1" ht="15.2" customHeight="1" x14ac:dyDescent="0.2">
      <c r="A92" s="25"/>
      <c r="B92" s="26"/>
      <c r="C92" s="23" t="s">
        <v>28</v>
      </c>
      <c r="D92" s="25"/>
      <c r="E92" s="25"/>
      <c r="F92" s="21" t="str">
        <f>IF(E18="","",E18)</f>
        <v xml:space="preserve"> </v>
      </c>
      <c r="G92" s="25"/>
      <c r="H92" s="25"/>
      <c r="I92" s="25"/>
      <c r="J92" s="31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</row>
    <row r="93" spans="1:45" s="2" customFormat="1" ht="10.35" customHeight="1" x14ac:dyDescent="0.2">
      <c r="A93" s="25"/>
      <c r="B93" s="26"/>
      <c r="C93" s="25"/>
      <c r="D93" s="25"/>
      <c r="E93" s="25"/>
      <c r="F93" s="25"/>
      <c r="G93" s="25"/>
      <c r="H93" s="25"/>
      <c r="I93" s="25"/>
      <c r="J93" s="31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</row>
    <row r="94" spans="1:45" s="2" customFormat="1" ht="29.25" customHeight="1" x14ac:dyDescent="0.2">
      <c r="A94" s="25"/>
      <c r="B94" s="26"/>
      <c r="C94" s="86" t="s">
        <v>116</v>
      </c>
      <c r="D94" s="84"/>
      <c r="E94" s="84"/>
      <c r="F94" s="84"/>
      <c r="G94" s="84"/>
      <c r="H94" s="84"/>
      <c r="I94" s="84"/>
      <c r="J94" s="31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</row>
    <row r="95" spans="1:45" s="2" customFormat="1" ht="10.35" customHeight="1" x14ac:dyDescent="0.2">
      <c r="A95" s="25"/>
      <c r="B95" s="26"/>
      <c r="C95" s="25"/>
      <c r="D95" s="25"/>
      <c r="E95" s="25"/>
      <c r="F95" s="25"/>
      <c r="G95" s="25"/>
      <c r="H95" s="25"/>
      <c r="I95" s="25"/>
      <c r="J95" s="31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</row>
    <row r="96" spans="1:45" s="2" customFormat="1" ht="22.9" customHeight="1" x14ac:dyDescent="0.2">
      <c r="A96" s="25"/>
      <c r="B96" s="26"/>
      <c r="C96" s="87"/>
      <c r="D96" s="25"/>
      <c r="E96" s="25"/>
      <c r="F96" s="25"/>
      <c r="G96" s="25"/>
      <c r="H96" s="25"/>
      <c r="I96" s="25"/>
      <c r="J96" s="31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S96" s="14" t="s">
        <v>117</v>
      </c>
    </row>
    <row r="97" spans="2:10" s="9" customFormat="1" ht="24.95" customHeight="1" x14ac:dyDescent="0.2">
      <c r="B97" s="88"/>
      <c r="D97" s="89" t="s">
        <v>119</v>
      </c>
      <c r="E97" s="90"/>
      <c r="F97" s="90"/>
      <c r="G97" s="90"/>
      <c r="H97" s="90"/>
      <c r="J97" s="88"/>
    </row>
    <row r="98" spans="2:10" s="10" customFormat="1" ht="19.899999999999999" customHeight="1" x14ac:dyDescent="0.2">
      <c r="B98" s="91"/>
      <c r="D98" s="92" t="s">
        <v>1927</v>
      </c>
      <c r="E98" s="93"/>
      <c r="F98" s="93"/>
      <c r="G98" s="93"/>
      <c r="H98" s="93"/>
      <c r="J98" s="91"/>
    </row>
    <row r="99" spans="2:10" s="10" customFormat="1" ht="19.899999999999999" customHeight="1" x14ac:dyDescent="0.2">
      <c r="B99" s="91"/>
      <c r="D99" s="92" t="s">
        <v>655</v>
      </c>
      <c r="E99" s="93"/>
      <c r="F99" s="93"/>
      <c r="G99" s="93"/>
      <c r="H99" s="93"/>
      <c r="J99" s="91"/>
    </row>
    <row r="100" spans="2:10" s="9" customFormat="1" ht="24.95" customHeight="1" x14ac:dyDescent="0.2">
      <c r="B100" s="88"/>
      <c r="D100" s="89" t="s">
        <v>124</v>
      </c>
      <c r="E100" s="90"/>
      <c r="F100" s="90"/>
      <c r="G100" s="90"/>
      <c r="H100" s="90"/>
      <c r="J100" s="88"/>
    </row>
    <row r="101" spans="2:10" s="10" customFormat="1" ht="19.899999999999999" customHeight="1" x14ac:dyDescent="0.2">
      <c r="B101" s="91"/>
      <c r="D101" s="92" t="s">
        <v>656</v>
      </c>
      <c r="E101" s="93"/>
      <c r="F101" s="93"/>
      <c r="G101" s="93"/>
      <c r="H101" s="93"/>
      <c r="J101" s="91"/>
    </row>
    <row r="102" spans="2:10" s="10" customFormat="1" ht="19.899999999999999" customHeight="1" x14ac:dyDescent="0.2">
      <c r="B102" s="91"/>
      <c r="D102" s="92" t="s">
        <v>536</v>
      </c>
      <c r="E102" s="93"/>
      <c r="F102" s="93"/>
      <c r="G102" s="93"/>
      <c r="H102" s="93"/>
      <c r="J102" s="91"/>
    </row>
    <row r="103" spans="2:10" s="10" customFormat="1" ht="19.899999999999999" customHeight="1" x14ac:dyDescent="0.2">
      <c r="B103" s="91"/>
      <c r="D103" s="92" t="s">
        <v>123</v>
      </c>
      <c r="E103" s="93"/>
      <c r="F103" s="93"/>
      <c r="G103" s="93"/>
      <c r="H103" s="93"/>
      <c r="J103" s="91"/>
    </row>
    <row r="104" spans="2:10" s="10" customFormat="1" ht="19.899999999999999" customHeight="1" x14ac:dyDescent="0.2">
      <c r="B104" s="91"/>
      <c r="D104" s="92" t="s">
        <v>1928</v>
      </c>
      <c r="E104" s="93"/>
      <c r="F104" s="93"/>
      <c r="G104" s="93"/>
      <c r="H104" s="93"/>
      <c r="J104" s="91"/>
    </row>
    <row r="105" spans="2:10" s="10" customFormat="1" ht="19.899999999999999" customHeight="1" x14ac:dyDescent="0.2">
      <c r="B105" s="91"/>
      <c r="D105" s="92" t="s">
        <v>1225</v>
      </c>
      <c r="E105" s="93"/>
      <c r="F105" s="93"/>
      <c r="G105" s="93"/>
      <c r="H105" s="93"/>
      <c r="J105" s="91"/>
    </row>
    <row r="106" spans="2:10" s="10" customFormat="1" ht="19.899999999999999" customHeight="1" x14ac:dyDescent="0.2">
      <c r="B106" s="91"/>
      <c r="D106" s="92" t="s">
        <v>538</v>
      </c>
      <c r="E106" s="93"/>
      <c r="F106" s="93"/>
      <c r="G106" s="93"/>
      <c r="H106" s="93"/>
      <c r="J106" s="91"/>
    </row>
    <row r="107" spans="2:10" s="10" customFormat="1" ht="19.899999999999999" customHeight="1" x14ac:dyDescent="0.2">
      <c r="B107" s="91"/>
      <c r="D107" s="92" t="s">
        <v>657</v>
      </c>
      <c r="E107" s="93"/>
      <c r="F107" s="93"/>
      <c r="G107" s="93"/>
      <c r="H107" s="93"/>
      <c r="J107" s="91"/>
    </row>
    <row r="108" spans="2:10" s="10" customFormat="1" ht="19.899999999999999" customHeight="1" x14ac:dyDescent="0.2">
      <c r="B108" s="91"/>
      <c r="D108" s="92" t="s">
        <v>1929</v>
      </c>
      <c r="E108" s="93"/>
      <c r="F108" s="93"/>
      <c r="G108" s="93"/>
      <c r="H108" s="93"/>
      <c r="J108" s="91"/>
    </row>
    <row r="109" spans="2:10" s="10" customFormat="1" ht="19.899999999999999" customHeight="1" x14ac:dyDescent="0.2">
      <c r="B109" s="91"/>
      <c r="D109" s="92" t="s">
        <v>1930</v>
      </c>
      <c r="E109" s="93"/>
      <c r="F109" s="93"/>
      <c r="G109" s="93"/>
      <c r="H109" s="93"/>
      <c r="J109" s="91"/>
    </row>
    <row r="110" spans="2:10" s="10" customFormat="1" ht="19.899999999999999" customHeight="1" x14ac:dyDescent="0.2">
      <c r="B110" s="91"/>
      <c r="D110" s="92" t="s">
        <v>1931</v>
      </c>
      <c r="E110" s="93"/>
      <c r="F110" s="93"/>
      <c r="G110" s="93"/>
      <c r="H110" s="93"/>
      <c r="J110" s="91"/>
    </row>
    <row r="111" spans="2:10" s="10" customFormat="1" ht="19.899999999999999" customHeight="1" x14ac:dyDescent="0.2">
      <c r="B111" s="91"/>
      <c r="D111" s="92" t="s">
        <v>659</v>
      </c>
      <c r="E111" s="93"/>
      <c r="F111" s="93"/>
      <c r="G111" s="93"/>
      <c r="H111" s="93"/>
      <c r="J111" s="91"/>
    </row>
    <row r="112" spans="2:10" s="10" customFormat="1" ht="19.899999999999999" customHeight="1" x14ac:dyDescent="0.2">
      <c r="B112" s="91"/>
      <c r="D112" s="92" t="s">
        <v>126</v>
      </c>
      <c r="E112" s="93"/>
      <c r="F112" s="93"/>
      <c r="G112" s="93"/>
      <c r="H112" s="93"/>
      <c r="J112" s="91"/>
    </row>
    <row r="113" spans="1:29" s="10" customFormat="1" ht="19.899999999999999" customHeight="1" x14ac:dyDescent="0.2">
      <c r="B113" s="91"/>
      <c r="D113" s="92" t="s">
        <v>661</v>
      </c>
      <c r="E113" s="93"/>
      <c r="F113" s="93"/>
      <c r="G113" s="93"/>
      <c r="H113" s="93"/>
      <c r="J113" s="91"/>
    </row>
    <row r="114" spans="1:29" s="10" customFormat="1" ht="19.899999999999999" customHeight="1" x14ac:dyDescent="0.2">
      <c r="B114" s="91"/>
      <c r="D114" s="92" t="s">
        <v>662</v>
      </c>
      <c r="E114" s="93"/>
      <c r="F114" s="93"/>
      <c r="G114" s="93"/>
      <c r="H114" s="93"/>
      <c r="J114" s="91"/>
    </row>
    <row r="115" spans="1:29" s="10" customFormat="1" ht="19.899999999999999" customHeight="1" x14ac:dyDescent="0.2">
      <c r="B115" s="91"/>
      <c r="D115" s="92" t="s">
        <v>129</v>
      </c>
      <c r="E115" s="93"/>
      <c r="F115" s="93"/>
      <c r="G115" s="93"/>
      <c r="H115" s="93"/>
      <c r="J115" s="91"/>
    </row>
    <row r="116" spans="1:29" s="10" customFormat="1" ht="19.899999999999999" customHeight="1" x14ac:dyDescent="0.2">
      <c r="B116" s="91"/>
      <c r="D116" s="92" t="s">
        <v>1704</v>
      </c>
      <c r="E116" s="93"/>
      <c r="F116" s="93"/>
      <c r="G116" s="93"/>
      <c r="H116" s="93"/>
      <c r="J116" s="91"/>
    </row>
    <row r="117" spans="1:29" s="10" customFormat="1" ht="19.899999999999999" customHeight="1" x14ac:dyDescent="0.2">
      <c r="B117" s="91"/>
      <c r="D117" s="92" t="s">
        <v>1932</v>
      </c>
      <c r="E117" s="93"/>
      <c r="F117" s="93"/>
      <c r="G117" s="93"/>
      <c r="H117" s="93"/>
      <c r="J117" s="91"/>
    </row>
    <row r="118" spans="1:29" s="10" customFormat="1" ht="19.899999999999999" customHeight="1" x14ac:dyDescent="0.2">
      <c r="B118" s="91"/>
      <c r="D118" s="92" t="s">
        <v>1705</v>
      </c>
      <c r="E118" s="93"/>
      <c r="F118" s="93"/>
      <c r="G118" s="93"/>
      <c r="H118" s="93"/>
      <c r="J118" s="91"/>
    </row>
    <row r="119" spans="1:29" s="10" customFormat="1" ht="19.899999999999999" customHeight="1" x14ac:dyDescent="0.2">
      <c r="B119" s="91"/>
      <c r="D119" s="92" t="s">
        <v>663</v>
      </c>
      <c r="E119" s="93"/>
      <c r="F119" s="93"/>
      <c r="G119" s="93"/>
      <c r="H119" s="93"/>
      <c r="J119" s="91"/>
    </row>
    <row r="120" spans="1:29" s="10" customFormat="1" ht="19.899999999999999" customHeight="1" x14ac:dyDescent="0.2">
      <c r="B120" s="91"/>
      <c r="D120" s="92" t="s">
        <v>1706</v>
      </c>
      <c r="E120" s="93"/>
      <c r="F120" s="93"/>
      <c r="G120" s="93"/>
      <c r="H120" s="93"/>
      <c r="J120" s="91"/>
    </row>
    <row r="121" spans="1:29" s="9" customFormat="1" ht="24.95" customHeight="1" x14ac:dyDescent="0.2">
      <c r="B121" s="88"/>
      <c r="D121" s="89" t="s">
        <v>666</v>
      </c>
      <c r="E121" s="90"/>
      <c r="F121" s="90"/>
      <c r="G121" s="90"/>
      <c r="H121" s="90"/>
      <c r="J121" s="88"/>
    </row>
    <row r="122" spans="1:29" s="2" customFormat="1" ht="21.75" customHeight="1" x14ac:dyDescent="0.2">
      <c r="A122" s="25"/>
      <c r="B122" s="26"/>
      <c r="C122" s="25"/>
      <c r="D122" s="25"/>
      <c r="E122" s="25"/>
      <c r="F122" s="25"/>
      <c r="G122" s="25"/>
      <c r="H122" s="25"/>
      <c r="I122" s="25"/>
      <c r="J122" s="31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</row>
    <row r="123" spans="1:29" s="2" customFormat="1" ht="6.95" customHeight="1" x14ac:dyDescent="0.2">
      <c r="A123" s="25"/>
      <c r="B123" s="35"/>
      <c r="C123" s="36"/>
      <c r="D123" s="36"/>
      <c r="E123" s="36"/>
      <c r="F123" s="36"/>
      <c r="G123" s="36"/>
      <c r="H123" s="36"/>
      <c r="I123" s="36"/>
      <c r="J123" s="31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</row>
    <row r="127" spans="1:29" s="2" customFormat="1" ht="6.95" customHeight="1" x14ac:dyDescent="0.2">
      <c r="A127" s="25"/>
      <c r="B127" s="37"/>
      <c r="C127" s="38"/>
      <c r="D127" s="38"/>
      <c r="E127" s="38"/>
      <c r="F127" s="38"/>
      <c r="G127" s="38"/>
      <c r="H127" s="38"/>
      <c r="I127" s="38"/>
      <c r="J127" s="31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</row>
    <row r="128" spans="1:29" s="2" customFormat="1" ht="24.95" customHeight="1" x14ac:dyDescent="0.2">
      <c r="A128" s="25"/>
      <c r="B128" s="26"/>
      <c r="C128" s="18" t="str">
        <f>'001 - Oprava střechy VB'!C116</f>
        <v>ORIENTAČNÍ SOUPIS PRACÍ</v>
      </c>
      <c r="D128" s="25"/>
      <c r="E128" s="25"/>
      <c r="F128" s="25"/>
      <c r="G128" s="25"/>
      <c r="H128" s="25"/>
      <c r="I128" s="25"/>
      <c r="J128" s="31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</row>
    <row r="129" spans="1:63" s="2" customFormat="1" ht="6.95" customHeight="1" x14ac:dyDescent="0.2">
      <c r="A129" s="25"/>
      <c r="B129" s="26"/>
      <c r="C129" s="25"/>
      <c r="D129" s="25"/>
      <c r="E129" s="25"/>
      <c r="F129" s="25"/>
      <c r="G129" s="25"/>
      <c r="H129" s="25"/>
      <c r="I129" s="25"/>
      <c r="J129" s="31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</row>
    <row r="130" spans="1:63" s="2" customFormat="1" ht="12" customHeight="1" x14ac:dyDescent="0.2">
      <c r="A130" s="25"/>
      <c r="B130" s="26"/>
      <c r="C130" s="23" t="s">
        <v>14</v>
      </c>
      <c r="D130" s="25"/>
      <c r="E130" s="25"/>
      <c r="F130" s="25"/>
      <c r="G130" s="25"/>
      <c r="H130" s="25"/>
      <c r="I130" s="25"/>
      <c r="J130" s="31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</row>
    <row r="131" spans="1:63" s="2" customFormat="1" ht="26.25" customHeight="1" x14ac:dyDescent="0.2">
      <c r="A131" s="25"/>
      <c r="B131" s="26"/>
      <c r="C131" s="25"/>
      <c r="D131" s="25"/>
      <c r="E131" s="202" t="str">
        <f>E7</f>
        <v>Údržbové a dílčí opravné práce na objektech u SPS OŘ PHA 2023-2024 - Praha město</v>
      </c>
      <c r="F131" s="203"/>
      <c r="G131" s="203"/>
      <c r="H131" s="203"/>
      <c r="I131" s="25"/>
      <c r="J131" s="31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</row>
    <row r="132" spans="1:63" s="2" customFormat="1" ht="12" customHeight="1" x14ac:dyDescent="0.2">
      <c r="A132" s="25"/>
      <c r="B132" s="26"/>
      <c r="C132" s="23" t="s">
        <v>114</v>
      </c>
      <c r="D132" s="25"/>
      <c r="E132" s="25"/>
      <c r="F132" s="25"/>
      <c r="G132" s="25"/>
      <c r="H132" s="25"/>
      <c r="I132" s="25"/>
      <c r="J132" s="31"/>
      <c r="Q132" s="25"/>
      <c r="R132" s="25"/>
      <c r="S132" s="25"/>
      <c r="T132" s="25"/>
      <c r="U132" s="25"/>
      <c r="V132" s="25"/>
      <c r="W132" s="25"/>
      <c r="X132" s="25"/>
      <c r="Y132" s="25"/>
      <c r="Z132" s="25"/>
      <c r="AA132" s="25"/>
      <c r="AB132" s="25"/>
      <c r="AC132" s="25"/>
    </row>
    <row r="133" spans="1:63" s="2" customFormat="1" ht="16.5" customHeight="1" x14ac:dyDescent="0.2">
      <c r="A133" s="25"/>
      <c r="B133" s="26"/>
      <c r="C133" s="25"/>
      <c r="D133" s="25"/>
      <c r="E133" s="167" t="str">
        <f>E9</f>
        <v>009 - Oprava vnitřních prostor 1NP - střed</v>
      </c>
      <c r="F133" s="201"/>
      <c r="G133" s="201"/>
      <c r="H133" s="201"/>
      <c r="I133" s="25"/>
      <c r="J133" s="31"/>
      <c r="Q133" s="25"/>
      <c r="R133" s="25"/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</row>
    <row r="134" spans="1:63" s="2" customFormat="1" ht="6.95" customHeight="1" x14ac:dyDescent="0.2">
      <c r="A134" s="25"/>
      <c r="B134" s="26"/>
      <c r="C134" s="25"/>
      <c r="D134" s="25"/>
      <c r="E134" s="25"/>
      <c r="F134" s="25"/>
      <c r="G134" s="25"/>
      <c r="H134" s="25"/>
      <c r="I134" s="25"/>
      <c r="J134" s="31"/>
      <c r="Q134" s="25"/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</row>
    <row r="135" spans="1:63" s="2" customFormat="1" ht="12" customHeight="1" x14ac:dyDescent="0.2">
      <c r="A135" s="25"/>
      <c r="B135" s="26"/>
      <c r="C135" s="23" t="s">
        <v>18</v>
      </c>
      <c r="D135" s="25"/>
      <c r="E135" s="25"/>
      <c r="F135" s="21" t="str">
        <f>F12</f>
        <v>Obvod OŘ Praha</v>
      </c>
      <c r="G135" s="25"/>
      <c r="H135" s="25"/>
      <c r="I135" s="25"/>
      <c r="J135" s="31"/>
      <c r="Q135" s="25"/>
      <c r="R135" s="25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</row>
    <row r="136" spans="1:63" s="2" customFormat="1" ht="6.95" customHeight="1" x14ac:dyDescent="0.2">
      <c r="A136" s="25"/>
      <c r="B136" s="26"/>
      <c r="C136" s="25"/>
      <c r="D136" s="25"/>
      <c r="E136" s="25"/>
      <c r="F136" s="25"/>
      <c r="G136" s="25"/>
      <c r="H136" s="25"/>
      <c r="I136" s="25"/>
      <c r="J136" s="31"/>
      <c r="Q136" s="25"/>
      <c r="R136" s="25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</row>
    <row r="137" spans="1:63" s="2" customFormat="1" ht="15.2" customHeight="1" x14ac:dyDescent="0.2">
      <c r="A137" s="25"/>
      <c r="B137" s="26"/>
      <c r="C137" s="23" t="s">
        <v>22</v>
      </c>
      <c r="D137" s="25"/>
      <c r="E137" s="25"/>
      <c r="F137" s="21" t="str">
        <f>E15</f>
        <v>Správa železnic, státní organizace</v>
      </c>
      <c r="G137" s="25"/>
      <c r="H137" s="25"/>
      <c r="I137" s="25"/>
      <c r="J137" s="31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</row>
    <row r="138" spans="1:63" s="2" customFormat="1" ht="15.2" customHeight="1" x14ac:dyDescent="0.2">
      <c r="A138" s="25"/>
      <c r="B138" s="26"/>
      <c r="C138" s="23" t="s">
        <v>28</v>
      </c>
      <c r="D138" s="25"/>
      <c r="E138" s="25"/>
      <c r="F138" s="21" t="str">
        <f>IF(E18="","",E18)</f>
        <v xml:space="preserve"> </v>
      </c>
      <c r="G138" s="25"/>
      <c r="H138" s="25"/>
      <c r="I138" s="25"/>
      <c r="J138" s="31"/>
      <c r="Q138" s="25"/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</row>
    <row r="139" spans="1:63" s="2" customFormat="1" ht="10.35" customHeight="1" x14ac:dyDescent="0.2">
      <c r="A139" s="25"/>
      <c r="B139" s="26"/>
      <c r="C139" s="25"/>
      <c r="D139" s="25"/>
      <c r="E139" s="25"/>
      <c r="F139" s="25"/>
      <c r="G139" s="25"/>
      <c r="H139" s="25"/>
      <c r="I139" s="25"/>
      <c r="J139" s="31"/>
      <c r="Q139" s="25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</row>
    <row r="140" spans="1:63" s="11" customFormat="1" ht="29.25" customHeight="1" x14ac:dyDescent="0.2">
      <c r="A140" s="94"/>
      <c r="B140" s="95"/>
      <c r="C140" s="96" t="s">
        <v>131</v>
      </c>
      <c r="D140" s="97" t="s">
        <v>43</v>
      </c>
      <c r="E140" s="97" t="s">
        <v>40</v>
      </c>
      <c r="F140" s="97" t="s">
        <v>41</v>
      </c>
      <c r="G140" s="97" t="s">
        <v>132</v>
      </c>
      <c r="H140" s="97" t="s">
        <v>133</v>
      </c>
      <c r="I140" s="98" t="s">
        <v>134</v>
      </c>
      <c r="J140" s="99"/>
      <c r="K140" s="49" t="s">
        <v>1</v>
      </c>
      <c r="L140" s="50" t="s">
        <v>36</v>
      </c>
      <c r="M140" s="50" t="s">
        <v>135</v>
      </c>
      <c r="N140" s="50" t="s">
        <v>136</v>
      </c>
      <c r="O140" s="50" t="s">
        <v>137</v>
      </c>
      <c r="P140" s="50" t="s">
        <v>138</v>
      </c>
      <c r="Q140" s="50" t="s">
        <v>139</v>
      </c>
      <c r="R140" s="51" t="s">
        <v>140</v>
      </c>
      <c r="S140" s="94"/>
      <c r="T140" s="94"/>
      <c r="U140" s="94"/>
      <c r="V140" s="94"/>
      <c r="W140" s="94"/>
      <c r="X140" s="94"/>
      <c r="Y140" s="94"/>
      <c r="Z140" s="94"/>
      <c r="AA140" s="94"/>
      <c r="AB140" s="94"/>
      <c r="AC140" s="94"/>
    </row>
    <row r="141" spans="1:63" s="2" customFormat="1" ht="22.9" customHeight="1" x14ac:dyDescent="0.2">
      <c r="A141" s="25"/>
      <c r="B141" s="26"/>
      <c r="C141" s="56"/>
      <c r="D141" s="25"/>
      <c r="E141" s="25"/>
      <c r="F141" s="25"/>
      <c r="G141" s="25"/>
      <c r="H141" s="25"/>
      <c r="I141" s="25"/>
      <c r="J141" s="26"/>
      <c r="K141" s="52"/>
      <c r="L141" s="43"/>
      <c r="M141" s="53"/>
      <c r="N141" s="100">
        <f>N142+N165+N319</f>
        <v>951.66041100000018</v>
      </c>
      <c r="O141" s="53"/>
      <c r="P141" s="100">
        <f>P142+P165+P319</f>
        <v>59.831330770000001</v>
      </c>
      <c r="Q141" s="53"/>
      <c r="R141" s="101">
        <f>R142+R165+R319</f>
        <v>49.088921159999998</v>
      </c>
      <c r="S141" s="25"/>
      <c r="T141" s="25"/>
      <c r="U141" s="25"/>
      <c r="V141" s="25"/>
      <c r="W141" s="25"/>
      <c r="X141" s="25"/>
      <c r="Y141" s="25"/>
      <c r="Z141" s="25"/>
      <c r="AA141" s="25"/>
      <c r="AB141" s="25"/>
      <c r="AC141" s="25"/>
      <c r="AR141" s="14" t="s">
        <v>56</v>
      </c>
      <c r="AS141" s="14" t="s">
        <v>117</v>
      </c>
      <c r="BI141" s="102" t="e">
        <f>BI142+BI165+BI319</f>
        <v>#REF!</v>
      </c>
    </row>
    <row r="142" spans="1:63" s="12" customFormat="1" ht="25.9" customHeight="1" x14ac:dyDescent="0.2">
      <c r="B142" s="103"/>
      <c r="D142" s="104" t="s">
        <v>56</v>
      </c>
      <c r="E142" s="105" t="s">
        <v>149</v>
      </c>
      <c r="F142" s="105" t="s">
        <v>150</v>
      </c>
      <c r="J142" s="103"/>
      <c r="K142" s="106"/>
      <c r="L142" s="107"/>
      <c r="M142" s="107"/>
      <c r="N142" s="108">
        <f>N143+N150</f>
        <v>310.48787600000014</v>
      </c>
      <c r="O142" s="107"/>
      <c r="P142" s="108">
        <f>P143+P150</f>
        <v>55.47451951</v>
      </c>
      <c r="Q142" s="107"/>
      <c r="R142" s="109">
        <f>R143+R150</f>
        <v>0.347244</v>
      </c>
      <c r="AP142" s="104" t="s">
        <v>65</v>
      </c>
      <c r="AR142" s="110" t="s">
        <v>56</v>
      </c>
      <c r="AS142" s="110" t="s">
        <v>57</v>
      </c>
      <c r="AW142" s="104" t="s">
        <v>144</v>
      </c>
      <c r="BI142" s="111" t="e">
        <f>BI143+BI150</f>
        <v>#REF!</v>
      </c>
    </row>
    <row r="143" spans="1:63" s="12" customFormat="1" ht="22.9" customHeight="1" x14ac:dyDescent="0.2">
      <c r="B143" s="103"/>
      <c r="D143" s="104" t="s">
        <v>56</v>
      </c>
      <c r="E143" s="125" t="s">
        <v>68</v>
      </c>
      <c r="F143" s="125" t="s">
        <v>1933</v>
      </c>
      <c r="J143" s="103"/>
      <c r="K143" s="106"/>
      <c r="L143" s="107"/>
      <c r="M143" s="107"/>
      <c r="N143" s="108">
        <f>SUM(N144:N149)</f>
        <v>9.0156159999999996</v>
      </c>
      <c r="O143" s="107"/>
      <c r="P143" s="108">
        <f>SUM(P144:P149)</f>
        <v>0.46578746000000004</v>
      </c>
      <c r="Q143" s="107"/>
      <c r="R143" s="109">
        <f>SUM(R144:R149)</f>
        <v>0.347244</v>
      </c>
      <c r="AP143" s="104" t="s">
        <v>65</v>
      </c>
      <c r="AR143" s="110" t="s">
        <v>56</v>
      </c>
      <c r="AS143" s="110" t="s">
        <v>65</v>
      </c>
      <c r="AW143" s="104" t="s">
        <v>144</v>
      </c>
      <c r="BI143" s="111" t="e">
        <f>SUM(BI144:BI149)</f>
        <v>#REF!</v>
      </c>
    </row>
    <row r="144" spans="1:63" s="2" customFormat="1" ht="24.2" customHeight="1" x14ac:dyDescent="0.2">
      <c r="A144" s="25"/>
      <c r="B144" s="112"/>
      <c r="C144" s="113" t="s">
        <v>65</v>
      </c>
      <c r="D144" s="113" t="s">
        <v>145</v>
      </c>
      <c r="E144" s="114" t="s">
        <v>1934</v>
      </c>
      <c r="F144" s="115" t="s">
        <v>1935</v>
      </c>
      <c r="G144" s="116" t="s">
        <v>162</v>
      </c>
      <c r="H144" s="117">
        <v>2.2850000000000001</v>
      </c>
      <c r="I144" s="118"/>
      <c r="J144" s="26"/>
      <c r="K144" s="119" t="s">
        <v>1</v>
      </c>
      <c r="L144" s="120" t="s">
        <v>37</v>
      </c>
      <c r="M144" s="121">
        <v>0.29099999999999998</v>
      </c>
      <c r="N144" s="121">
        <f t="shared" ref="N144:N149" si="0">M144*H144</f>
        <v>0.66493499999999994</v>
      </c>
      <c r="O144" s="121">
        <v>8.1309999999999993E-2</v>
      </c>
      <c r="P144" s="121">
        <f t="shared" ref="P144:P149" si="1">O144*H144</f>
        <v>0.18579335</v>
      </c>
      <c r="Q144" s="121">
        <v>0</v>
      </c>
      <c r="R144" s="122">
        <f t="shared" ref="R144:R149" si="2">Q144*H144</f>
        <v>0</v>
      </c>
      <c r="S144" s="25"/>
      <c r="T144" s="25"/>
      <c r="U144" s="25"/>
      <c r="V144" s="25"/>
      <c r="W144" s="25"/>
      <c r="X144" s="25"/>
      <c r="Y144" s="25"/>
      <c r="Z144" s="25"/>
      <c r="AA144" s="25"/>
      <c r="AB144" s="25"/>
      <c r="AC144" s="25"/>
      <c r="AP144" s="123" t="s">
        <v>143</v>
      </c>
      <c r="AR144" s="123" t="s">
        <v>145</v>
      </c>
      <c r="AS144" s="123" t="s">
        <v>67</v>
      </c>
      <c r="AW144" s="14" t="s">
        <v>144</v>
      </c>
      <c r="BC144" s="124" t="e">
        <f>IF(L144="základní",#REF!,0)</f>
        <v>#REF!</v>
      </c>
      <c r="BD144" s="124">
        <f>IF(L144="snížená",#REF!,0)</f>
        <v>0</v>
      </c>
      <c r="BE144" s="124">
        <f>IF(L144="zákl. přenesená",#REF!,0)</f>
        <v>0</v>
      </c>
      <c r="BF144" s="124">
        <f>IF(L144="sníž. přenesená",#REF!,0)</f>
        <v>0</v>
      </c>
      <c r="BG144" s="124">
        <f>IF(L144="nulová",#REF!,0)</f>
        <v>0</v>
      </c>
      <c r="BH144" s="14" t="s">
        <v>65</v>
      </c>
      <c r="BI144" s="124" t="e">
        <f>ROUND(#REF!*H144,2)</f>
        <v>#REF!</v>
      </c>
      <c r="BJ144" s="14" t="s">
        <v>143</v>
      </c>
      <c r="BK144" s="123" t="s">
        <v>1936</v>
      </c>
    </row>
    <row r="145" spans="1:63" s="2" customFormat="1" ht="21.75" customHeight="1" x14ac:dyDescent="0.2">
      <c r="A145" s="25"/>
      <c r="B145" s="112"/>
      <c r="C145" s="113" t="s">
        <v>67</v>
      </c>
      <c r="D145" s="113" t="s">
        <v>145</v>
      </c>
      <c r="E145" s="114" t="s">
        <v>1937</v>
      </c>
      <c r="F145" s="115" t="s">
        <v>1938</v>
      </c>
      <c r="G145" s="116" t="s">
        <v>162</v>
      </c>
      <c r="H145" s="117">
        <v>2.2850000000000001</v>
      </c>
      <c r="I145" s="118"/>
      <c r="J145" s="26"/>
      <c r="K145" s="119" t="s">
        <v>1</v>
      </c>
      <c r="L145" s="120" t="s">
        <v>37</v>
      </c>
      <c r="M145" s="121">
        <v>1.607</v>
      </c>
      <c r="N145" s="121">
        <f t="shared" si="0"/>
        <v>3.6719950000000003</v>
      </c>
      <c r="O145" s="121">
        <v>4.684E-2</v>
      </c>
      <c r="P145" s="121">
        <f t="shared" si="1"/>
        <v>0.10702940000000001</v>
      </c>
      <c r="Q145" s="121">
        <v>0</v>
      </c>
      <c r="R145" s="122">
        <f t="shared" si="2"/>
        <v>0</v>
      </c>
      <c r="S145" s="25"/>
      <c r="T145" s="25"/>
      <c r="U145" s="25"/>
      <c r="V145" s="25"/>
      <c r="W145" s="25"/>
      <c r="X145" s="25"/>
      <c r="Y145" s="25"/>
      <c r="Z145" s="25"/>
      <c r="AA145" s="25"/>
      <c r="AB145" s="25"/>
      <c r="AC145" s="25"/>
      <c r="AP145" s="123" t="s">
        <v>143</v>
      </c>
      <c r="AR145" s="123" t="s">
        <v>145</v>
      </c>
      <c r="AS145" s="123" t="s">
        <v>67</v>
      </c>
      <c r="AW145" s="14" t="s">
        <v>144</v>
      </c>
      <c r="BC145" s="124" t="e">
        <f>IF(L145="základní",#REF!,0)</f>
        <v>#REF!</v>
      </c>
      <c r="BD145" s="124">
        <f>IF(L145="snížená",#REF!,0)</f>
        <v>0</v>
      </c>
      <c r="BE145" s="124">
        <f>IF(L145="zákl. přenesená",#REF!,0)</f>
        <v>0</v>
      </c>
      <c r="BF145" s="124">
        <f>IF(L145="sníž. přenesená",#REF!,0)</f>
        <v>0</v>
      </c>
      <c r="BG145" s="124">
        <f>IF(L145="nulová",#REF!,0)</f>
        <v>0</v>
      </c>
      <c r="BH145" s="14" t="s">
        <v>65</v>
      </c>
      <c r="BI145" s="124" t="e">
        <f>ROUND(#REF!*H145,2)</f>
        <v>#REF!</v>
      </c>
      <c r="BJ145" s="14" t="s">
        <v>143</v>
      </c>
      <c r="BK145" s="123" t="s">
        <v>1939</v>
      </c>
    </row>
    <row r="146" spans="1:63" s="2" customFormat="1" ht="37.9" customHeight="1" x14ac:dyDescent="0.2">
      <c r="A146" s="25"/>
      <c r="B146" s="112"/>
      <c r="C146" s="126" t="s">
        <v>151</v>
      </c>
      <c r="D146" s="126" t="s">
        <v>242</v>
      </c>
      <c r="E146" s="127" t="s">
        <v>1940</v>
      </c>
      <c r="F146" s="128" t="s">
        <v>1941</v>
      </c>
      <c r="G146" s="129" t="s">
        <v>162</v>
      </c>
      <c r="H146" s="130">
        <v>0.76200000000000001</v>
      </c>
      <c r="I146" s="131"/>
      <c r="J146" s="132"/>
      <c r="K146" s="133" t="s">
        <v>1</v>
      </c>
      <c r="L146" s="134" t="s">
        <v>37</v>
      </c>
      <c r="M146" s="121">
        <v>0</v>
      </c>
      <c r="N146" s="121">
        <f t="shared" si="0"/>
        <v>0</v>
      </c>
      <c r="O146" s="121">
        <v>1.7930000000000001E-2</v>
      </c>
      <c r="P146" s="121">
        <f t="shared" si="1"/>
        <v>1.3662660000000002E-2</v>
      </c>
      <c r="Q146" s="121">
        <v>0</v>
      </c>
      <c r="R146" s="122">
        <f t="shared" si="2"/>
        <v>0</v>
      </c>
      <c r="S146" s="25"/>
      <c r="T146" s="25"/>
      <c r="U146" s="25"/>
      <c r="V146" s="25"/>
      <c r="W146" s="25"/>
      <c r="X146" s="25"/>
      <c r="Y146" s="25"/>
      <c r="Z146" s="25"/>
      <c r="AA146" s="25"/>
      <c r="AB146" s="25"/>
      <c r="AC146" s="25"/>
      <c r="AP146" s="123" t="s">
        <v>267</v>
      </c>
      <c r="AR146" s="123" t="s">
        <v>242</v>
      </c>
      <c r="AS146" s="123" t="s">
        <v>67</v>
      </c>
      <c r="AW146" s="14" t="s">
        <v>144</v>
      </c>
      <c r="BC146" s="124" t="e">
        <f>IF(L146="základní",#REF!,0)</f>
        <v>#REF!</v>
      </c>
      <c r="BD146" s="124">
        <f>IF(L146="snížená",#REF!,0)</f>
        <v>0</v>
      </c>
      <c r="BE146" s="124">
        <f>IF(L146="zákl. přenesená",#REF!,0)</f>
        <v>0</v>
      </c>
      <c r="BF146" s="124">
        <f>IF(L146="sníž. přenesená",#REF!,0)</f>
        <v>0</v>
      </c>
      <c r="BG146" s="124">
        <f>IF(L146="nulová",#REF!,0)</f>
        <v>0</v>
      </c>
      <c r="BH146" s="14" t="s">
        <v>65</v>
      </c>
      <c r="BI146" s="124" t="e">
        <f>ROUND(#REF!*H146,2)</f>
        <v>#REF!</v>
      </c>
      <c r="BJ146" s="14" t="s">
        <v>214</v>
      </c>
      <c r="BK146" s="123" t="s">
        <v>1942</v>
      </c>
    </row>
    <row r="147" spans="1:63" s="2" customFormat="1" ht="24.2" customHeight="1" x14ac:dyDescent="0.2">
      <c r="A147" s="25"/>
      <c r="B147" s="112"/>
      <c r="C147" s="126" t="s">
        <v>143</v>
      </c>
      <c r="D147" s="126" t="s">
        <v>242</v>
      </c>
      <c r="E147" s="127" t="s">
        <v>1943</v>
      </c>
      <c r="F147" s="128" t="s">
        <v>1944</v>
      </c>
      <c r="G147" s="129" t="s">
        <v>162</v>
      </c>
      <c r="H147" s="130">
        <v>1.5229999999999999</v>
      </c>
      <c r="I147" s="131"/>
      <c r="J147" s="132"/>
      <c r="K147" s="133" t="s">
        <v>1</v>
      </c>
      <c r="L147" s="134" t="s">
        <v>37</v>
      </c>
      <c r="M147" s="121">
        <v>0</v>
      </c>
      <c r="N147" s="121">
        <f t="shared" si="0"/>
        <v>0</v>
      </c>
      <c r="O147" s="121">
        <v>1.3100000000000001E-2</v>
      </c>
      <c r="P147" s="121">
        <f t="shared" si="1"/>
        <v>1.9951299999999998E-2</v>
      </c>
      <c r="Q147" s="121">
        <v>0</v>
      </c>
      <c r="R147" s="122">
        <f t="shared" si="2"/>
        <v>0</v>
      </c>
      <c r="S147" s="25"/>
      <c r="T147" s="25"/>
      <c r="U147" s="25"/>
      <c r="V147" s="25"/>
      <c r="W147" s="25"/>
      <c r="X147" s="25"/>
      <c r="Y147" s="25"/>
      <c r="Z147" s="25"/>
      <c r="AA147" s="25"/>
      <c r="AB147" s="25"/>
      <c r="AC147" s="25"/>
      <c r="AP147" s="123" t="s">
        <v>267</v>
      </c>
      <c r="AR147" s="123" t="s">
        <v>242</v>
      </c>
      <c r="AS147" s="123" t="s">
        <v>67</v>
      </c>
      <c r="AW147" s="14" t="s">
        <v>144</v>
      </c>
      <c r="BC147" s="124" t="e">
        <f>IF(L147="základní",#REF!,0)</f>
        <v>#REF!</v>
      </c>
      <c r="BD147" s="124">
        <f>IF(L147="snížená",#REF!,0)</f>
        <v>0</v>
      </c>
      <c r="BE147" s="124">
        <f>IF(L147="zákl. přenesená",#REF!,0)</f>
        <v>0</v>
      </c>
      <c r="BF147" s="124">
        <f>IF(L147="sníž. přenesená",#REF!,0)</f>
        <v>0</v>
      </c>
      <c r="BG147" s="124">
        <f>IF(L147="nulová",#REF!,0)</f>
        <v>0</v>
      </c>
      <c r="BH147" s="14" t="s">
        <v>65</v>
      </c>
      <c r="BI147" s="124" t="e">
        <f>ROUND(#REF!*H147,2)</f>
        <v>#REF!</v>
      </c>
      <c r="BJ147" s="14" t="s">
        <v>214</v>
      </c>
      <c r="BK147" s="123" t="s">
        <v>1945</v>
      </c>
    </row>
    <row r="148" spans="1:63" s="2" customFormat="1" ht="24.2" customHeight="1" x14ac:dyDescent="0.2">
      <c r="A148" s="25"/>
      <c r="B148" s="112"/>
      <c r="C148" s="113" t="s">
        <v>166</v>
      </c>
      <c r="D148" s="113" t="s">
        <v>145</v>
      </c>
      <c r="E148" s="114" t="s">
        <v>786</v>
      </c>
      <c r="F148" s="115" t="s">
        <v>1946</v>
      </c>
      <c r="G148" s="116" t="s">
        <v>178</v>
      </c>
      <c r="H148" s="117">
        <v>4.569</v>
      </c>
      <c r="I148" s="118"/>
      <c r="J148" s="26"/>
      <c r="K148" s="119" t="s">
        <v>1</v>
      </c>
      <c r="L148" s="120" t="s">
        <v>37</v>
      </c>
      <c r="M148" s="121">
        <v>0.93899999999999995</v>
      </c>
      <c r="N148" s="121">
        <f t="shared" si="0"/>
        <v>4.2902909999999999</v>
      </c>
      <c r="O148" s="121">
        <v>0</v>
      </c>
      <c r="P148" s="121">
        <f t="shared" si="1"/>
        <v>0</v>
      </c>
      <c r="Q148" s="121">
        <v>7.5999999999999998E-2</v>
      </c>
      <c r="R148" s="122">
        <f t="shared" si="2"/>
        <v>0.347244</v>
      </c>
      <c r="S148" s="25"/>
      <c r="T148" s="25"/>
      <c r="U148" s="25"/>
      <c r="V148" s="25"/>
      <c r="W148" s="25"/>
      <c r="X148" s="25"/>
      <c r="Y148" s="25"/>
      <c r="Z148" s="25"/>
      <c r="AA148" s="25"/>
      <c r="AB148" s="25"/>
      <c r="AC148" s="25"/>
      <c r="AP148" s="123" t="s">
        <v>143</v>
      </c>
      <c r="AR148" s="123" t="s">
        <v>145</v>
      </c>
      <c r="AS148" s="123" t="s">
        <v>67</v>
      </c>
      <c r="AW148" s="14" t="s">
        <v>144</v>
      </c>
      <c r="BC148" s="124" t="e">
        <f>IF(L148="základní",#REF!,0)</f>
        <v>#REF!</v>
      </c>
      <c r="BD148" s="124">
        <f>IF(L148="snížená",#REF!,0)</f>
        <v>0</v>
      </c>
      <c r="BE148" s="124">
        <f>IF(L148="zákl. přenesená",#REF!,0)</f>
        <v>0</v>
      </c>
      <c r="BF148" s="124">
        <f>IF(L148="sníž. přenesená",#REF!,0)</f>
        <v>0</v>
      </c>
      <c r="BG148" s="124">
        <f>IF(L148="nulová",#REF!,0)</f>
        <v>0</v>
      </c>
      <c r="BH148" s="14" t="s">
        <v>65</v>
      </c>
      <c r="BI148" s="124" t="e">
        <f>ROUND(#REF!*H148,2)</f>
        <v>#REF!</v>
      </c>
      <c r="BJ148" s="14" t="s">
        <v>143</v>
      </c>
      <c r="BK148" s="123" t="s">
        <v>1947</v>
      </c>
    </row>
    <row r="149" spans="1:63" s="2" customFormat="1" ht="33" customHeight="1" x14ac:dyDescent="0.2">
      <c r="A149" s="25"/>
      <c r="B149" s="112"/>
      <c r="C149" s="113" t="s">
        <v>171</v>
      </c>
      <c r="D149" s="113" t="s">
        <v>145</v>
      </c>
      <c r="E149" s="114" t="s">
        <v>1948</v>
      </c>
      <c r="F149" s="115" t="s">
        <v>1949</v>
      </c>
      <c r="G149" s="116" t="s">
        <v>155</v>
      </c>
      <c r="H149" s="117">
        <v>0.105</v>
      </c>
      <c r="I149" s="118"/>
      <c r="J149" s="26"/>
      <c r="K149" s="119" t="s">
        <v>1</v>
      </c>
      <c r="L149" s="120" t="s">
        <v>37</v>
      </c>
      <c r="M149" s="121">
        <v>3.6989999999999998</v>
      </c>
      <c r="N149" s="121">
        <f t="shared" si="0"/>
        <v>0.38839499999999999</v>
      </c>
      <c r="O149" s="121">
        <v>1.3271500000000001</v>
      </c>
      <c r="P149" s="121">
        <f t="shared" si="1"/>
        <v>0.13935075</v>
      </c>
      <c r="Q149" s="121">
        <v>0</v>
      </c>
      <c r="R149" s="122">
        <f t="shared" si="2"/>
        <v>0</v>
      </c>
      <c r="S149" s="25"/>
      <c r="T149" s="25"/>
      <c r="U149" s="25"/>
      <c r="V149" s="25"/>
      <c r="W149" s="25"/>
      <c r="X149" s="25"/>
      <c r="Y149" s="25"/>
      <c r="Z149" s="25"/>
      <c r="AA149" s="25"/>
      <c r="AB149" s="25"/>
      <c r="AC149" s="25"/>
      <c r="AP149" s="123" t="s">
        <v>143</v>
      </c>
      <c r="AR149" s="123" t="s">
        <v>145</v>
      </c>
      <c r="AS149" s="123" t="s">
        <v>67</v>
      </c>
      <c r="AW149" s="14" t="s">
        <v>144</v>
      </c>
      <c r="BC149" s="124" t="e">
        <f>IF(L149="základní",#REF!,0)</f>
        <v>#REF!</v>
      </c>
      <c r="BD149" s="124">
        <f>IF(L149="snížená",#REF!,0)</f>
        <v>0</v>
      </c>
      <c r="BE149" s="124">
        <f>IF(L149="zákl. přenesená",#REF!,0)</f>
        <v>0</v>
      </c>
      <c r="BF149" s="124">
        <f>IF(L149="sníž. přenesená",#REF!,0)</f>
        <v>0</v>
      </c>
      <c r="BG149" s="124">
        <f>IF(L149="nulová",#REF!,0)</f>
        <v>0</v>
      </c>
      <c r="BH149" s="14" t="s">
        <v>65</v>
      </c>
      <c r="BI149" s="124" t="e">
        <f>ROUND(#REF!*H149,2)</f>
        <v>#REF!</v>
      </c>
      <c r="BJ149" s="14" t="s">
        <v>143</v>
      </c>
      <c r="BK149" s="123" t="s">
        <v>1950</v>
      </c>
    </row>
    <row r="150" spans="1:63" s="12" customFormat="1" ht="22.9" customHeight="1" x14ac:dyDescent="0.2">
      <c r="B150" s="103"/>
      <c r="D150" s="104" t="s">
        <v>56</v>
      </c>
      <c r="E150" s="125" t="s">
        <v>171</v>
      </c>
      <c r="F150" s="125" t="s">
        <v>676</v>
      </c>
      <c r="J150" s="103"/>
      <c r="K150" s="106"/>
      <c r="L150" s="107"/>
      <c r="M150" s="107"/>
      <c r="N150" s="108">
        <f>SUM(N151:N164)</f>
        <v>301.47226000000012</v>
      </c>
      <c r="O150" s="107"/>
      <c r="P150" s="108">
        <f>SUM(P151:P164)</f>
        <v>55.008732049999999</v>
      </c>
      <c r="Q150" s="107"/>
      <c r="R150" s="109">
        <f>SUM(R151:R164)</f>
        <v>0</v>
      </c>
      <c r="AP150" s="104" t="s">
        <v>65</v>
      </c>
      <c r="AR150" s="110" t="s">
        <v>56</v>
      </c>
      <c r="AS150" s="110" t="s">
        <v>65</v>
      </c>
      <c r="AW150" s="104" t="s">
        <v>144</v>
      </c>
      <c r="BI150" s="111" t="e">
        <f>SUM(BI151:BI164)</f>
        <v>#REF!</v>
      </c>
    </row>
    <row r="151" spans="1:63" s="2" customFormat="1" ht="24.2" customHeight="1" x14ac:dyDescent="0.2">
      <c r="A151" s="25"/>
      <c r="B151" s="112"/>
      <c r="C151" s="113" t="s">
        <v>175</v>
      </c>
      <c r="D151" s="113" t="s">
        <v>145</v>
      </c>
      <c r="E151" s="114" t="s">
        <v>1951</v>
      </c>
      <c r="F151" s="115" t="s">
        <v>1952</v>
      </c>
      <c r="G151" s="116" t="s">
        <v>178</v>
      </c>
      <c r="H151" s="117">
        <v>51.73</v>
      </c>
      <c r="I151" s="118"/>
      <c r="J151" s="26"/>
      <c r="K151" s="119" t="s">
        <v>1</v>
      </c>
      <c r="L151" s="120" t="s">
        <v>37</v>
      </c>
      <c r="M151" s="121">
        <v>0.14799999999999999</v>
      </c>
      <c r="N151" s="121">
        <f t="shared" ref="N151:N164" si="3">M151*H151</f>
        <v>7.6560399999999991</v>
      </c>
      <c r="O151" s="121">
        <v>2.5999999999999998E-4</v>
      </c>
      <c r="P151" s="121">
        <f t="shared" ref="P151:P164" si="4">O151*H151</f>
        <v>1.3449799999999998E-2</v>
      </c>
      <c r="Q151" s="121">
        <v>0</v>
      </c>
      <c r="R151" s="122">
        <f t="shared" ref="R151:R164" si="5">Q151*H151</f>
        <v>0</v>
      </c>
      <c r="S151" s="25"/>
      <c r="T151" s="25"/>
      <c r="U151" s="25"/>
      <c r="V151" s="25"/>
      <c r="W151" s="25"/>
      <c r="X151" s="25"/>
      <c r="Y151" s="25"/>
      <c r="Z151" s="25"/>
      <c r="AA151" s="25"/>
      <c r="AB151" s="25"/>
      <c r="AC151" s="25"/>
      <c r="AP151" s="123" t="s">
        <v>143</v>
      </c>
      <c r="AR151" s="123" t="s">
        <v>145</v>
      </c>
      <c r="AS151" s="123" t="s">
        <v>67</v>
      </c>
      <c r="AW151" s="14" t="s">
        <v>144</v>
      </c>
      <c r="BC151" s="124" t="e">
        <f>IF(L151="základní",#REF!,0)</f>
        <v>#REF!</v>
      </c>
      <c r="BD151" s="124">
        <f>IF(L151="snížená",#REF!,0)</f>
        <v>0</v>
      </c>
      <c r="BE151" s="124">
        <f>IF(L151="zákl. přenesená",#REF!,0)</f>
        <v>0</v>
      </c>
      <c r="BF151" s="124">
        <f>IF(L151="sníž. přenesená",#REF!,0)</f>
        <v>0</v>
      </c>
      <c r="BG151" s="124">
        <f>IF(L151="nulová",#REF!,0)</f>
        <v>0</v>
      </c>
      <c r="BH151" s="14" t="s">
        <v>65</v>
      </c>
      <c r="BI151" s="124" t="e">
        <f>ROUND(#REF!*H151,2)</f>
        <v>#REF!</v>
      </c>
      <c r="BJ151" s="14" t="s">
        <v>143</v>
      </c>
      <c r="BK151" s="123" t="s">
        <v>1953</v>
      </c>
    </row>
    <row r="152" spans="1:63" s="2" customFormat="1" ht="24.2" customHeight="1" x14ac:dyDescent="0.2">
      <c r="A152" s="25"/>
      <c r="B152" s="112"/>
      <c r="C152" s="113" t="s">
        <v>180</v>
      </c>
      <c r="D152" s="113" t="s">
        <v>145</v>
      </c>
      <c r="E152" s="114" t="s">
        <v>1707</v>
      </c>
      <c r="F152" s="115" t="s">
        <v>1954</v>
      </c>
      <c r="G152" s="116" t="s">
        <v>178</v>
      </c>
      <c r="H152" s="117">
        <v>51.73</v>
      </c>
      <c r="I152" s="118"/>
      <c r="J152" s="26"/>
      <c r="K152" s="119" t="s">
        <v>1</v>
      </c>
      <c r="L152" s="120" t="s">
        <v>37</v>
      </c>
      <c r="M152" s="121">
        <v>0.252</v>
      </c>
      <c r="N152" s="121">
        <f t="shared" si="3"/>
        <v>13.035959999999999</v>
      </c>
      <c r="O152" s="121">
        <v>5.7000000000000002E-3</v>
      </c>
      <c r="P152" s="121">
        <f t="shared" si="4"/>
        <v>0.29486099999999998</v>
      </c>
      <c r="Q152" s="121">
        <v>0</v>
      </c>
      <c r="R152" s="122">
        <f t="shared" si="5"/>
        <v>0</v>
      </c>
      <c r="S152" s="25"/>
      <c r="T152" s="25"/>
      <c r="U152" s="25"/>
      <c r="V152" s="25"/>
      <c r="W152" s="25"/>
      <c r="X152" s="25"/>
      <c r="Y152" s="25"/>
      <c r="Z152" s="25"/>
      <c r="AA152" s="25"/>
      <c r="AB152" s="25"/>
      <c r="AC152" s="25"/>
      <c r="AP152" s="123" t="s">
        <v>143</v>
      </c>
      <c r="AR152" s="123" t="s">
        <v>145</v>
      </c>
      <c r="AS152" s="123" t="s">
        <v>67</v>
      </c>
      <c r="AW152" s="14" t="s">
        <v>144</v>
      </c>
      <c r="BC152" s="124" t="e">
        <f>IF(L152="základní",#REF!,0)</f>
        <v>#REF!</v>
      </c>
      <c r="BD152" s="124">
        <f>IF(L152="snížená",#REF!,0)</f>
        <v>0</v>
      </c>
      <c r="BE152" s="124">
        <f>IF(L152="zákl. přenesená",#REF!,0)</f>
        <v>0</v>
      </c>
      <c r="BF152" s="124">
        <f>IF(L152="sníž. přenesená",#REF!,0)</f>
        <v>0</v>
      </c>
      <c r="BG152" s="124">
        <f>IF(L152="nulová",#REF!,0)</f>
        <v>0</v>
      </c>
      <c r="BH152" s="14" t="s">
        <v>65</v>
      </c>
      <c r="BI152" s="124" t="e">
        <f>ROUND(#REF!*H152,2)</f>
        <v>#REF!</v>
      </c>
      <c r="BJ152" s="14" t="s">
        <v>143</v>
      </c>
      <c r="BK152" s="123" t="s">
        <v>1955</v>
      </c>
    </row>
    <row r="153" spans="1:63" s="2" customFormat="1" ht="24.2" customHeight="1" x14ac:dyDescent="0.2">
      <c r="A153" s="25"/>
      <c r="B153" s="112"/>
      <c r="C153" s="113" t="s">
        <v>164</v>
      </c>
      <c r="D153" s="113" t="s">
        <v>145</v>
      </c>
      <c r="E153" s="114" t="s">
        <v>1956</v>
      </c>
      <c r="F153" s="115" t="s">
        <v>1957</v>
      </c>
      <c r="G153" s="116" t="s">
        <v>178</v>
      </c>
      <c r="H153" s="117">
        <v>321.07400000000001</v>
      </c>
      <c r="I153" s="118"/>
      <c r="J153" s="26"/>
      <c r="K153" s="119" t="s">
        <v>1</v>
      </c>
      <c r="L153" s="120" t="s">
        <v>37</v>
      </c>
      <c r="M153" s="121">
        <v>0.104</v>
      </c>
      <c r="N153" s="121">
        <f t="shared" si="3"/>
        <v>33.391696000000003</v>
      </c>
      <c r="O153" s="121">
        <v>2.5999999999999998E-4</v>
      </c>
      <c r="P153" s="121">
        <f t="shared" si="4"/>
        <v>8.3479239999999996E-2</v>
      </c>
      <c r="Q153" s="121">
        <v>0</v>
      </c>
      <c r="R153" s="122">
        <f t="shared" si="5"/>
        <v>0</v>
      </c>
      <c r="S153" s="25"/>
      <c r="T153" s="25"/>
      <c r="U153" s="25"/>
      <c r="V153" s="25"/>
      <c r="W153" s="25"/>
      <c r="X153" s="25"/>
      <c r="Y153" s="25"/>
      <c r="Z153" s="25"/>
      <c r="AA153" s="25"/>
      <c r="AB153" s="25"/>
      <c r="AC153" s="25"/>
      <c r="AP153" s="123" t="s">
        <v>143</v>
      </c>
      <c r="AR153" s="123" t="s">
        <v>145</v>
      </c>
      <c r="AS153" s="123" t="s">
        <v>67</v>
      </c>
      <c r="AW153" s="14" t="s">
        <v>144</v>
      </c>
      <c r="BC153" s="124" t="e">
        <f>IF(L153="základní",#REF!,0)</f>
        <v>#REF!</v>
      </c>
      <c r="BD153" s="124">
        <f>IF(L153="snížená",#REF!,0)</f>
        <v>0</v>
      </c>
      <c r="BE153" s="124">
        <f>IF(L153="zákl. přenesená",#REF!,0)</f>
        <v>0</v>
      </c>
      <c r="BF153" s="124">
        <f>IF(L153="sníž. přenesená",#REF!,0)</f>
        <v>0</v>
      </c>
      <c r="BG153" s="124">
        <f>IF(L153="nulová",#REF!,0)</f>
        <v>0</v>
      </c>
      <c r="BH153" s="14" t="s">
        <v>65</v>
      </c>
      <c r="BI153" s="124" t="e">
        <f>ROUND(#REF!*H153,2)</f>
        <v>#REF!</v>
      </c>
      <c r="BJ153" s="14" t="s">
        <v>143</v>
      </c>
      <c r="BK153" s="123" t="s">
        <v>1958</v>
      </c>
    </row>
    <row r="154" spans="1:63" s="2" customFormat="1" ht="24.2" customHeight="1" x14ac:dyDescent="0.2">
      <c r="A154" s="25"/>
      <c r="B154" s="112"/>
      <c r="C154" s="113" t="s">
        <v>187</v>
      </c>
      <c r="D154" s="113" t="s">
        <v>145</v>
      </c>
      <c r="E154" s="114" t="s">
        <v>1710</v>
      </c>
      <c r="F154" s="115" t="s">
        <v>1711</v>
      </c>
      <c r="G154" s="116" t="s">
        <v>178</v>
      </c>
      <c r="H154" s="117">
        <v>175.821</v>
      </c>
      <c r="I154" s="118"/>
      <c r="J154" s="26"/>
      <c r="K154" s="119" t="s">
        <v>1</v>
      </c>
      <c r="L154" s="120" t="s">
        <v>37</v>
      </c>
      <c r="M154" s="121">
        <v>0.19</v>
      </c>
      <c r="N154" s="121">
        <f t="shared" si="3"/>
        <v>33.405990000000003</v>
      </c>
      <c r="O154" s="121">
        <v>5.7000000000000002E-3</v>
      </c>
      <c r="P154" s="121">
        <f t="shared" si="4"/>
        <v>1.0021797000000001</v>
      </c>
      <c r="Q154" s="121">
        <v>0</v>
      </c>
      <c r="R154" s="122">
        <f t="shared" si="5"/>
        <v>0</v>
      </c>
      <c r="S154" s="25"/>
      <c r="T154" s="25"/>
      <c r="U154" s="25"/>
      <c r="V154" s="25"/>
      <c r="W154" s="25"/>
      <c r="X154" s="25"/>
      <c r="Y154" s="25"/>
      <c r="Z154" s="25"/>
      <c r="AA154" s="25"/>
      <c r="AB154" s="25"/>
      <c r="AC154" s="25"/>
      <c r="AP154" s="123" t="s">
        <v>143</v>
      </c>
      <c r="AR154" s="123" t="s">
        <v>145</v>
      </c>
      <c r="AS154" s="123" t="s">
        <v>67</v>
      </c>
      <c r="AW154" s="14" t="s">
        <v>144</v>
      </c>
      <c r="BC154" s="124" t="e">
        <f>IF(L154="základní",#REF!,0)</f>
        <v>#REF!</v>
      </c>
      <c r="BD154" s="124">
        <f>IF(L154="snížená",#REF!,0)</f>
        <v>0</v>
      </c>
      <c r="BE154" s="124">
        <f>IF(L154="zákl. přenesená",#REF!,0)</f>
        <v>0</v>
      </c>
      <c r="BF154" s="124">
        <f>IF(L154="sníž. přenesená",#REF!,0)</f>
        <v>0</v>
      </c>
      <c r="BG154" s="124">
        <f>IF(L154="nulová",#REF!,0)</f>
        <v>0</v>
      </c>
      <c r="BH154" s="14" t="s">
        <v>65</v>
      </c>
      <c r="BI154" s="124" t="e">
        <f>ROUND(#REF!*H154,2)</f>
        <v>#REF!</v>
      </c>
      <c r="BJ154" s="14" t="s">
        <v>143</v>
      </c>
      <c r="BK154" s="123" t="s">
        <v>1959</v>
      </c>
    </row>
    <row r="155" spans="1:63" s="2" customFormat="1" ht="24.2" customHeight="1" x14ac:dyDescent="0.2">
      <c r="A155" s="25"/>
      <c r="B155" s="112"/>
      <c r="C155" s="113" t="s">
        <v>191</v>
      </c>
      <c r="D155" s="113" t="s">
        <v>145</v>
      </c>
      <c r="E155" s="114" t="s">
        <v>1960</v>
      </c>
      <c r="F155" s="115" t="s">
        <v>1961</v>
      </c>
      <c r="G155" s="116" t="s">
        <v>178</v>
      </c>
      <c r="H155" s="117">
        <v>145.25299999999999</v>
      </c>
      <c r="I155" s="118"/>
      <c r="J155" s="26"/>
      <c r="K155" s="119" t="s">
        <v>1</v>
      </c>
      <c r="L155" s="120" t="s">
        <v>37</v>
      </c>
      <c r="M155" s="121">
        <v>0.40500000000000003</v>
      </c>
      <c r="N155" s="121">
        <f t="shared" si="3"/>
        <v>58.827464999999997</v>
      </c>
      <c r="O155" s="121">
        <v>2.6200000000000001E-2</v>
      </c>
      <c r="P155" s="121">
        <f t="shared" si="4"/>
        <v>3.8056285999999999</v>
      </c>
      <c r="Q155" s="121">
        <v>0</v>
      </c>
      <c r="R155" s="122">
        <f t="shared" si="5"/>
        <v>0</v>
      </c>
      <c r="S155" s="25"/>
      <c r="T155" s="25"/>
      <c r="U155" s="25"/>
      <c r="V155" s="25"/>
      <c r="W155" s="25"/>
      <c r="X155" s="25"/>
      <c r="Y155" s="25"/>
      <c r="Z155" s="25"/>
      <c r="AA155" s="25"/>
      <c r="AB155" s="25"/>
      <c r="AC155" s="25"/>
      <c r="AP155" s="123" t="s">
        <v>143</v>
      </c>
      <c r="AR155" s="123" t="s">
        <v>145</v>
      </c>
      <c r="AS155" s="123" t="s">
        <v>67</v>
      </c>
      <c r="AW155" s="14" t="s">
        <v>144</v>
      </c>
      <c r="BC155" s="124" t="e">
        <f>IF(L155="základní",#REF!,0)</f>
        <v>#REF!</v>
      </c>
      <c r="BD155" s="124">
        <f>IF(L155="snížená",#REF!,0)</f>
        <v>0</v>
      </c>
      <c r="BE155" s="124">
        <f>IF(L155="zákl. přenesená",#REF!,0)</f>
        <v>0</v>
      </c>
      <c r="BF155" s="124">
        <f>IF(L155="sníž. přenesená",#REF!,0)</f>
        <v>0</v>
      </c>
      <c r="BG155" s="124">
        <f>IF(L155="nulová",#REF!,0)</f>
        <v>0</v>
      </c>
      <c r="BH155" s="14" t="s">
        <v>65</v>
      </c>
      <c r="BI155" s="124" t="e">
        <f>ROUND(#REF!*H155,2)</f>
        <v>#REF!</v>
      </c>
      <c r="BJ155" s="14" t="s">
        <v>143</v>
      </c>
      <c r="BK155" s="123" t="s">
        <v>1962</v>
      </c>
    </row>
    <row r="156" spans="1:63" s="2" customFormat="1" ht="24.2" customHeight="1" x14ac:dyDescent="0.2">
      <c r="A156" s="25"/>
      <c r="B156" s="112"/>
      <c r="C156" s="113" t="s">
        <v>195</v>
      </c>
      <c r="D156" s="113" t="s">
        <v>145</v>
      </c>
      <c r="E156" s="114" t="s">
        <v>1963</v>
      </c>
      <c r="F156" s="115" t="s">
        <v>1964</v>
      </c>
      <c r="G156" s="116" t="s">
        <v>178</v>
      </c>
      <c r="H156" s="117">
        <v>145.25299999999999</v>
      </c>
      <c r="I156" s="118"/>
      <c r="J156" s="26"/>
      <c r="K156" s="119" t="s">
        <v>1</v>
      </c>
      <c r="L156" s="120" t="s">
        <v>37</v>
      </c>
      <c r="M156" s="121">
        <v>0.36</v>
      </c>
      <c r="N156" s="121">
        <f t="shared" si="3"/>
        <v>52.291079999999994</v>
      </c>
      <c r="O156" s="121">
        <v>4.3800000000000002E-3</v>
      </c>
      <c r="P156" s="121">
        <f t="shared" si="4"/>
        <v>0.63620813999999992</v>
      </c>
      <c r="Q156" s="121">
        <v>0</v>
      </c>
      <c r="R156" s="122">
        <f t="shared" si="5"/>
        <v>0</v>
      </c>
      <c r="S156" s="25"/>
      <c r="T156" s="25"/>
      <c r="U156" s="25"/>
      <c r="V156" s="25"/>
      <c r="W156" s="25"/>
      <c r="X156" s="25"/>
      <c r="Y156" s="25"/>
      <c r="Z156" s="25"/>
      <c r="AA156" s="25"/>
      <c r="AB156" s="25"/>
      <c r="AC156" s="25"/>
      <c r="AP156" s="123" t="s">
        <v>143</v>
      </c>
      <c r="AR156" s="123" t="s">
        <v>145</v>
      </c>
      <c r="AS156" s="123" t="s">
        <v>67</v>
      </c>
      <c r="AW156" s="14" t="s">
        <v>144</v>
      </c>
      <c r="BC156" s="124" t="e">
        <f>IF(L156="základní",#REF!,0)</f>
        <v>#REF!</v>
      </c>
      <c r="BD156" s="124">
        <f>IF(L156="snížená",#REF!,0)</f>
        <v>0</v>
      </c>
      <c r="BE156" s="124">
        <f>IF(L156="zákl. přenesená",#REF!,0)</f>
        <v>0</v>
      </c>
      <c r="BF156" s="124">
        <f>IF(L156="sníž. přenesená",#REF!,0)</f>
        <v>0</v>
      </c>
      <c r="BG156" s="124">
        <f>IF(L156="nulová",#REF!,0)</f>
        <v>0</v>
      </c>
      <c r="BH156" s="14" t="s">
        <v>65</v>
      </c>
      <c r="BI156" s="124" t="e">
        <f>ROUND(#REF!*H156,2)</f>
        <v>#REF!</v>
      </c>
      <c r="BJ156" s="14" t="s">
        <v>143</v>
      </c>
      <c r="BK156" s="123" t="s">
        <v>1965</v>
      </c>
    </row>
    <row r="157" spans="1:63" s="2" customFormat="1" ht="24.2" customHeight="1" x14ac:dyDescent="0.2">
      <c r="A157" s="25"/>
      <c r="B157" s="112"/>
      <c r="C157" s="113" t="s">
        <v>200</v>
      </c>
      <c r="D157" s="113" t="s">
        <v>145</v>
      </c>
      <c r="E157" s="114" t="s">
        <v>1966</v>
      </c>
      <c r="F157" s="115" t="s">
        <v>1967</v>
      </c>
      <c r="G157" s="116" t="s">
        <v>178</v>
      </c>
      <c r="H157" s="117">
        <v>145.25299999999999</v>
      </c>
      <c r="I157" s="118"/>
      <c r="J157" s="26"/>
      <c r="K157" s="119" t="s">
        <v>1</v>
      </c>
      <c r="L157" s="120" t="s">
        <v>37</v>
      </c>
      <c r="M157" s="121">
        <v>0.27200000000000002</v>
      </c>
      <c r="N157" s="121">
        <f t="shared" si="3"/>
        <v>39.508815999999996</v>
      </c>
      <c r="O157" s="121">
        <v>4.0000000000000001E-3</v>
      </c>
      <c r="P157" s="121">
        <f t="shared" si="4"/>
        <v>0.58101199999999997</v>
      </c>
      <c r="Q157" s="121">
        <v>0</v>
      </c>
      <c r="R157" s="122">
        <f t="shared" si="5"/>
        <v>0</v>
      </c>
      <c r="S157" s="25"/>
      <c r="T157" s="25"/>
      <c r="U157" s="25"/>
      <c r="V157" s="25"/>
      <c r="W157" s="25"/>
      <c r="X157" s="25"/>
      <c r="Y157" s="25"/>
      <c r="Z157" s="25"/>
      <c r="AA157" s="25"/>
      <c r="AB157" s="25"/>
      <c r="AC157" s="25"/>
      <c r="AP157" s="123" t="s">
        <v>143</v>
      </c>
      <c r="AR157" s="123" t="s">
        <v>145</v>
      </c>
      <c r="AS157" s="123" t="s">
        <v>67</v>
      </c>
      <c r="AW157" s="14" t="s">
        <v>144</v>
      </c>
      <c r="BC157" s="124" t="e">
        <f>IF(L157="základní",#REF!,0)</f>
        <v>#REF!</v>
      </c>
      <c r="BD157" s="124">
        <f>IF(L157="snížená",#REF!,0)</f>
        <v>0</v>
      </c>
      <c r="BE157" s="124">
        <f>IF(L157="zákl. přenesená",#REF!,0)</f>
        <v>0</v>
      </c>
      <c r="BF157" s="124">
        <f>IF(L157="sníž. přenesená",#REF!,0)</f>
        <v>0</v>
      </c>
      <c r="BG157" s="124">
        <f>IF(L157="nulová",#REF!,0)</f>
        <v>0</v>
      </c>
      <c r="BH157" s="14" t="s">
        <v>65</v>
      </c>
      <c r="BI157" s="124" t="e">
        <f>ROUND(#REF!*H157,2)</f>
        <v>#REF!</v>
      </c>
      <c r="BJ157" s="14" t="s">
        <v>143</v>
      </c>
      <c r="BK157" s="123" t="s">
        <v>1968</v>
      </c>
    </row>
    <row r="158" spans="1:63" s="2" customFormat="1" ht="21.75" customHeight="1" x14ac:dyDescent="0.2">
      <c r="A158" s="25"/>
      <c r="B158" s="112"/>
      <c r="C158" s="113" t="s">
        <v>204</v>
      </c>
      <c r="D158" s="113" t="s">
        <v>145</v>
      </c>
      <c r="E158" s="114" t="s">
        <v>1969</v>
      </c>
      <c r="F158" s="115" t="s">
        <v>1970</v>
      </c>
      <c r="G158" s="116" t="s">
        <v>155</v>
      </c>
      <c r="H158" s="117">
        <v>4.38</v>
      </c>
      <c r="I158" s="118"/>
      <c r="J158" s="26"/>
      <c r="K158" s="119" t="s">
        <v>1</v>
      </c>
      <c r="L158" s="120" t="s">
        <v>37</v>
      </c>
      <c r="M158" s="121">
        <v>3.2130000000000001</v>
      </c>
      <c r="N158" s="121">
        <f t="shared" si="3"/>
        <v>14.072939999999999</v>
      </c>
      <c r="O158" s="121">
        <v>2.5018699999999998</v>
      </c>
      <c r="P158" s="121">
        <f t="shared" si="4"/>
        <v>10.958190599999998</v>
      </c>
      <c r="Q158" s="121">
        <v>0</v>
      </c>
      <c r="R158" s="122">
        <f t="shared" si="5"/>
        <v>0</v>
      </c>
      <c r="S158" s="25"/>
      <c r="T158" s="25"/>
      <c r="U158" s="25"/>
      <c r="V158" s="25"/>
      <c r="W158" s="25"/>
      <c r="X158" s="25"/>
      <c r="Y158" s="25"/>
      <c r="Z158" s="25"/>
      <c r="AA158" s="25"/>
      <c r="AB158" s="25"/>
      <c r="AC158" s="25"/>
      <c r="AP158" s="123" t="s">
        <v>143</v>
      </c>
      <c r="AR158" s="123" t="s">
        <v>145</v>
      </c>
      <c r="AS158" s="123" t="s">
        <v>67</v>
      </c>
      <c r="AW158" s="14" t="s">
        <v>144</v>
      </c>
      <c r="BC158" s="124" t="e">
        <f>IF(L158="základní",#REF!,0)</f>
        <v>#REF!</v>
      </c>
      <c r="BD158" s="124">
        <f>IF(L158="snížená",#REF!,0)</f>
        <v>0</v>
      </c>
      <c r="BE158" s="124">
        <f>IF(L158="zákl. přenesená",#REF!,0)</f>
        <v>0</v>
      </c>
      <c r="BF158" s="124">
        <f>IF(L158="sníž. přenesená",#REF!,0)</f>
        <v>0</v>
      </c>
      <c r="BG158" s="124">
        <f>IF(L158="nulová",#REF!,0)</f>
        <v>0</v>
      </c>
      <c r="BH158" s="14" t="s">
        <v>65</v>
      </c>
      <c r="BI158" s="124" t="e">
        <f>ROUND(#REF!*H158,2)</f>
        <v>#REF!</v>
      </c>
      <c r="BJ158" s="14" t="s">
        <v>143</v>
      </c>
      <c r="BK158" s="123" t="s">
        <v>1971</v>
      </c>
    </row>
    <row r="159" spans="1:63" s="2" customFormat="1" ht="21.75" customHeight="1" x14ac:dyDescent="0.2">
      <c r="A159" s="25"/>
      <c r="B159" s="112"/>
      <c r="C159" s="113" t="s">
        <v>8</v>
      </c>
      <c r="D159" s="113" t="s">
        <v>145</v>
      </c>
      <c r="E159" s="114" t="s">
        <v>1972</v>
      </c>
      <c r="F159" s="115" t="s">
        <v>1973</v>
      </c>
      <c r="G159" s="116" t="s">
        <v>155</v>
      </c>
      <c r="H159" s="117">
        <v>10.19</v>
      </c>
      <c r="I159" s="118"/>
      <c r="J159" s="26"/>
      <c r="K159" s="119" t="s">
        <v>1</v>
      </c>
      <c r="L159" s="120" t="s">
        <v>37</v>
      </c>
      <c r="M159" s="121">
        <v>2.58</v>
      </c>
      <c r="N159" s="121">
        <f t="shared" si="3"/>
        <v>26.290199999999999</v>
      </c>
      <c r="O159" s="121">
        <v>2.5018699999999998</v>
      </c>
      <c r="P159" s="121">
        <f t="shared" si="4"/>
        <v>25.494055299999996</v>
      </c>
      <c r="Q159" s="121">
        <v>0</v>
      </c>
      <c r="R159" s="122">
        <f t="shared" si="5"/>
        <v>0</v>
      </c>
      <c r="S159" s="25"/>
      <c r="T159" s="25"/>
      <c r="U159" s="25"/>
      <c r="V159" s="25"/>
      <c r="W159" s="25"/>
      <c r="X159" s="25"/>
      <c r="Y159" s="25"/>
      <c r="Z159" s="25"/>
      <c r="AA159" s="25"/>
      <c r="AB159" s="25"/>
      <c r="AC159" s="25"/>
      <c r="AP159" s="123" t="s">
        <v>143</v>
      </c>
      <c r="AR159" s="123" t="s">
        <v>145</v>
      </c>
      <c r="AS159" s="123" t="s">
        <v>67</v>
      </c>
      <c r="AW159" s="14" t="s">
        <v>144</v>
      </c>
      <c r="BC159" s="124" t="e">
        <f>IF(L159="základní",#REF!,0)</f>
        <v>#REF!</v>
      </c>
      <c r="BD159" s="124">
        <f>IF(L159="snížená",#REF!,0)</f>
        <v>0</v>
      </c>
      <c r="BE159" s="124">
        <f>IF(L159="zákl. přenesená",#REF!,0)</f>
        <v>0</v>
      </c>
      <c r="BF159" s="124">
        <f>IF(L159="sníž. přenesená",#REF!,0)</f>
        <v>0</v>
      </c>
      <c r="BG159" s="124">
        <f>IF(L159="nulová",#REF!,0)</f>
        <v>0</v>
      </c>
      <c r="BH159" s="14" t="s">
        <v>65</v>
      </c>
      <c r="BI159" s="124" t="e">
        <f>ROUND(#REF!*H159,2)</f>
        <v>#REF!</v>
      </c>
      <c r="BJ159" s="14" t="s">
        <v>143</v>
      </c>
      <c r="BK159" s="123" t="s">
        <v>1974</v>
      </c>
    </row>
    <row r="160" spans="1:63" s="2" customFormat="1" ht="24.2" customHeight="1" x14ac:dyDescent="0.2">
      <c r="A160" s="25"/>
      <c r="B160" s="112"/>
      <c r="C160" s="113" t="s">
        <v>214</v>
      </c>
      <c r="D160" s="113" t="s">
        <v>145</v>
      </c>
      <c r="E160" s="114" t="s">
        <v>1975</v>
      </c>
      <c r="F160" s="115" t="s">
        <v>1976</v>
      </c>
      <c r="G160" s="116" t="s">
        <v>155</v>
      </c>
      <c r="H160" s="117">
        <v>10.19</v>
      </c>
      <c r="I160" s="118"/>
      <c r="J160" s="26"/>
      <c r="K160" s="119" t="s">
        <v>1</v>
      </c>
      <c r="L160" s="120" t="s">
        <v>37</v>
      </c>
      <c r="M160" s="121">
        <v>0.41</v>
      </c>
      <c r="N160" s="121">
        <f t="shared" si="3"/>
        <v>4.1778999999999993</v>
      </c>
      <c r="O160" s="121">
        <v>0</v>
      </c>
      <c r="P160" s="121">
        <f t="shared" si="4"/>
        <v>0</v>
      </c>
      <c r="Q160" s="121">
        <v>0</v>
      </c>
      <c r="R160" s="122">
        <f t="shared" si="5"/>
        <v>0</v>
      </c>
      <c r="S160" s="25"/>
      <c r="T160" s="25"/>
      <c r="U160" s="25"/>
      <c r="V160" s="25"/>
      <c r="W160" s="25"/>
      <c r="X160" s="25"/>
      <c r="Y160" s="25"/>
      <c r="Z160" s="25"/>
      <c r="AA160" s="25"/>
      <c r="AB160" s="25"/>
      <c r="AC160" s="25"/>
      <c r="AP160" s="123" t="s">
        <v>143</v>
      </c>
      <c r="AR160" s="123" t="s">
        <v>145</v>
      </c>
      <c r="AS160" s="123" t="s">
        <v>67</v>
      </c>
      <c r="AW160" s="14" t="s">
        <v>144</v>
      </c>
      <c r="BC160" s="124" t="e">
        <f>IF(L160="základní",#REF!,0)</f>
        <v>#REF!</v>
      </c>
      <c r="BD160" s="124">
        <f>IF(L160="snížená",#REF!,0)</f>
        <v>0</v>
      </c>
      <c r="BE160" s="124">
        <f>IF(L160="zákl. přenesená",#REF!,0)</f>
        <v>0</v>
      </c>
      <c r="BF160" s="124">
        <f>IF(L160="sníž. přenesená",#REF!,0)</f>
        <v>0</v>
      </c>
      <c r="BG160" s="124">
        <f>IF(L160="nulová",#REF!,0)</f>
        <v>0</v>
      </c>
      <c r="BH160" s="14" t="s">
        <v>65</v>
      </c>
      <c r="BI160" s="124" t="e">
        <f>ROUND(#REF!*H160,2)</f>
        <v>#REF!</v>
      </c>
      <c r="BJ160" s="14" t="s">
        <v>143</v>
      </c>
      <c r="BK160" s="123" t="s">
        <v>1977</v>
      </c>
    </row>
    <row r="161" spans="1:63" s="2" customFormat="1" ht="16.5" customHeight="1" x14ac:dyDescent="0.2">
      <c r="A161" s="25"/>
      <c r="B161" s="112"/>
      <c r="C161" s="113" t="s">
        <v>218</v>
      </c>
      <c r="D161" s="113" t="s">
        <v>145</v>
      </c>
      <c r="E161" s="114" t="s">
        <v>1978</v>
      </c>
      <c r="F161" s="115" t="s">
        <v>1979</v>
      </c>
      <c r="G161" s="116" t="s">
        <v>212</v>
      </c>
      <c r="H161" s="117">
        <v>0.29099999999999998</v>
      </c>
      <c r="I161" s="118"/>
      <c r="J161" s="26"/>
      <c r="K161" s="119" t="s">
        <v>1</v>
      </c>
      <c r="L161" s="120" t="s">
        <v>37</v>
      </c>
      <c r="M161" s="121">
        <v>15.231</v>
      </c>
      <c r="N161" s="121">
        <f t="shared" si="3"/>
        <v>4.4322209999999993</v>
      </c>
      <c r="O161" s="121">
        <v>1.06277</v>
      </c>
      <c r="P161" s="121">
        <f t="shared" si="4"/>
        <v>0.30926607</v>
      </c>
      <c r="Q161" s="121">
        <v>0</v>
      </c>
      <c r="R161" s="122">
        <f t="shared" si="5"/>
        <v>0</v>
      </c>
      <c r="S161" s="25"/>
      <c r="T161" s="25"/>
      <c r="U161" s="25"/>
      <c r="V161" s="25"/>
      <c r="W161" s="25"/>
      <c r="X161" s="25"/>
      <c r="Y161" s="25"/>
      <c r="Z161" s="25"/>
      <c r="AA161" s="25"/>
      <c r="AB161" s="25"/>
      <c r="AC161" s="25"/>
      <c r="AP161" s="123" t="s">
        <v>143</v>
      </c>
      <c r="AR161" s="123" t="s">
        <v>145</v>
      </c>
      <c r="AS161" s="123" t="s">
        <v>67</v>
      </c>
      <c r="AW161" s="14" t="s">
        <v>144</v>
      </c>
      <c r="BC161" s="124" t="e">
        <f>IF(L161="základní",#REF!,0)</f>
        <v>#REF!</v>
      </c>
      <c r="BD161" s="124">
        <f>IF(L161="snížená",#REF!,0)</f>
        <v>0</v>
      </c>
      <c r="BE161" s="124">
        <f>IF(L161="zákl. přenesená",#REF!,0)</f>
        <v>0</v>
      </c>
      <c r="BF161" s="124">
        <f>IF(L161="sníž. přenesená",#REF!,0)</f>
        <v>0</v>
      </c>
      <c r="BG161" s="124">
        <f>IF(L161="nulová",#REF!,0)</f>
        <v>0</v>
      </c>
      <c r="BH161" s="14" t="s">
        <v>65</v>
      </c>
      <c r="BI161" s="124" t="e">
        <f>ROUND(#REF!*H161,2)</f>
        <v>#REF!</v>
      </c>
      <c r="BJ161" s="14" t="s">
        <v>143</v>
      </c>
      <c r="BK161" s="123" t="s">
        <v>1980</v>
      </c>
    </row>
    <row r="162" spans="1:63" s="2" customFormat="1" ht="24.2" customHeight="1" x14ac:dyDescent="0.2">
      <c r="A162" s="25"/>
      <c r="B162" s="112"/>
      <c r="C162" s="113" t="s">
        <v>222</v>
      </c>
      <c r="D162" s="113" t="s">
        <v>145</v>
      </c>
      <c r="E162" s="114" t="s">
        <v>1981</v>
      </c>
      <c r="F162" s="115" t="s">
        <v>1982</v>
      </c>
      <c r="G162" s="116" t="s">
        <v>198</v>
      </c>
      <c r="H162" s="117">
        <v>44.015999999999998</v>
      </c>
      <c r="I162" s="118"/>
      <c r="J162" s="26"/>
      <c r="K162" s="119" t="s">
        <v>1</v>
      </c>
      <c r="L162" s="120" t="s">
        <v>37</v>
      </c>
      <c r="M162" s="121">
        <v>3.5000000000000003E-2</v>
      </c>
      <c r="N162" s="121">
        <f t="shared" si="3"/>
        <v>1.5405600000000002</v>
      </c>
      <c r="O162" s="121">
        <v>2.0000000000000002E-5</v>
      </c>
      <c r="P162" s="121">
        <f t="shared" si="4"/>
        <v>8.8032000000000008E-4</v>
      </c>
      <c r="Q162" s="121">
        <v>0</v>
      </c>
      <c r="R162" s="122">
        <f t="shared" si="5"/>
        <v>0</v>
      </c>
      <c r="S162" s="25"/>
      <c r="T162" s="25"/>
      <c r="U162" s="25"/>
      <c r="V162" s="25"/>
      <c r="W162" s="25"/>
      <c r="X162" s="25"/>
      <c r="Y162" s="25"/>
      <c r="Z162" s="25"/>
      <c r="AA162" s="25"/>
      <c r="AB162" s="25"/>
      <c r="AC162" s="25"/>
      <c r="AP162" s="123" t="s">
        <v>143</v>
      </c>
      <c r="AR162" s="123" t="s">
        <v>145</v>
      </c>
      <c r="AS162" s="123" t="s">
        <v>67</v>
      </c>
      <c r="AW162" s="14" t="s">
        <v>144</v>
      </c>
      <c r="BC162" s="124" t="e">
        <f>IF(L162="základní",#REF!,0)</f>
        <v>#REF!</v>
      </c>
      <c r="BD162" s="124">
        <f>IF(L162="snížená",#REF!,0)</f>
        <v>0</v>
      </c>
      <c r="BE162" s="124">
        <f>IF(L162="zákl. přenesená",#REF!,0)</f>
        <v>0</v>
      </c>
      <c r="BF162" s="124">
        <f>IF(L162="sníž. přenesená",#REF!,0)</f>
        <v>0</v>
      </c>
      <c r="BG162" s="124">
        <f>IF(L162="nulová",#REF!,0)</f>
        <v>0</v>
      </c>
      <c r="BH162" s="14" t="s">
        <v>65</v>
      </c>
      <c r="BI162" s="124" t="e">
        <f>ROUND(#REF!*H162,2)</f>
        <v>#REF!</v>
      </c>
      <c r="BJ162" s="14" t="s">
        <v>143</v>
      </c>
      <c r="BK162" s="123" t="s">
        <v>1983</v>
      </c>
    </row>
    <row r="163" spans="1:63" s="2" customFormat="1" ht="24.2" customHeight="1" x14ac:dyDescent="0.2">
      <c r="A163" s="25"/>
      <c r="B163" s="112"/>
      <c r="C163" s="113" t="s">
        <v>226</v>
      </c>
      <c r="D163" s="113" t="s">
        <v>145</v>
      </c>
      <c r="E163" s="114" t="s">
        <v>1984</v>
      </c>
      <c r="F163" s="115" t="s">
        <v>1985</v>
      </c>
      <c r="G163" s="116" t="s">
        <v>198</v>
      </c>
      <c r="H163" s="117">
        <v>44.015999999999998</v>
      </c>
      <c r="I163" s="118"/>
      <c r="J163" s="26"/>
      <c r="K163" s="119" t="s">
        <v>1</v>
      </c>
      <c r="L163" s="120" t="s">
        <v>37</v>
      </c>
      <c r="M163" s="121">
        <v>3.6999999999999998E-2</v>
      </c>
      <c r="N163" s="121">
        <f t="shared" si="3"/>
        <v>1.6285919999999998</v>
      </c>
      <c r="O163" s="121">
        <v>8.0000000000000007E-5</v>
      </c>
      <c r="P163" s="121">
        <f t="shared" si="4"/>
        <v>3.5212800000000003E-3</v>
      </c>
      <c r="Q163" s="121">
        <v>0</v>
      </c>
      <c r="R163" s="122">
        <f t="shared" si="5"/>
        <v>0</v>
      </c>
      <c r="S163" s="25"/>
      <c r="T163" s="25"/>
      <c r="U163" s="25"/>
      <c r="V163" s="25"/>
      <c r="W163" s="25"/>
      <c r="X163" s="25"/>
      <c r="Y163" s="25"/>
      <c r="Z163" s="25"/>
      <c r="AA163" s="25"/>
      <c r="AB163" s="25"/>
      <c r="AC163" s="25"/>
      <c r="AP163" s="123" t="s">
        <v>143</v>
      </c>
      <c r="AR163" s="123" t="s">
        <v>145</v>
      </c>
      <c r="AS163" s="123" t="s">
        <v>67</v>
      </c>
      <c r="AW163" s="14" t="s">
        <v>144</v>
      </c>
      <c r="BC163" s="124" t="e">
        <f>IF(L163="základní",#REF!,0)</f>
        <v>#REF!</v>
      </c>
      <c r="BD163" s="124">
        <f>IF(L163="snížená",#REF!,0)</f>
        <v>0</v>
      </c>
      <c r="BE163" s="124">
        <f>IF(L163="zákl. přenesená",#REF!,0)</f>
        <v>0</v>
      </c>
      <c r="BF163" s="124">
        <f>IF(L163="sníž. přenesená",#REF!,0)</f>
        <v>0</v>
      </c>
      <c r="BG163" s="124">
        <f>IF(L163="nulová",#REF!,0)</f>
        <v>0</v>
      </c>
      <c r="BH163" s="14" t="s">
        <v>65</v>
      </c>
      <c r="BI163" s="124" t="e">
        <f>ROUND(#REF!*H163,2)</f>
        <v>#REF!</v>
      </c>
      <c r="BJ163" s="14" t="s">
        <v>143</v>
      </c>
      <c r="BK163" s="123" t="s">
        <v>1986</v>
      </c>
    </row>
    <row r="164" spans="1:63" s="2" customFormat="1" ht="24.2" customHeight="1" x14ac:dyDescent="0.2">
      <c r="A164" s="25"/>
      <c r="B164" s="112"/>
      <c r="C164" s="113" t="s">
        <v>230</v>
      </c>
      <c r="D164" s="113" t="s">
        <v>145</v>
      </c>
      <c r="E164" s="114" t="s">
        <v>1987</v>
      </c>
      <c r="F164" s="115" t="s">
        <v>1988</v>
      </c>
      <c r="G164" s="116" t="s">
        <v>155</v>
      </c>
      <c r="H164" s="117">
        <v>5.4749999999999996</v>
      </c>
      <c r="I164" s="118"/>
      <c r="J164" s="26"/>
      <c r="K164" s="119" t="s">
        <v>1</v>
      </c>
      <c r="L164" s="120" t="s">
        <v>37</v>
      </c>
      <c r="M164" s="121">
        <v>2.048</v>
      </c>
      <c r="N164" s="121">
        <f t="shared" si="3"/>
        <v>11.2128</v>
      </c>
      <c r="O164" s="121">
        <v>2.16</v>
      </c>
      <c r="P164" s="121">
        <f t="shared" si="4"/>
        <v>11.826000000000001</v>
      </c>
      <c r="Q164" s="121">
        <v>0</v>
      </c>
      <c r="R164" s="122">
        <f t="shared" si="5"/>
        <v>0</v>
      </c>
      <c r="S164" s="25"/>
      <c r="T164" s="25"/>
      <c r="U164" s="25"/>
      <c r="V164" s="25"/>
      <c r="W164" s="25"/>
      <c r="X164" s="25"/>
      <c r="Y164" s="25"/>
      <c r="Z164" s="25"/>
      <c r="AA164" s="25"/>
      <c r="AB164" s="25"/>
      <c r="AC164" s="25"/>
      <c r="AP164" s="123" t="s">
        <v>143</v>
      </c>
      <c r="AR164" s="123" t="s">
        <v>145</v>
      </c>
      <c r="AS164" s="123" t="s">
        <v>67</v>
      </c>
      <c r="AW164" s="14" t="s">
        <v>144</v>
      </c>
      <c r="BC164" s="124" t="e">
        <f>IF(L164="základní",#REF!,0)</f>
        <v>#REF!</v>
      </c>
      <c r="BD164" s="124">
        <f>IF(L164="snížená",#REF!,0)</f>
        <v>0</v>
      </c>
      <c r="BE164" s="124">
        <f>IF(L164="zákl. přenesená",#REF!,0)</f>
        <v>0</v>
      </c>
      <c r="BF164" s="124">
        <f>IF(L164="sníž. přenesená",#REF!,0)</f>
        <v>0</v>
      </c>
      <c r="BG164" s="124">
        <f>IF(L164="nulová",#REF!,0)</f>
        <v>0</v>
      </c>
      <c r="BH164" s="14" t="s">
        <v>65</v>
      </c>
      <c r="BI164" s="124" t="e">
        <f>ROUND(#REF!*H164,2)</f>
        <v>#REF!</v>
      </c>
      <c r="BJ164" s="14" t="s">
        <v>143</v>
      </c>
      <c r="BK164" s="123" t="s">
        <v>1989</v>
      </c>
    </row>
    <row r="165" spans="1:63" s="12" customFormat="1" ht="25.9" customHeight="1" x14ac:dyDescent="0.2">
      <c r="B165" s="103"/>
      <c r="D165" s="104" t="s">
        <v>56</v>
      </c>
      <c r="E165" s="105" t="s">
        <v>256</v>
      </c>
      <c r="F165" s="105" t="s">
        <v>257</v>
      </c>
      <c r="J165" s="103"/>
      <c r="K165" s="106"/>
      <c r="L165" s="107"/>
      <c r="M165" s="107"/>
      <c r="N165" s="108">
        <f>N166+N181+N190+N192+N194+N204+N208+N216+N225+N230+N236+N248+N251+N258+N267+N279+N288+N303+N310+N313</f>
        <v>640.52483500000005</v>
      </c>
      <c r="O165" s="107"/>
      <c r="P165" s="108">
        <f>P166+P181+P190+P192+P194+P204+P208+P216+P225+P230+P236+P248+P251+P258+P267+P279+P288+P303+P310+P313</f>
        <v>4.3568112600000006</v>
      </c>
      <c r="Q165" s="107"/>
      <c r="R165" s="109">
        <f>R166+R181+R190+R192+R194+R204+R208+R216+R225+R230+R236+R248+R251+R258+R267+R279+R288+R303+R310+R313</f>
        <v>48.741677159999995</v>
      </c>
      <c r="AP165" s="104" t="s">
        <v>65</v>
      </c>
      <c r="AR165" s="110" t="s">
        <v>56</v>
      </c>
      <c r="AS165" s="110" t="s">
        <v>57</v>
      </c>
      <c r="AW165" s="104" t="s">
        <v>144</v>
      </c>
      <c r="BI165" s="111" t="e">
        <f>BI166+BI181+BI190+BI192+BI194+BI204+BI208+BI216+BI225+BI230+BI236+BI248+BI251+BI258+BI267+BI279+BI288+BI303+BI310+BI313</f>
        <v>#REF!</v>
      </c>
    </row>
    <row r="166" spans="1:63" s="12" customFormat="1" ht="22.9" customHeight="1" x14ac:dyDescent="0.2">
      <c r="B166" s="103"/>
      <c r="D166" s="104" t="s">
        <v>56</v>
      </c>
      <c r="E166" s="125" t="s">
        <v>164</v>
      </c>
      <c r="F166" s="125" t="s">
        <v>729</v>
      </c>
      <c r="J166" s="103"/>
      <c r="K166" s="106"/>
      <c r="L166" s="107"/>
      <c r="M166" s="107"/>
      <c r="N166" s="108">
        <f>SUM(N167:N180)</f>
        <v>156.87957900000001</v>
      </c>
      <c r="O166" s="107"/>
      <c r="P166" s="108">
        <f>SUM(P167:P180)</f>
        <v>0.16880049</v>
      </c>
      <c r="Q166" s="107"/>
      <c r="R166" s="109">
        <f>SUM(R167:R180)</f>
        <v>46.43308600000001</v>
      </c>
      <c r="AP166" s="104" t="s">
        <v>65</v>
      </c>
      <c r="AR166" s="110" t="s">
        <v>56</v>
      </c>
      <c r="AS166" s="110" t="s">
        <v>65</v>
      </c>
      <c r="AW166" s="104" t="s">
        <v>144</v>
      </c>
      <c r="BI166" s="111" t="e">
        <f>SUM(BI167:BI180)</f>
        <v>#REF!</v>
      </c>
    </row>
    <row r="167" spans="1:63" s="2" customFormat="1" ht="33" customHeight="1" x14ac:dyDescent="0.2">
      <c r="A167" s="25"/>
      <c r="B167" s="112"/>
      <c r="C167" s="113" t="s">
        <v>7</v>
      </c>
      <c r="D167" s="113" t="s">
        <v>145</v>
      </c>
      <c r="E167" s="114" t="s">
        <v>771</v>
      </c>
      <c r="F167" s="115" t="s">
        <v>772</v>
      </c>
      <c r="G167" s="116" t="s">
        <v>178</v>
      </c>
      <c r="H167" s="117">
        <v>54.746000000000002</v>
      </c>
      <c r="I167" s="118"/>
      <c r="J167" s="26"/>
      <c r="K167" s="119" t="s">
        <v>1</v>
      </c>
      <c r="L167" s="120" t="s">
        <v>37</v>
      </c>
      <c r="M167" s="121">
        <v>0.126</v>
      </c>
      <c r="N167" s="121">
        <f t="shared" ref="N167:N180" si="6">M167*H167</f>
        <v>6.897996</v>
      </c>
      <c r="O167" s="121">
        <v>2.1000000000000001E-4</v>
      </c>
      <c r="P167" s="121">
        <f t="shared" ref="P167:P180" si="7">O167*H167</f>
        <v>1.1496660000000001E-2</v>
      </c>
      <c r="Q167" s="121">
        <v>0</v>
      </c>
      <c r="R167" s="122">
        <f t="shared" ref="R167:R180" si="8">Q167*H167</f>
        <v>0</v>
      </c>
      <c r="S167" s="25"/>
      <c r="T167" s="25"/>
      <c r="U167" s="25"/>
      <c r="V167" s="25"/>
      <c r="W167" s="25"/>
      <c r="X167" s="25"/>
      <c r="Y167" s="25"/>
      <c r="Z167" s="25"/>
      <c r="AA167" s="25"/>
      <c r="AB167" s="25"/>
      <c r="AC167" s="25"/>
      <c r="AP167" s="123" t="s">
        <v>143</v>
      </c>
      <c r="AR167" s="123" t="s">
        <v>145</v>
      </c>
      <c r="AS167" s="123" t="s">
        <v>67</v>
      </c>
      <c r="AW167" s="14" t="s">
        <v>144</v>
      </c>
      <c r="BC167" s="124" t="e">
        <f>IF(L167="základní",#REF!,0)</f>
        <v>#REF!</v>
      </c>
      <c r="BD167" s="124">
        <f>IF(L167="snížená",#REF!,0)</f>
        <v>0</v>
      </c>
      <c r="BE167" s="124">
        <f>IF(L167="zákl. přenesená",#REF!,0)</f>
        <v>0</v>
      </c>
      <c r="BF167" s="124">
        <f>IF(L167="sníž. přenesená",#REF!,0)</f>
        <v>0</v>
      </c>
      <c r="BG167" s="124">
        <f>IF(L167="nulová",#REF!,0)</f>
        <v>0</v>
      </c>
      <c r="BH167" s="14" t="s">
        <v>65</v>
      </c>
      <c r="BI167" s="124" t="e">
        <f>ROUND(#REF!*H167,2)</f>
        <v>#REF!</v>
      </c>
      <c r="BJ167" s="14" t="s">
        <v>143</v>
      </c>
      <c r="BK167" s="123" t="s">
        <v>1990</v>
      </c>
    </row>
    <row r="168" spans="1:63" s="2" customFormat="1" ht="24.2" customHeight="1" x14ac:dyDescent="0.2">
      <c r="A168" s="25"/>
      <c r="B168" s="112"/>
      <c r="C168" s="113" t="s">
        <v>237</v>
      </c>
      <c r="D168" s="113" t="s">
        <v>145</v>
      </c>
      <c r="E168" s="114" t="s">
        <v>1528</v>
      </c>
      <c r="F168" s="115" t="s">
        <v>1529</v>
      </c>
      <c r="G168" s="116" t="s">
        <v>178</v>
      </c>
      <c r="H168" s="117">
        <v>106.476</v>
      </c>
      <c r="I168" s="118"/>
      <c r="J168" s="26"/>
      <c r="K168" s="119" t="s">
        <v>1</v>
      </c>
      <c r="L168" s="120" t="s">
        <v>37</v>
      </c>
      <c r="M168" s="121">
        <v>0.308</v>
      </c>
      <c r="N168" s="121">
        <f t="shared" si="6"/>
        <v>32.794607999999997</v>
      </c>
      <c r="O168" s="121">
        <v>4.0000000000000003E-5</v>
      </c>
      <c r="P168" s="121">
        <f t="shared" si="7"/>
        <v>4.2590400000000004E-3</v>
      </c>
      <c r="Q168" s="121">
        <v>0</v>
      </c>
      <c r="R168" s="122">
        <f t="shared" si="8"/>
        <v>0</v>
      </c>
      <c r="S168" s="25"/>
      <c r="T168" s="25"/>
      <c r="U168" s="25"/>
      <c r="V168" s="25"/>
      <c r="W168" s="25"/>
      <c r="X168" s="25"/>
      <c r="Y168" s="25"/>
      <c r="Z168" s="25"/>
      <c r="AA168" s="25"/>
      <c r="AB168" s="25"/>
      <c r="AC168" s="25"/>
      <c r="AP168" s="123" t="s">
        <v>143</v>
      </c>
      <c r="AR168" s="123" t="s">
        <v>145</v>
      </c>
      <c r="AS168" s="123" t="s">
        <v>67</v>
      </c>
      <c r="AW168" s="14" t="s">
        <v>144</v>
      </c>
      <c r="BC168" s="124" t="e">
        <f>IF(L168="základní",#REF!,0)</f>
        <v>#REF!</v>
      </c>
      <c r="BD168" s="124">
        <f>IF(L168="snížená",#REF!,0)</f>
        <v>0</v>
      </c>
      <c r="BE168" s="124">
        <f>IF(L168="zákl. přenesená",#REF!,0)</f>
        <v>0</v>
      </c>
      <c r="BF168" s="124">
        <f>IF(L168="sníž. přenesená",#REF!,0)</f>
        <v>0</v>
      </c>
      <c r="BG168" s="124">
        <f>IF(L168="nulová",#REF!,0)</f>
        <v>0</v>
      </c>
      <c r="BH168" s="14" t="s">
        <v>65</v>
      </c>
      <c r="BI168" s="124" t="e">
        <f>ROUND(#REF!*H168,2)</f>
        <v>#REF!</v>
      </c>
      <c r="BJ168" s="14" t="s">
        <v>143</v>
      </c>
      <c r="BK168" s="123" t="s">
        <v>1991</v>
      </c>
    </row>
    <row r="169" spans="1:63" s="2" customFormat="1" ht="66.75" customHeight="1" x14ac:dyDescent="0.2">
      <c r="A169" s="25"/>
      <c r="B169" s="112"/>
      <c r="C169" s="113" t="s">
        <v>241</v>
      </c>
      <c r="D169" s="113" t="s">
        <v>145</v>
      </c>
      <c r="E169" s="114" t="s">
        <v>1992</v>
      </c>
      <c r="F169" s="115" t="s">
        <v>1993</v>
      </c>
      <c r="G169" s="116" t="s">
        <v>169</v>
      </c>
      <c r="H169" s="117">
        <v>0.76200000000000001</v>
      </c>
      <c r="I169" s="118"/>
      <c r="J169" s="26"/>
      <c r="K169" s="119" t="s">
        <v>1</v>
      </c>
      <c r="L169" s="120" t="s">
        <v>37</v>
      </c>
      <c r="M169" s="121">
        <v>0.308</v>
      </c>
      <c r="N169" s="121">
        <f t="shared" si="6"/>
        <v>0.23469599999999999</v>
      </c>
      <c r="O169" s="121">
        <v>4.0000000000000003E-5</v>
      </c>
      <c r="P169" s="121">
        <f t="shared" si="7"/>
        <v>3.0480000000000003E-5</v>
      </c>
      <c r="Q169" s="121">
        <v>0</v>
      </c>
      <c r="R169" s="122">
        <f t="shared" si="8"/>
        <v>0</v>
      </c>
      <c r="S169" s="25"/>
      <c r="T169" s="25"/>
      <c r="U169" s="25"/>
      <c r="V169" s="25"/>
      <c r="W169" s="25"/>
      <c r="X169" s="25"/>
      <c r="Y169" s="25"/>
      <c r="Z169" s="25"/>
      <c r="AA169" s="25"/>
      <c r="AB169" s="25"/>
      <c r="AC169" s="25"/>
      <c r="AP169" s="123" t="s">
        <v>143</v>
      </c>
      <c r="AR169" s="123" t="s">
        <v>145</v>
      </c>
      <c r="AS169" s="123" t="s">
        <v>67</v>
      </c>
      <c r="AW169" s="14" t="s">
        <v>144</v>
      </c>
      <c r="BC169" s="124" t="e">
        <f>IF(L169="základní",#REF!,0)</f>
        <v>#REF!</v>
      </c>
      <c r="BD169" s="124">
        <f>IF(L169="snížená",#REF!,0)</f>
        <v>0</v>
      </c>
      <c r="BE169" s="124">
        <f>IF(L169="zákl. přenesená",#REF!,0)</f>
        <v>0</v>
      </c>
      <c r="BF169" s="124">
        <f>IF(L169="sníž. přenesená",#REF!,0)</f>
        <v>0</v>
      </c>
      <c r="BG169" s="124">
        <f>IF(L169="nulová",#REF!,0)</f>
        <v>0</v>
      </c>
      <c r="BH169" s="14" t="s">
        <v>65</v>
      </c>
      <c r="BI169" s="124" t="e">
        <f>ROUND(#REF!*H169,2)</f>
        <v>#REF!</v>
      </c>
      <c r="BJ169" s="14" t="s">
        <v>143</v>
      </c>
      <c r="BK169" s="123" t="s">
        <v>1994</v>
      </c>
    </row>
    <row r="170" spans="1:63" s="2" customFormat="1" ht="44.25" customHeight="1" x14ac:dyDescent="0.2">
      <c r="A170" s="25"/>
      <c r="B170" s="112"/>
      <c r="C170" s="113" t="s">
        <v>246</v>
      </c>
      <c r="D170" s="113" t="s">
        <v>145</v>
      </c>
      <c r="E170" s="114" t="s">
        <v>1995</v>
      </c>
      <c r="F170" s="115" t="s">
        <v>1996</v>
      </c>
      <c r="G170" s="116" t="s">
        <v>169</v>
      </c>
      <c r="H170" s="117">
        <v>0.76200000000000001</v>
      </c>
      <c r="I170" s="118"/>
      <c r="J170" s="26"/>
      <c r="K170" s="119" t="s">
        <v>1</v>
      </c>
      <c r="L170" s="120" t="s">
        <v>37</v>
      </c>
      <c r="M170" s="121">
        <v>0.308</v>
      </c>
      <c r="N170" s="121">
        <f t="shared" si="6"/>
        <v>0.23469599999999999</v>
      </c>
      <c r="O170" s="121">
        <v>4.0000000000000003E-5</v>
      </c>
      <c r="P170" s="121">
        <f t="shared" si="7"/>
        <v>3.0480000000000003E-5</v>
      </c>
      <c r="Q170" s="121">
        <v>0</v>
      </c>
      <c r="R170" s="122">
        <f t="shared" si="8"/>
        <v>0</v>
      </c>
      <c r="S170" s="25"/>
      <c r="T170" s="25"/>
      <c r="U170" s="25"/>
      <c r="V170" s="25"/>
      <c r="W170" s="25"/>
      <c r="X170" s="25"/>
      <c r="Y170" s="25"/>
      <c r="Z170" s="25"/>
      <c r="AA170" s="25"/>
      <c r="AB170" s="25"/>
      <c r="AC170" s="25"/>
      <c r="AP170" s="123" t="s">
        <v>143</v>
      </c>
      <c r="AR170" s="123" t="s">
        <v>145</v>
      </c>
      <c r="AS170" s="123" t="s">
        <v>67</v>
      </c>
      <c r="AW170" s="14" t="s">
        <v>144</v>
      </c>
      <c r="BC170" s="124" t="e">
        <f>IF(L170="základní",#REF!,0)</f>
        <v>#REF!</v>
      </c>
      <c r="BD170" s="124">
        <f>IF(L170="snížená",#REF!,0)</f>
        <v>0</v>
      </c>
      <c r="BE170" s="124">
        <f>IF(L170="zákl. přenesená",#REF!,0)</f>
        <v>0</v>
      </c>
      <c r="BF170" s="124">
        <f>IF(L170="sníž. přenesená",#REF!,0)</f>
        <v>0</v>
      </c>
      <c r="BG170" s="124">
        <f>IF(L170="nulová",#REF!,0)</f>
        <v>0</v>
      </c>
      <c r="BH170" s="14" t="s">
        <v>65</v>
      </c>
      <c r="BI170" s="124" t="e">
        <f>ROUND(#REF!*H170,2)</f>
        <v>#REF!</v>
      </c>
      <c r="BJ170" s="14" t="s">
        <v>143</v>
      </c>
      <c r="BK170" s="123" t="s">
        <v>1997</v>
      </c>
    </row>
    <row r="171" spans="1:63" s="2" customFormat="1" ht="33" customHeight="1" x14ac:dyDescent="0.2">
      <c r="A171" s="25"/>
      <c r="B171" s="112"/>
      <c r="C171" s="113" t="s">
        <v>252</v>
      </c>
      <c r="D171" s="113" t="s">
        <v>145</v>
      </c>
      <c r="E171" s="114" t="s">
        <v>1998</v>
      </c>
      <c r="F171" s="115" t="s">
        <v>1999</v>
      </c>
      <c r="G171" s="116" t="s">
        <v>155</v>
      </c>
      <c r="H171" s="117">
        <v>8.2119999999999997</v>
      </c>
      <c r="I171" s="118"/>
      <c r="J171" s="26"/>
      <c r="K171" s="119" t="s">
        <v>1</v>
      </c>
      <c r="L171" s="120" t="s">
        <v>37</v>
      </c>
      <c r="M171" s="121">
        <v>6.3449999999999998</v>
      </c>
      <c r="N171" s="121">
        <f t="shared" si="6"/>
        <v>52.105139999999999</v>
      </c>
      <c r="O171" s="121">
        <v>0</v>
      </c>
      <c r="P171" s="121">
        <f t="shared" si="7"/>
        <v>0</v>
      </c>
      <c r="Q171" s="121">
        <v>2.2000000000000002</v>
      </c>
      <c r="R171" s="122">
        <f t="shared" si="8"/>
        <v>18.066400000000002</v>
      </c>
      <c r="S171" s="25"/>
      <c r="T171" s="25"/>
      <c r="U171" s="25"/>
      <c r="V171" s="25"/>
      <c r="W171" s="25"/>
      <c r="X171" s="25"/>
      <c r="Y171" s="25"/>
      <c r="Z171" s="25"/>
      <c r="AA171" s="25"/>
      <c r="AB171" s="25"/>
      <c r="AC171" s="25"/>
      <c r="AP171" s="123" t="s">
        <v>143</v>
      </c>
      <c r="AR171" s="123" t="s">
        <v>145</v>
      </c>
      <c r="AS171" s="123" t="s">
        <v>67</v>
      </c>
      <c r="AW171" s="14" t="s">
        <v>144</v>
      </c>
      <c r="BC171" s="124" t="e">
        <f>IF(L171="základní",#REF!,0)</f>
        <v>#REF!</v>
      </c>
      <c r="BD171" s="124">
        <f>IF(L171="snížená",#REF!,0)</f>
        <v>0</v>
      </c>
      <c r="BE171" s="124">
        <f>IF(L171="zákl. přenesená",#REF!,0)</f>
        <v>0</v>
      </c>
      <c r="BF171" s="124">
        <f>IF(L171="sníž. přenesená",#REF!,0)</f>
        <v>0</v>
      </c>
      <c r="BG171" s="124">
        <f>IF(L171="nulová",#REF!,0)</f>
        <v>0</v>
      </c>
      <c r="BH171" s="14" t="s">
        <v>65</v>
      </c>
      <c r="BI171" s="124" t="e">
        <f>ROUND(#REF!*H171,2)</f>
        <v>#REF!</v>
      </c>
      <c r="BJ171" s="14" t="s">
        <v>143</v>
      </c>
      <c r="BK171" s="123" t="s">
        <v>2000</v>
      </c>
    </row>
    <row r="172" spans="1:63" s="2" customFormat="1" ht="24.2" customHeight="1" x14ac:dyDescent="0.2">
      <c r="A172" s="25"/>
      <c r="B172" s="112"/>
      <c r="C172" s="113" t="s">
        <v>260</v>
      </c>
      <c r="D172" s="113" t="s">
        <v>145</v>
      </c>
      <c r="E172" s="114" t="s">
        <v>2001</v>
      </c>
      <c r="F172" s="115" t="s">
        <v>2002</v>
      </c>
      <c r="G172" s="116" t="s">
        <v>178</v>
      </c>
      <c r="H172" s="117">
        <v>31.718</v>
      </c>
      <c r="I172" s="118"/>
      <c r="J172" s="26"/>
      <c r="K172" s="119" t="s">
        <v>1</v>
      </c>
      <c r="L172" s="120" t="s">
        <v>37</v>
      </c>
      <c r="M172" s="121">
        <v>0.16200000000000001</v>
      </c>
      <c r="N172" s="121">
        <f t="shared" si="6"/>
        <v>5.1383160000000005</v>
      </c>
      <c r="O172" s="121">
        <v>0</v>
      </c>
      <c r="P172" s="121">
        <f t="shared" si="7"/>
        <v>0</v>
      </c>
      <c r="Q172" s="121">
        <v>3.5000000000000003E-2</v>
      </c>
      <c r="R172" s="122">
        <f t="shared" si="8"/>
        <v>1.1101300000000001</v>
      </c>
      <c r="S172" s="25"/>
      <c r="T172" s="25"/>
      <c r="U172" s="25"/>
      <c r="V172" s="25"/>
      <c r="W172" s="25"/>
      <c r="X172" s="25"/>
      <c r="Y172" s="25"/>
      <c r="Z172" s="25"/>
      <c r="AA172" s="25"/>
      <c r="AB172" s="25"/>
      <c r="AC172" s="25"/>
      <c r="AP172" s="123" t="s">
        <v>143</v>
      </c>
      <c r="AR172" s="123" t="s">
        <v>145</v>
      </c>
      <c r="AS172" s="123" t="s">
        <v>67</v>
      </c>
      <c r="AW172" s="14" t="s">
        <v>144</v>
      </c>
      <c r="BC172" s="124" t="e">
        <f>IF(L172="základní",#REF!,0)</f>
        <v>#REF!</v>
      </c>
      <c r="BD172" s="124">
        <f>IF(L172="snížená",#REF!,0)</f>
        <v>0</v>
      </c>
      <c r="BE172" s="124">
        <f>IF(L172="zákl. přenesená",#REF!,0)</f>
        <v>0</v>
      </c>
      <c r="BF172" s="124">
        <f>IF(L172="sníž. přenesená",#REF!,0)</f>
        <v>0</v>
      </c>
      <c r="BG172" s="124">
        <f>IF(L172="nulová",#REF!,0)</f>
        <v>0</v>
      </c>
      <c r="BH172" s="14" t="s">
        <v>65</v>
      </c>
      <c r="BI172" s="124" t="e">
        <f>ROUND(#REF!*H172,2)</f>
        <v>#REF!</v>
      </c>
      <c r="BJ172" s="14" t="s">
        <v>143</v>
      </c>
      <c r="BK172" s="123" t="s">
        <v>2003</v>
      </c>
    </row>
    <row r="173" spans="1:63" s="2" customFormat="1" ht="16.5" customHeight="1" x14ac:dyDescent="0.2">
      <c r="A173" s="25"/>
      <c r="B173" s="112"/>
      <c r="C173" s="113" t="s">
        <v>264</v>
      </c>
      <c r="D173" s="113" t="s">
        <v>145</v>
      </c>
      <c r="E173" s="114" t="s">
        <v>2004</v>
      </c>
      <c r="F173" s="115" t="s">
        <v>2005</v>
      </c>
      <c r="G173" s="116" t="s">
        <v>155</v>
      </c>
      <c r="H173" s="117">
        <v>16.423999999999999</v>
      </c>
      <c r="I173" s="118"/>
      <c r="J173" s="26"/>
      <c r="K173" s="119" t="s">
        <v>1</v>
      </c>
      <c r="L173" s="120" t="s">
        <v>37</v>
      </c>
      <c r="M173" s="121">
        <v>1.1000000000000001</v>
      </c>
      <c r="N173" s="121">
        <f t="shared" si="6"/>
        <v>18.066400000000002</v>
      </c>
      <c r="O173" s="121">
        <v>0</v>
      </c>
      <c r="P173" s="121">
        <f t="shared" si="7"/>
        <v>0</v>
      </c>
      <c r="Q173" s="121">
        <v>1.4</v>
      </c>
      <c r="R173" s="122">
        <f t="shared" si="8"/>
        <v>22.993599999999997</v>
      </c>
      <c r="S173" s="25"/>
      <c r="T173" s="25"/>
      <c r="U173" s="25"/>
      <c r="V173" s="25"/>
      <c r="W173" s="25"/>
      <c r="X173" s="25"/>
      <c r="Y173" s="25"/>
      <c r="Z173" s="25"/>
      <c r="AA173" s="25"/>
      <c r="AB173" s="25"/>
      <c r="AC173" s="25"/>
      <c r="AP173" s="123" t="s">
        <v>143</v>
      </c>
      <c r="AR173" s="123" t="s">
        <v>145</v>
      </c>
      <c r="AS173" s="123" t="s">
        <v>67</v>
      </c>
      <c r="AW173" s="14" t="s">
        <v>144</v>
      </c>
      <c r="BC173" s="124" t="e">
        <f>IF(L173="základní",#REF!,0)</f>
        <v>#REF!</v>
      </c>
      <c r="BD173" s="124">
        <f>IF(L173="snížená",#REF!,0)</f>
        <v>0</v>
      </c>
      <c r="BE173" s="124">
        <f>IF(L173="zákl. přenesená",#REF!,0)</f>
        <v>0</v>
      </c>
      <c r="BF173" s="124">
        <f>IF(L173="sníž. přenesená",#REF!,0)</f>
        <v>0</v>
      </c>
      <c r="BG173" s="124">
        <f>IF(L173="nulová",#REF!,0)</f>
        <v>0</v>
      </c>
      <c r="BH173" s="14" t="s">
        <v>65</v>
      </c>
      <c r="BI173" s="124" t="e">
        <f>ROUND(#REF!*H173,2)</f>
        <v>#REF!</v>
      </c>
      <c r="BJ173" s="14" t="s">
        <v>143</v>
      </c>
      <c r="BK173" s="123" t="s">
        <v>2006</v>
      </c>
    </row>
    <row r="174" spans="1:63" s="2" customFormat="1" ht="24.2" customHeight="1" x14ac:dyDescent="0.2">
      <c r="A174" s="25"/>
      <c r="B174" s="112"/>
      <c r="C174" s="113" t="s">
        <v>269</v>
      </c>
      <c r="D174" s="113" t="s">
        <v>145</v>
      </c>
      <c r="E174" s="114" t="s">
        <v>2007</v>
      </c>
      <c r="F174" s="115" t="s">
        <v>2008</v>
      </c>
      <c r="G174" s="116" t="s">
        <v>178</v>
      </c>
      <c r="H174" s="117">
        <v>1.8280000000000001</v>
      </c>
      <c r="I174" s="118"/>
      <c r="J174" s="26"/>
      <c r="K174" s="119" t="s">
        <v>1</v>
      </c>
      <c r="L174" s="120" t="s">
        <v>37</v>
      </c>
      <c r="M174" s="121">
        <v>0.39100000000000001</v>
      </c>
      <c r="N174" s="121">
        <f t="shared" si="6"/>
        <v>0.71474800000000005</v>
      </c>
      <c r="O174" s="121">
        <v>0</v>
      </c>
      <c r="P174" s="121">
        <f t="shared" si="7"/>
        <v>0</v>
      </c>
      <c r="Q174" s="121">
        <v>3.1E-2</v>
      </c>
      <c r="R174" s="122">
        <f t="shared" si="8"/>
        <v>5.6668000000000003E-2</v>
      </c>
      <c r="S174" s="25"/>
      <c r="T174" s="25"/>
      <c r="U174" s="25"/>
      <c r="V174" s="25"/>
      <c r="W174" s="25"/>
      <c r="X174" s="25"/>
      <c r="Y174" s="25"/>
      <c r="Z174" s="25"/>
      <c r="AA174" s="25"/>
      <c r="AB174" s="25"/>
      <c r="AC174" s="25"/>
      <c r="AP174" s="123" t="s">
        <v>143</v>
      </c>
      <c r="AR174" s="123" t="s">
        <v>145</v>
      </c>
      <c r="AS174" s="123" t="s">
        <v>67</v>
      </c>
      <c r="AW174" s="14" t="s">
        <v>144</v>
      </c>
      <c r="BC174" s="124" t="e">
        <f>IF(L174="základní",#REF!,0)</f>
        <v>#REF!</v>
      </c>
      <c r="BD174" s="124">
        <f>IF(L174="snížená",#REF!,0)</f>
        <v>0</v>
      </c>
      <c r="BE174" s="124">
        <f>IF(L174="zákl. přenesená",#REF!,0)</f>
        <v>0</v>
      </c>
      <c r="BF174" s="124">
        <f>IF(L174="sníž. přenesená",#REF!,0)</f>
        <v>0</v>
      </c>
      <c r="BG174" s="124">
        <f>IF(L174="nulová",#REF!,0)</f>
        <v>0</v>
      </c>
      <c r="BH174" s="14" t="s">
        <v>65</v>
      </c>
      <c r="BI174" s="124" t="e">
        <f>ROUND(#REF!*H174,2)</f>
        <v>#REF!</v>
      </c>
      <c r="BJ174" s="14" t="s">
        <v>143</v>
      </c>
      <c r="BK174" s="123" t="s">
        <v>2009</v>
      </c>
    </row>
    <row r="175" spans="1:63" s="2" customFormat="1" ht="24.2" customHeight="1" x14ac:dyDescent="0.2">
      <c r="A175" s="25"/>
      <c r="B175" s="112"/>
      <c r="C175" s="113" t="s">
        <v>275</v>
      </c>
      <c r="D175" s="113" t="s">
        <v>145</v>
      </c>
      <c r="E175" s="114" t="s">
        <v>2010</v>
      </c>
      <c r="F175" s="115" t="s">
        <v>2011</v>
      </c>
      <c r="G175" s="116" t="s">
        <v>178</v>
      </c>
      <c r="H175" s="117">
        <v>6.2060000000000004</v>
      </c>
      <c r="I175" s="118"/>
      <c r="J175" s="26"/>
      <c r="K175" s="119" t="s">
        <v>1</v>
      </c>
      <c r="L175" s="120" t="s">
        <v>37</v>
      </c>
      <c r="M175" s="121">
        <v>0.61599999999999999</v>
      </c>
      <c r="N175" s="121">
        <f t="shared" si="6"/>
        <v>3.8228960000000001</v>
      </c>
      <c r="O175" s="121">
        <v>0</v>
      </c>
      <c r="P175" s="121">
        <f t="shared" si="7"/>
        <v>0</v>
      </c>
      <c r="Q175" s="121">
        <v>8.7999999999999995E-2</v>
      </c>
      <c r="R175" s="122">
        <f t="shared" si="8"/>
        <v>0.54612800000000006</v>
      </c>
      <c r="S175" s="25"/>
      <c r="T175" s="25"/>
      <c r="U175" s="25"/>
      <c r="V175" s="25"/>
      <c r="W175" s="25"/>
      <c r="X175" s="25"/>
      <c r="Y175" s="25"/>
      <c r="Z175" s="25"/>
      <c r="AA175" s="25"/>
      <c r="AB175" s="25"/>
      <c r="AC175" s="25"/>
      <c r="AP175" s="123" t="s">
        <v>143</v>
      </c>
      <c r="AR175" s="123" t="s">
        <v>145</v>
      </c>
      <c r="AS175" s="123" t="s">
        <v>67</v>
      </c>
      <c r="AW175" s="14" t="s">
        <v>144</v>
      </c>
      <c r="BC175" s="124" t="e">
        <f>IF(L175="základní",#REF!,0)</f>
        <v>#REF!</v>
      </c>
      <c r="BD175" s="124">
        <f>IF(L175="snížená",#REF!,0)</f>
        <v>0</v>
      </c>
      <c r="BE175" s="124">
        <f>IF(L175="zákl. přenesená",#REF!,0)</f>
        <v>0</v>
      </c>
      <c r="BF175" s="124">
        <f>IF(L175="sníž. přenesená",#REF!,0)</f>
        <v>0</v>
      </c>
      <c r="BG175" s="124">
        <f>IF(L175="nulová",#REF!,0)</f>
        <v>0</v>
      </c>
      <c r="BH175" s="14" t="s">
        <v>65</v>
      </c>
      <c r="BI175" s="124" t="e">
        <f>ROUND(#REF!*H175,2)</f>
        <v>#REF!</v>
      </c>
      <c r="BJ175" s="14" t="s">
        <v>143</v>
      </c>
      <c r="BK175" s="123" t="s">
        <v>2012</v>
      </c>
    </row>
    <row r="176" spans="1:63" s="2" customFormat="1" ht="24.2" customHeight="1" x14ac:dyDescent="0.2">
      <c r="A176" s="25"/>
      <c r="B176" s="112"/>
      <c r="C176" s="113" t="s">
        <v>279</v>
      </c>
      <c r="D176" s="113" t="s">
        <v>145</v>
      </c>
      <c r="E176" s="114" t="s">
        <v>2013</v>
      </c>
      <c r="F176" s="115" t="s">
        <v>2014</v>
      </c>
      <c r="G176" s="116" t="s">
        <v>198</v>
      </c>
      <c r="H176" s="117">
        <v>6.7009999999999996</v>
      </c>
      <c r="I176" s="118"/>
      <c r="J176" s="26"/>
      <c r="K176" s="119" t="s">
        <v>1</v>
      </c>
      <c r="L176" s="120" t="s">
        <v>37</v>
      </c>
      <c r="M176" s="121">
        <v>1.863</v>
      </c>
      <c r="N176" s="121">
        <f t="shared" si="6"/>
        <v>12.483962999999999</v>
      </c>
      <c r="O176" s="121">
        <v>2.283E-2</v>
      </c>
      <c r="P176" s="121">
        <f t="shared" si="7"/>
        <v>0.15298382999999999</v>
      </c>
      <c r="Q176" s="121">
        <v>0</v>
      </c>
      <c r="R176" s="122">
        <f t="shared" si="8"/>
        <v>0</v>
      </c>
      <c r="S176" s="25"/>
      <c r="T176" s="25"/>
      <c r="U176" s="25"/>
      <c r="V176" s="25"/>
      <c r="W176" s="25"/>
      <c r="X176" s="25"/>
      <c r="Y176" s="25"/>
      <c r="Z176" s="25"/>
      <c r="AA176" s="25"/>
      <c r="AB176" s="25"/>
      <c r="AC176" s="25"/>
      <c r="AP176" s="123" t="s">
        <v>143</v>
      </c>
      <c r="AR176" s="123" t="s">
        <v>145</v>
      </c>
      <c r="AS176" s="123" t="s">
        <v>67</v>
      </c>
      <c r="AW176" s="14" t="s">
        <v>144</v>
      </c>
      <c r="BC176" s="124" t="e">
        <f>IF(L176="základní",#REF!,0)</f>
        <v>#REF!</v>
      </c>
      <c r="BD176" s="124">
        <f>IF(L176="snížená",#REF!,0)</f>
        <v>0</v>
      </c>
      <c r="BE176" s="124">
        <f>IF(L176="zákl. přenesená",#REF!,0)</f>
        <v>0</v>
      </c>
      <c r="BF176" s="124">
        <f>IF(L176="sníž. přenesená",#REF!,0)</f>
        <v>0</v>
      </c>
      <c r="BG176" s="124">
        <f>IF(L176="nulová",#REF!,0)</f>
        <v>0</v>
      </c>
      <c r="BH176" s="14" t="s">
        <v>65</v>
      </c>
      <c r="BI176" s="124" t="e">
        <f>ROUND(#REF!*H176,2)</f>
        <v>#REF!</v>
      </c>
      <c r="BJ176" s="14" t="s">
        <v>143</v>
      </c>
      <c r="BK176" s="123" t="s">
        <v>2015</v>
      </c>
    </row>
    <row r="177" spans="1:63" s="2" customFormat="1" ht="37.9" customHeight="1" x14ac:dyDescent="0.2">
      <c r="A177" s="25"/>
      <c r="B177" s="112"/>
      <c r="C177" s="113" t="s">
        <v>283</v>
      </c>
      <c r="D177" s="113" t="s">
        <v>145</v>
      </c>
      <c r="E177" s="114" t="s">
        <v>2016</v>
      </c>
      <c r="F177" s="115" t="s">
        <v>2017</v>
      </c>
      <c r="G177" s="116" t="s">
        <v>178</v>
      </c>
      <c r="H177" s="117">
        <v>175.821</v>
      </c>
      <c r="I177" s="118"/>
      <c r="J177" s="26"/>
      <c r="K177" s="119" t="s">
        <v>1</v>
      </c>
      <c r="L177" s="120" t="s">
        <v>37</v>
      </c>
      <c r="M177" s="121">
        <v>0.03</v>
      </c>
      <c r="N177" s="121">
        <f t="shared" si="6"/>
        <v>5.2746300000000002</v>
      </c>
      <c r="O177" s="121">
        <v>0</v>
      </c>
      <c r="P177" s="121">
        <f t="shared" si="7"/>
        <v>0</v>
      </c>
      <c r="Q177" s="121">
        <v>4.0000000000000001E-3</v>
      </c>
      <c r="R177" s="122">
        <f t="shared" si="8"/>
        <v>0.70328400000000002</v>
      </c>
      <c r="S177" s="25"/>
      <c r="T177" s="25"/>
      <c r="U177" s="25"/>
      <c r="V177" s="25"/>
      <c r="W177" s="25"/>
      <c r="X177" s="25"/>
      <c r="Y177" s="25"/>
      <c r="Z177" s="25"/>
      <c r="AA177" s="25"/>
      <c r="AB177" s="25"/>
      <c r="AC177" s="25"/>
      <c r="AP177" s="123" t="s">
        <v>143</v>
      </c>
      <c r="AR177" s="123" t="s">
        <v>145</v>
      </c>
      <c r="AS177" s="123" t="s">
        <v>67</v>
      </c>
      <c r="AW177" s="14" t="s">
        <v>144</v>
      </c>
      <c r="BC177" s="124" t="e">
        <f>IF(L177="základní",#REF!,0)</f>
        <v>#REF!</v>
      </c>
      <c r="BD177" s="124">
        <f>IF(L177="snížená",#REF!,0)</f>
        <v>0</v>
      </c>
      <c r="BE177" s="124">
        <f>IF(L177="zákl. přenesená",#REF!,0)</f>
        <v>0</v>
      </c>
      <c r="BF177" s="124">
        <f>IF(L177="sníž. přenesená",#REF!,0)</f>
        <v>0</v>
      </c>
      <c r="BG177" s="124">
        <f>IF(L177="nulová",#REF!,0)</f>
        <v>0</v>
      </c>
      <c r="BH177" s="14" t="s">
        <v>65</v>
      </c>
      <c r="BI177" s="124" t="e">
        <f>ROUND(#REF!*H177,2)</f>
        <v>#REF!</v>
      </c>
      <c r="BJ177" s="14" t="s">
        <v>143</v>
      </c>
      <c r="BK177" s="123" t="s">
        <v>2018</v>
      </c>
    </row>
    <row r="178" spans="1:63" s="2" customFormat="1" ht="24.2" customHeight="1" x14ac:dyDescent="0.2">
      <c r="A178" s="25"/>
      <c r="B178" s="112"/>
      <c r="C178" s="113" t="s">
        <v>267</v>
      </c>
      <c r="D178" s="113" t="s">
        <v>145</v>
      </c>
      <c r="E178" s="114" t="s">
        <v>2019</v>
      </c>
      <c r="F178" s="115" t="s">
        <v>2020</v>
      </c>
      <c r="G178" s="116" t="s">
        <v>178</v>
      </c>
      <c r="H178" s="117">
        <v>145.25299999999999</v>
      </c>
      <c r="I178" s="118"/>
      <c r="J178" s="26"/>
      <c r="K178" s="119" t="s">
        <v>1</v>
      </c>
      <c r="L178" s="120" t="s">
        <v>37</v>
      </c>
      <c r="M178" s="121">
        <v>0.13</v>
      </c>
      <c r="N178" s="121">
        <f t="shared" si="6"/>
        <v>18.88289</v>
      </c>
      <c r="O178" s="121">
        <v>0</v>
      </c>
      <c r="P178" s="121">
        <f t="shared" si="7"/>
        <v>0</v>
      </c>
      <c r="Q178" s="121">
        <v>0.02</v>
      </c>
      <c r="R178" s="122">
        <f t="shared" si="8"/>
        <v>2.9050599999999998</v>
      </c>
      <c r="S178" s="25"/>
      <c r="T178" s="25"/>
      <c r="U178" s="25"/>
      <c r="V178" s="25"/>
      <c r="W178" s="25"/>
      <c r="X178" s="25"/>
      <c r="Y178" s="25"/>
      <c r="Z178" s="25"/>
      <c r="AA178" s="25"/>
      <c r="AB178" s="25"/>
      <c r="AC178" s="25"/>
      <c r="AP178" s="123" t="s">
        <v>143</v>
      </c>
      <c r="AR178" s="123" t="s">
        <v>145</v>
      </c>
      <c r="AS178" s="123" t="s">
        <v>67</v>
      </c>
      <c r="AW178" s="14" t="s">
        <v>144</v>
      </c>
      <c r="BC178" s="124" t="e">
        <f>IF(L178="základní",#REF!,0)</f>
        <v>#REF!</v>
      </c>
      <c r="BD178" s="124">
        <f>IF(L178="snížená",#REF!,0)</f>
        <v>0</v>
      </c>
      <c r="BE178" s="124">
        <f>IF(L178="zákl. přenesená",#REF!,0)</f>
        <v>0</v>
      </c>
      <c r="BF178" s="124">
        <f>IF(L178="sníž. přenesená",#REF!,0)</f>
        <v>0</v>
      </c>
      <c r="BG178" s="124">
        <f>IF(L178="nulová",#REF!,0)</f>
        <v>0</v>
      </c>
      <c r="BH178" s="14" t="s">
        <v>65</v>
      </c>
      <c r="BI178" s="124" t="e">
        <f>ROUND(#REF!*H178,2)</f>
        <v>#REF!</v>
      </c>
      <c r="BJ178" s="14" t="s">
        <v>143</v>
      </c>
      <c r="BK178" s="123" t="s">
        <v>2021</v>
      </c>
    </row>
    <row r="179" spans="1:63" s="2" customFormat="1" ht="24.2" customHeight="1" x14ac:dyDescent="0.2">
      <c r="A179" s="25"/>
      <c r="B179" s="112"/>
      <c r="C179" s="113" t="s">
        <v>290</v>
      </c>
      <c r="D179" s="113" t="s">
        <v>145</v>
      </c>
      <c r="E179" s="114" t="s">
        <v>744</v>
      </c>
      <c r="F179" s="115" t="s">
        <v>745</v>
      </c>
      <c r="G179" s="116" t="s">
        <v>198</v>
      </c>
      <c r="H179" s="117">
        <v>0.76200000000000001</v>
      </c>
      <c r="I179" s="118"/>
      <c r="J179" s="26"/>
      <c r="K179" s="119" t="s">
        <v>1</v>
      </c>
      <c r="L179" s="120" t="s">
        <v>37</v>
      </c>
      <c r="M179" s="121">
        <v>0</v>
      </c>
      <c r="N179" s="121">
        <f t="shared" si="6"/>
        <v>0</v>
      </c>
      <c r="O179" s="121">
        <v>0</v>
      </c>
      <c r="P179" s="121">
        <f t="shared" si="7"/>
        <v>0</v>
      </c>
      <c r="Q179" s="121">
        <v>0</v>
      </c>
      <c r="R179" s="122">
        <f t="shared" si="8"/>
        <v>0</v>
      </c>
      <c r="S179" s="25"/>
      <c r="T179" s="25"/>
      <c r="U179" s="25"/>
      <c r="V179" s="25"/>
      <c r="W179" s="25"/>
      <c r="X179" s="25"/>
      <c r="Y179" s="25"/>
      <c r="Z179" s="25"/>
      <c r="AA179" s="25"/>
      <c r="AB179" s="25"/>
      <c r="AC179" s="25"/>
      <c r="AP179" s="123" t="s">
        <v>143</v>
      </c>
      <c r="AR179" s="123" t="s">
        <v>145</v>
      </c>
      <c r="AS179" s="123" t="s">
        <v>67</v>
      </c>
      <c r="AW179" s="14" t="s">
        <v>144</v>
      </c>
      <c r="BC179" s="124" t="e">
        <f>IF(L179="základní",#REF!,0)</f>
        <v>#REF!</v>
      </c>
      <c r="BD179" s="124">
        <f>IF(L179="snížená",#REF!,0)</f>
        <v>0</v>
      </c>
      <c r="BE179" s="124">
        <f>IF(L179="zákl. přenesená",#REF!,0)</f>
        <v>0</v>
      </c>
      <c r="BF179" s="124">
        <f>IF(L179="sníž. přenesená",#REF!,0)</f>
        <v>0</v>
      </c>
      <c r="BG179" s="124">
        <f>IF(L179="nulová",#REF!,0)</f>
        <v>0</v>
      </c>
      <c r="BH179" s="14" t="s">
        <v>65</v>
      </c>
      <c r="BI179" s="124" t="e">
        <f>ROUND(#REF!*H179,2)</f>
        <v>#REF!</v>
      </c>
      <c r="BJ179" s="14" t="s">
        <v>143</v>
      </c>
      <c r="BK179" s="123" t="s">
        <v>2022</v>
      </c>
    </row>
    <row r="180" spans="1:63" s="2" customFormat="1" ht="33" customHeight="1" x14ac:dyDescent="0.2">
      <c r="A180" s="25"/>
      <c r="B180" s="112"/>
      <c r="C180" s="113" t="s">
        <v>294</v>
      </c>
      <c r="D180" s="113" t="s">
        <v>145</v>
      </c>
      <c r="E180" s="114" t="s">
        <v>2023</v>
      </c>
      <c r="F180" s="115" t="s">
        <v>2024</v>
      </c>
      <c r="G180" s="116" t="s">
        <v>169</v>
      </c>
      <c r="H180" s="117">
        <v>0.76200000000000001</v>
      </c>
      <c r="I180" s="118"/>
      <c r="J180" s="26"/>
      <c r="K180" s="119" t="s">
        <v>1</v>
      </c>
      <c r="L180" s="120" t="s">
        <v>37</v>
      </c>
      <c r="M180" s="121">
        <v>0.3</v>
      </c>
      <c r="N180" s="121">
        <f t="shared" si="6"/>
        <v>0.2286</v>
      </c>
      <c r="O180" s="121">
        <v>0</v>
      </c>
      <c r="P180" s="121">
        <f t="shared" si="7"/>
        <v>0</v>
      </c>
      <c r="Q180" s="121">
        <v>6.8000000000000005E-2</v>
      </c>
      <c r="R180" s="122">
        <f t="shared" si="8"/>
        <v>5.1816000000000008E-2</v>
      </c>
      <c r="S180" s="25"/>
      <c r="T180" s="25"/>
      <c r="U180" s="25"/>
      <c r="V180" s="25"/>
      <c r="W180" s="25"/>
      <c r="X180" s="25"/>
      <c r="Y180" s="25"/>
      <c r="Z180" s="25"/>
      <c r="AA180" s="25"/>
      <c r="AB180" s="25"/>
      <c r="AC180" s="25"/>
      <c r="AP180" s="123" t="s">
        <v>143</v>
      </c>
      <c r="AR180" s="123" t="s">
        <v>145</v>
      </c>
      <c r="AS180" s="123" t="s">
        <v>67</v>
      </c>
      <c r="AW180" s="14" t="s">
        <v>144</v>
      </c>
      <c r="BC180" s="124" t="e">
        <f>IF(L180="základní",#REF!,0)</f>
        <v>#REF!</v>
      </c>
      <c r="BD180" s="124">
        <f>IF(L180="snížená",#REF!,0)</f>
        <v>0</v>
      </c>
      <c r="BE180" s="124">
        <f>IF(L180="zákl. přenesená",#REF!,0)</f>
        <v>0</v>
      </c>
      <c r="BF180" s="124">
        <f>IF(L180="sníž. přenesená",#REF!,0)</f>
        <v>0</v>
      </c>
      <c r="BG180" s="124">
        <f>IF(L180="nulová",#REF!,0)</f>
        <v>0</v>
      </c>
      <c r="BH180" s="14" t="s">
        <v>65</v>
      </c>
      <c r="BI180" s="124" t="e">
        <f>ROUND(#REF!*H180,2)</f>
        <v>#REF!</v>
      </c>
      <c r="BJ180" s="14" t="s">
        <v>143</v>
      </c>
      <c r="BK180" s="123" t="s">
        <v>2025</v>
      </c>
    </row>
    <row r="181" spans="1:63" s="12" customFormat="1" ht="22.9" customHeight="1" x14ac:dyDescent="0.2">
      <c r="B181" s="103"/>
      <c r="D181" s="104" t="s">
        <v>56</v>
      </c>
      <c r="E181" s="125" t="s">
        <v>208</v>
      </c>
      <c r="F181" s="125" t="s">
        <v>546</v>
      </c>
      <c r="J181" s="103"/>
      <c r="K181" s="106"/>
      <c r="L181" s="107"/>
      <c r="M181" s="107"/>
      <c r="N181" s="108">
        <f>SUM(N182:N189)</f>
        <v>130.52765099999999</v>
      </c>
      <c r="O181" s="107"/>
      <c r="P181" s="108">
        <f>SUM(P182:P189)</f>
        <v>0</v>
      </c>
      <c r="Q181" s="107"/>
      <c r="R181" s="109">
        <f>SUM(R182:R189)</f>
        <v>0</v>
      </c>
      <c r="AP181" s="104" t="s">
        <v>65</v>
      </c>
      <c r="AR181" s="110" t="s">
        <v>56</v>
      </c>
      <c r="AS181" s="110" t="s">
        <v>65</v>
      </c>
      <c r="AW181" s="104" t="s">
        <v>144</v>
      </c>
      <c r="BI181" s="111" t="e">
        <f>SUM(BI182:BI189)</f>
        <v>#REF!</v>
      </c>
    </row>
    <row r="182" spans="1:63" s="2" customFormat="1" ht="24.2" customHeight="1" x14ac:dyDescent="0.2">
      <c r="A182" s="25"/>
      <c r="B182" s="112"/>
      <c r="C182" s="113" t="s">
        <v>298</v>
      </c>
      <c r="D182" s="113" t="s">
        <v>145</v>
      </c>
      <c r="E182" s="114" t="s">
        <v>1545</v>
      </c>
      <c r="F182" s="115" t="s">
        <v>1546</v>
      </c>
      <c r="G182" s="116" t="s">
        <v>212</v>
      </c>
      <c r="H182" s="117">
        <v>49.088999999999999</v>
      </c>
      <c r="I182" s="118"/>
      <c r="J182" s="26"/>
      <c r="K182" s="119" t="s">
        <v>1</v>
      </c>
      <c r="L182" s="120" t="s">
        <v>37</v>
      </c>
      <c r="M182" s="121">
        <v>2.42</v>
      </c>
      <c r="N182" s="121">
        <f t="shared" ref="N182:N189" si="9">M182*H182</f>
        <v>118.79537999999999</v>
      </c>
      <c r="O182" s="121">
        <v>0</v>
      </c>
      <c r="P182" s="121">
        <f t="shared" ref="P182:P189" si="10">O182*H182</f>
        <v>0</v>
      </c>
      <c r="Q182" s="121">
        <v>0</v>
      </c>
      <c r="R182" s="122">
        <f t="shared" ref="R182:R189" si="11">Q182*H182</f>
        <v>0</v>
      </c>
      <c r="S182" s="25"/>
      <c r="T182" s="25"/>
      <c r="U182" s="25"/>
      <c r="V182" s="25"/>
      <c r="W182" s="25"/>
      <c r="X182" s="25"/>
      <c r="Y182" s="25"/>
      <c r="Z182" s="25"/>
      <c r="AA182" s="25"/>
      <c r="AB182" s="25"/>
      <c r="AC182" s="25"/>
      <c r="AP182" s="123" t="s">
        <v>143</v>
      </c>
      <c r="AR182" s="123" t="s">
        <v>145</v>
      </c>
      <c r="AS182" s="123" t="s">
        <v>67</v>
      </c>
      <c r="AW182" s="14" t="s">
        <v>144</v>
      </c>
      <c r="BC182" s="124" t="e">
        <f>IF(L182="základní",#REF!,0)</f>
        <v>#REF!</v>
      </c>
      <c r="BD182" s="124">
        <f>IF(L182="snížená",#REF!,0)</f>
        <v>0</v>
      </c>
      <c r="BE182" s="124">
        <f>IF(L182="zákl. přenesená",#REF!,0)</f>
        <v>0</v>
      </c>
      <c r="BF182" s="124">
        <f>IF(L182="sníž. přenesená",#REF!,0)</f>
        <v>0</v>
      </c>
      <c r="BG182" s="124">
        <f>IF(L182="nulová",#REF!,0)</f>
        <v>0</v>
      </c>
      <c r="BH182" s="14" t="s">
        <v>65</v>
      </c>
      <c r="BI182" s="124" t="e">
        <f>ROUND(#REF!*H182,2)</f>
        <v>#REF!</v>
      </c>
      <c r="BJ182" s="14" t="s">
        <v>143</v>
      </c>
      <c r="BK182" s="123" t="s">
        <v>2026</v>
      </c>
    </row>
    <row r="183" spans="1:63" s="2" customFormat="1" ht="24.2" customHeight="1" x14ac:dyDescent="0.2">
      <c r="A183" s="25"/>
      <c r="B183" s="112"/>
      <c r="C183" s="113" t="s">
        <v>302</v>
      </c>
      <c r="D183" s="113" t="s">
        <v>145</v>
      </c>
      <c r="E183" s="114" t="s">
        <v>219</v>
      </c>
      <c r="F183" s="115" t="s">
        <v>220</v>
      </c>
      <c r="G183" s="116" t="s">
        <v>212</v>
      </c>
      <c r="H183" s="117">
        <v>49.088999999999999</v>
      </c>
      <c r="I183" s="118"/>
      <c r="J183" s="26"/>
      <c r="K183" s="119" t="s">
        <v>1</v>
      </c>
      <c r="L183" s="120" t="s">
        <v>37</v>
      </c>
      <c r="M183" s="121">
        <v>0.125</v>
      </c>
      <c r="N183" s="121">
        <f t="shared" si="9"/>
        <v>6.1361249999999998</v>
      </c>
      <c r="O183" s="121">
        <v>0</v>
      </c>
      <c r="P183" s="121">
        <f t="shared" si="10"/>
        <v>0</v>
      </c>
      <c r="Q183" s="121">
        <v>0</v>
      </c>
      <c r="R183" s="122">
        <f t="shared" si="11"/>
        <v>0</v>
      </c>
      <c r="S183" s="25"/>
      <c r="T183" s="25"/>
      <c r="U183" s="25"/>
      <c r="V183" s="25"/>
      <c r="W183" s="25"/>
      <c r="X183" s="25"/>
      <c r="Y183" s="25"/>
      <c r="Z183" s="25"/>
      <c r="AA183" s="25"/>
      <c r="AB183" s="25"/>
      <c r="AC183" s="25"/>
      <c r="AP183" s="123" t="s">
        <v>143</v>
      </c>
      <c r="AR183" s="123" t="s">
        <v>145</v>
      </c>
      <c r="AS183" s="123" t="s">
        <v>67</v>
      </c>
      <c r="AW183" s="14" t="s">
        <v>144</v>
      </c>
      <c r="BC183" s="124" t="e">
        <f>IF(L183="základní",#REF!,0)</f>
        <v>#REF!</v>
      </c>
      <c r="BD183" s="124">
        <f>IF(L183="snížená",#REF!,0)</f>
        <v>0</v>
      </c>
      <c r="BE183" s="124">
        <f>IF(L183="zákl. přenesená",#REF!,0)</f>
        <v>0</v>
      </c>
      <c r="BF183" s="124">
        <f>IF(L183="sníž. přenesená",#REF!,0)</f>
        <v>0</v>
      </c>
      <c r="BG183" s="124">
        <f>IF(L183="nulová",#REF!,0)</f>
        <v>0</v>
      </c>
      <c r="BH183" s="14" t="s">
        <v>65</v>
      </c>
      <c r="BI183" s="124" t="e">
        <f>ROUND(#REF!*H183,2)</f>
        <v>#REF!</v>
      </c>
      <c r="BJ183" s="14" t="s">
        <v>143</v>
      </c>
      <c r="BK183" s="123" t="s">
        <v>2027</v>
      </c>
    </row>
    <row r="184" spans="1:63" s="2" customFormat="1" ht="24.2" customHeight="1" x14ac:dyDescent="0.2">
      <c r="A184" s="25"/>
      <c r="B184" s="112"/>
      <c r="C184" s="113" t="s">
        <v>306</v>
      </c>
      <c r="D184" s="113" t="s">
        <v>145</v>
      </c>
      <c r="E184" s="114" t="s">
        <v>223</v>
      </c>
      <c r="F184" s="115" t="s">
        <v>224</v>
      </c>
      <c r="G184" s="116" t="s">
        <v>212</v>
      </c>
      <c r="H184" s="117">
        <v>932.69100000000003</v>
      </c>
      <c r="I184" s="118"/>
      <c r="J184" s="26"/>
      <c r="K184" s="119" t="s">
        <v>1</v>
      </c>
      <c r="L184" s="120" t="s">
        <v>37</v>
      </c>
      <c r="M184" s="121">
        <v>6.0000000000000001E-3</v>
      </c>
      <c r="N184" s="121">
        <f t="shared" si="9"/>
        <v>5.5961460000000001</v>
      </c>
      <c r="O184" s="121">
        <v>0</v>
      </c>
      <c r="P184" s="121">
        <f t="shared" si="10"/>
        <v>0</v>
      </c>
      <c r="Q184" s="121">
        <v>0</v>
      </c>
      <c r="R184" s="122">
        <f t="shared" si="11"/>
        <v>0</v>
      </c>
      <c r="S184" s="25"/>
      <c r="T184" s="25"/>
      <c r="U184" s="25"/>
      <c r="V184" s="25"/>
      <c r="W184" s="25"/>
      <c r="X184" s="25"/>
      <c r="Y184" s="25"/>
      <c r="Z184" s="25"/>
      <c r="AA184" s="25"/>
      <c r="AB184" s="25"/>
      <c r="AC184" s="25"/>
      <c r="AP184" s="123" t="s">
        <v>143</v>
      </c>
      <c r="AR184" s="123" t="s">
        <v>145</v>
      </c>
      <c r="AS184" s="123" t="s">
        <v>67</v>
      </c>
      <c r="AW184" s="14" t="s">
        <v>144</v>
      </c>
      <c r="BC184" s="124" t="e">
        <f>IF(L184="základní",#REF!,0)</f>
        <v>#REF!</v>
      </c>
      <c r="BD184" s="124">
        <f>IF(L184="snížená",#REF!,0)</f>
        <v>0</v>
      </c>
      <c r="BE184" s="124">
        <f>IF(L184="zákl. přenesená",#REF!,0)</f>
        <v>0</v>
      </c>
      <c r="BF184" s="124">
        <f>IF(L184="sníž. přenesená",#REF!,0)</f>
        <v>0</v>
      </c>
      <c r="BG184" s="124">
        <f>IF(L184="nulová",#REF!,0)</f>
        <v>0</v>
      </c>
      <c r="BH184" s="14" t="s">
        <v>65</v>
      </c>
      <c r="BI184" s="124" t="e">
        <f>ROUND(#REF!*H184,2)</f>
        <v>#REF!</v>
      </c>
      <c r="BJ184" s="14" t="s">
        <v>143</v>
      </c>
      <c r="BK184" s="123" t="s">
        <v>2028</v>
      </c>
    </row>
    <row r="185" spans="1:63" s="2" customFormat="1" ht="24.2" customHeight="1" x14ac:dyDescent="0.2">
      <c r="A185" s="25"/>
      <c r="B185" s="112"/>
      <c r="C185" s="113" t="s">
        <v>310</v>
      </c>
      <c r="D185" s="113" t="s">
        <v>145</v>
      </c>
      <c r="E185" s="114" t="s">
        <v>227</v>
      </c>
      <c r="F185" s="115" t="s">
        <v>228</v>
      </c>
      <c r="G185" s="116" t="s">
        <v>212</v>
      </c>
      <c r="H185" s="117">
        <v>0.25</v>
      </c>
      <c r="I185" s="118"/>
      <c r="J185" s="26"/>
      <c r="K185" s="119" t="s">
        <v>1</v>
      </c>
      <c r="L185" s="120" t="s">
        <v>37</v>
      </c>
      <c r="M185" s="121">
        <v>0</v>
      </c>
      <c r="N185" s="121">
        <f t="shared" si="9"/>
        <v>0</v>
      </c>
      <c r="O185" s="121">
        <v>0</v>
      </c>
      <c r="P185" s="121">
        <f t="shared" si="10"/>
        <v>0</v>
      </c>
      <c r="Q185" s="121">
        <v>0</v>
      </c>
      <c r="R185" s="122">
        <f t="shared" si="11"/>
        <v>0</v>
      </c>
      <c r="S185" s="25"/>
      <c r="T185" s="25"/>
      <c r="U185" s="25"/>
      <c r="V185" s="25"/>
      <c r="W185" s="25"/>
      <c r="X185" s="25"/>
      <c r="Y185" s="25"/>
      <c r="Z185" s="25"/>
      <c r="AA185" s="25"/>
      <c r="AB185" s="25"/>
      <c r="AC185" s="25"/>
      <c r="AP185" s="123" t="s">
        <v>143</v>
      </c>
      <c r="AR185" s="123" t="s">
        <v>145</v>
      </c>
      <c r="AS185" s="123" t="s">
        <v>67</v>
      </c>
      <c r="AW185" s="14" t="s">
        <v>144</v>
      </c>
      <c r="BC185" s="124" t="e">
        <f>IF(L185="základní",#REF!,0)</f>
        <v>#REF!</v>
      </c>
      <c r="BD185" s="124">
        <f>IF(L185="snížená",#REF!,0)</f>
        <v>0</v>
      </c>
      <c r="BE185" s="124">
        <f>IF(L185="zákl. přenesená",#REF!,0)</f>
        <v>0</v>
      </c>
      <c r="BF185" s="124">
        <f>IF(L185="sníž. přenesená",#REF!,0)</f>
        <v>0</v>
      </c>
      <c r="BG185" s="124">
        <f>IF(L185="nulová",#REF!,0)</f>
        <v>0</v>
      </c>
      <c r="BH185" s="14" t="s">
        <v>65</v>
      </c>
      <c r="BI185" s="124" t="e">
        <f>ROUND(#REF!*H185,2)</f>
        <v>#REF!</v>
      </c>
      <c r="BJ185" s="14" t="s">
        <v>143</v>
      </c>
      <c r="BK185" s="123" t="s">
        <v>2029</v>
      </c>
    </row>
    <row r="186" spans="1:63" s="2" customFormat="1" ht="24.2" customHeight="1" x14ac:dyDescent="0.2">
      <c r="A186" s="25"/>
      <c r="B186" s="112"/>
      <c r="C186" s="113" t="s">
        <v>314</v>
      </c>
      <c r="D186" s="113" t="s">
        <v>145</v>
      </c>
      <c r="E186" s="114" t="s">
        <v>1550</v>
      </c>
      <c r="F186" s="115" t="s">
        <v>1551</v>
      </c>
      <c r="G186" s="116" t="s">
        <v>212</v>
      </c>
      <c r="H186" s="117">
        <v>3.609</v>
      </c>
      <c r="I186" s="118"/>
      <c r="J186" s="26"/>
      <c r="K186" s="119" t="s">
        <v>1</v>
      </c>
      <c r="L186" s="120" t="s">
        <v>37</v>
      </c>
      <c r="M186" s="121">
        <v>0</v>
      </c>
      <c r="N186" s="121">
        <f t="shared" si="9"/>
        <v>0</v>
      </c>
      <c r="O186" s="121">
        <v>0</v>
      </c>
      <c r="P186" s="121">
        <f t="shared" si="10"/>
        <v>0</v>
      </c>
      <c r="Q186" s="121">
        <v>0</v>
      </c>
      <c r="R186" s="122">
        <f t="shared" si="11"/>
        <v>0</v>
      </c>
      <c r="S186" s="25"/>
      <c r="T186" s="25"/>
      <c r="U186" s="25"/>
      <c r="V186" s="25"/>
      <c r="W186" s="25"/>
      <c r="X186" s="25"/>
      <c r="Y186" s="25"/>
      <c r="Z186" s="25"/>
      <c r="AA186" s="25"/>
      <c r="AB186" s="25"/>
      <c r="AC186" s="25"/>
      <c r="AP186" s="123" t="s">
        <v>143</v>
      </c>
      <c r="AR186" s="123" t="s">
        <v>145</v>
      </c>
      <c r="AS186" s="123" t="s">
        <v>67</v>
      </c>
      <c r="AW186" s="14" t="s">
        <v>144</v>
      </c>
      <c r="BC186" s="124" t="e">
        <f>IF(L186="základní",#REF!,0)</f>
        <v>#REF!</v>
      </c>
      <c r="BD186" s="124">
        <f>IF(L186="snížená",#REF!,0)</f>
        <v>0</v>
      </c>
      <c r="BE186" s="124">
        <f>IF(L186="zákl. přenesená",#REF!,0)</f>
        <v>0</v>
      </c>
      <c r="BF186" s="124">
        <f>IF(L186="sníž. přenesená",#REF!,0)</f>
        <v>0</v>
      </c>
      <c r="BG186" s="124">
        <f>IF(L186="nulová",#REF!,0)</f>
        <v>0</v>
      </c>
      <c r="BH186" s="14" t="s">
        <v>65</v>
      </c>
      <c r="BI186" s="124" t="e">
        <f>ROUND(#REF!*H186,2)</f>
        <v>#REF!</v>
      </c>
      <c r="BJ186" s="14" t="s">
        <v>143</v>
      </c>
      <c r="BK186" s="123" t="s">
        <v>2030</v>
      </c>
    </row>
    <row r="187" spans="1:63" s="2" customFormat="1" ht="49.15" customHeight="1" x14ac:dyDescent="0.2">
      <c r="A187" s="25"/>
      <c r="B187" s="112"/>
      <c r="C187" s="113" t="s">
        <v>318</v>
      </c>
      <c r="D187" s="113" t="s">
        <v>145</v>
      </c>
      <c r="E187" s="114" t="s">
        <v>231</v>
      </c>
      <c r="F187" s="115" t="s">
        <v>232</v>
      </c>
      <c r="G187" s="116" t="s">
        <v>212</v>
      </c>
      <c r="H187" s="117">
        <v>19.177</v>
      </c>
      <c r="I187" s="118"/>
      <c r="J187" s="26"/>
      <c r="K187" s="119" t="s">
        <v>1</v>
      </c>
      <c r="L187" s="120" t="s">
        <v>37</v>
      </c>
      <c r="M187" s="121">
        <v>0</v>
      </c>
      <c r="N187" s="121">
        <f t="shared" si="9"/>
        <v>0</v>
      </c>
      <c r="O187" s="121">
        <v>0</v>
      </c>
      <c r="P187" s="121">
        <f t="shared" si="10"/>
        <v>0</v>
      </c>
      <c r="Q187" s="121">
        <v>0</v>
      </c>
      <c r="R187" s="122">
        <f t="shared" si="11"/>
        <v>0</v>
      </c>
      <c r="S187" s="25"/>
      <c r="T187" s="25"/>
      <c r="U187" s="25"/>
      <c r="V187" s="25"/>
      <c r="W187" s="25"/>
      <c r="X187" s="25"/>
      <c r="Y187" s="25"/>
      <c r="Z187" s="25"/>
      <c r="AA187" s="25"/>
      <c r="AB187" s="25"/>
      <c r="AC187" s="25"/>
      <c r="AP187" s="123" t="s">
        <v>143</v>
      </c>
      <c r="AR187" s="123" t="s">
        <v>145</v>
      </c>
      <c r="AS187" s="123" t="s">
        <v>67</v>
      </c>
      <c r="AW187" s="14" t="s">
        <v>144</v>
      </c>
      <c r="BC187" s="124" t="e">
        <f>IF(L187="základní",#REF!,0)</f>
        <v>#REF!</v>
      </c>
      <c r="BD187" s="124">
        <f>IF(L187="snížená",#REF!,0)</f>
        <v>0</v>
      </c>
      <c r="BE187" s="124">
        <f>IF(L187="zákl. přenesená",#REF!,0)</f>
        <v>0</v>
      </c>
      <c r="BF187" s="124">
        <f>IF(L187="sníž. přenesená",#REF!,0)</f>
        <v>0</v>
      </c>
      <c r="BG187" s="124">
        <f>IF(L187="nulová",#REF!,0)</f>
        <v>0</v>
      </c>
      <c r="BH187" s="14" t="s">
        <v>65</v>
      </c>
      <c r="BI187" s="124" t="e">
        <f>ROUND(#REF!*H187,2)</f>
        <v>#REF!</v>
      </c>
      <c r="BJ187" s="14" t="s">
        <v>143</v>
      </c>
      <c r="BK187" s="123" t="s">
        <v>2031</v>
      </c>
    </row>
    <row r="188" spans="1:63" s="2" customFormat="1" ht="24.2" customHeight="1" x14ac:dyDescent="0.2">
      <c r="A188" s="25"/>
      <c r="B188" s="112"/>
      <c r="C188" s="113" t="s">
        <v>322</v>
      </c>
      <c r="D188" s="113" t="s">
        <v>145</v>
      </c>
      <c r="E188" s="114" t="s">
        <v>826</v>
      </c>
      <c r="F188" s="115" t="s">
        <v>2032</v>
      </c>
      <c r="G188" s="116" t="s">
        <v>212</v>
      </c>
      <c r="H188" s="117">
        <v>22.992999999999999</v>
      </c>
      <c r="I188" s="118"/>
      <c r="J188" s="26"/>
      <c r="K188" s="119" t="s">
        <v>1</v>
      </c>
      <c r="L188" s="120" t="s">
        <v>37</v>
      </c>
      <c r="M188" s="121">
        <v>0</v>
      </c>
      <c r="N188" s="121">
        <f t="shared" si="9"/>
        <v>0</v>
      </c>
      <c r="O188" s="121">
        <v>0</v>
      </c>
      <c r="P188" s="121">
        <f t="shared" si="10"/>
        <v>0</v>
      </c>
      <c r="Q188" s="121">
        <v>0</v>
      </c>
      <c r="R188" s="122">
        <f t="shared" si="11"/>
        <v>0</v>
      </c>
      <c r="S188" s="25"/>
      <c r="T188" s="25"/>
      <c r="U188" s="25"/>
      <c r="V188" s="25"/>
      <c r="W188" s="25"/>
      <c r="X188" s="25"/>
      <c r="Y188" s="25"/>
      <c r="Z188" s="25"/>
      <c r="AA188" s="25"/>
      <c r="AB188" s="25"/>
      <c r="AC188" s="25"/>
      <c r="AP188" s="123" t="s">
        <v>143</v>
      </c>
      <c r="AR188" s="123" t="s">
        <v>145</v>
      </c>
      <c r="AS188" s="123" t="s">
        <v>67</v>
      </c>
      <c r="AW188" s="14" t="s">
        <v>144</v>
      </c>
      <c r="BC188" s="124" t="e">
        <f>IF(L188="základní",#REF!,0)</f>
        <v>#REF!</v>
      </c>
      <c r="BD188" s="124">
        <f>IF(L188="snížená",#REF!,0)</f>
        <v>0</v>
      </c>
      <c r="BE188" s="124">
        <f>IF(L188="zákl. přenesená",#REF!,0)</f>
        <v>0</v>
      </c>
      <c r="BF188" s="124">
        <f>IF(L188="sníž. přenesená",#REF!,0)</f>
        <v>0</v>
      </c>
      <c r="BG188" s="124">
        <f>IF(L188="nulová",#REF!,0)</f>
        <v>0</v>
      </c>
      <c r="BH188" s="14" t="s">
        <v>65</v>
      </c>
      <c r="BI188" s="124" t="e">
        <f>ROUND(#REF!*H188,2)</f>
        <v>#REF!</v>
      </c>
      <c r="BJ188" s="14" t="s">
        <v>143</v>
      </c>
      <c r="BK188" s="123" t="s">
        <v>2033</v>
      </c>
    </row>
    <row r="189" spans="1:63" s="2" customFormat="1" ht="33" customHeight="1" x14ac:dyDescent="0.2">
      <c r="A189" s="25"/>
      <c r="B189" s="112"/>
      <c r="C189" s="113" t="s">
        <v>326</v>
      </c>
      <c r="D189" s="113" t="s">
        <v>145</v>
      </c>
      <c r="E189" s="114" t="s">
        <v>829</v>
      </c>
      <c r="F189" s="115" t="s">
        <v>830</v>
      </c>
      <c r="G189" s="116" t="s">
        <v>212</v>
      </c>
      <c r="H189" s="117">
        <v>3.06</v>
      </c>
      <c r="I189" s="118"/>
      <c r="J189" s="26"/>
      <c r="K189" s="119" t="s">
        <v>1</v>
      </c>
      <c r="L189" s="120" t="s">
        <v>37</v>
      </c>
      <c r="M189" s="121">
        <v>0</v>
      </c>
      <c r="N189" s="121">
        <f t="shared" si="9"/>
        <v>0</v>
      </c>
      <c r="O189" s="121">
        <v>0</v>
      </c>
      <c r="P189" s="121">
        <f t="shared" si="10"/>
        <v>0</v>
      </c>
      <c r="Q189" s="121">
        <v>0</v>
      </c>
      <c r="R189" s="122">
        <f t="shared" si="11"/>
        <v>0</v>
      </c>
      <c r="S189" s="25"/>
      <c r="T189" s="25"/>
      <c r="U189" s="25"/>
      <c r="V189" s="25"/>
      <c r="W189" s="25"/>
      <c r="X189" s="25"/>
      <c r="Y189" s="25"/>
      <c r="Z189" s="25"/>
      <c r="AA189" s="25"/>
      <c r="AB189" s="25"/>
      <c r="AC189" s="25"/>
      <c r="AP189" s="123" t="s">
        <v>143</v>
      </c>
      <c r="AR189" s="123" t="s">
        <v>145</v>
      </c>
      <c r="AS189" s="123" t="s">
        <v>67</v>
      </c>
      <c r="AW189" s="14" t="s">
        <v>144</v>
      </c>
      <c r="BC189" s="124" t="e">
        <f>IF(L189="základní",#REF!,0)</f>
        <v>#REF!</v>
      </c>
      <c r="BD189" s="124">
        <f>IF(L189="snížená",#REF!,0)</f>
        <v>0</v>
      </c>
      <c r="BE189" s="124">
        <f>IF(L189="zákl. přenesená",#REF!,0)</f>
        <v>0</v>
      </c>
      <c r="BF189" s="124">
        <f>IF(L189="sníž. přenesená",#REF!,0)</f>
        <v>0</v>
      </c>
      <c r="BG189" s="124">
        <f>IF(L189="nulová",#REF!,0)</f>
        <v>0</v>
      </c>
      <c r="BH189" s="14" t="s">
        <v>65</v>
      </c>
      <c r="BI189" s="124" t="e">
        <f>ROUND(#REF!*H189,2)</f>
        <v>#REF!</v>
      </c>
      <c r="BJ189" s="14" t="s">
        <v>143</v>
      </c>
      <c r="BK189" s="123" t="s">
        <v>2034</v>
      </c>
    </row>
    <row r="190" spans="1:63" s="12" customFormat="1" ht="22.9" customHeight="1" x14ac:dyDescent="0.2">
      <c r="B190" s="103"/>
      <c r="D190" s="104" t="s">
        <v>56</v>
      </c>
      <c r="E190" s="125" t="s">
        <v>250</v>
      </c>
      <c r="F190" s="125" t="s">
        <v>251</v>
      </c>
      <c r="J190" s="103"/>
      <c r="K190" s="106"/>
      <c r="L190" s="107"/>
      <c r="M190" s="107"/>
      <c r="N190" s="108">
        <f>N191</f>
        <v>46.316615999999996</v>
      </c>
      <c r="O190" s="107"/>
      <c r="P190" s="108">
        <f>P191</f>
        <v>0</v>
      </c>
      <c r="Q190" s="107"/>
      <c r="R190" s="109">
        <f>R191</f>
        <v>0</v>
      </c>
      <c r="AP190" s="104" t="s">
        <v>65</v>
      </c>
      <c r="AR190" s="110" t="s">
        <v>56</v>
      </c>
      <c r="AS190" s="110" t="s">
        <v>65</v>
      </c>
      <c r="AW190" s="104" t="s">
        <v>144</v>
      </c>
      <c r="BI190" s="111" t="e">
        <f>BI191</f>
        <v>#REF!</v>
      </c>
    </row>
    <row r="191" spans="1:63" s="2" customFormat="1" ht="16.5" customHeight="1" x14ac:dyDescent="0.2">
      <c r="A191" s="25"/>
      <c r="B191" s="112"/>
      <c r="C191" s="113" t="s">
        <v>330</v>
      </c>
      <c r="D191" s="113" t="s">
        <v>145</v>
      </c>
      <c r="E191" s="114" t="s">
        <v>1554</v>
      </c>
      <c r="F191" s="115" t="s">
        <v>1555</v>
      </c>
      <c r="G191" s="116" t="s">
        <v>212</v>
      </c>
      <c r="H191" s="117">
        <v>55.735999999999997</v>
      </c>
      <c r="I191" s="118"/>
      <c r="J191" s="26"/>
      <c r="K191" s="119" t="s">
        <v>1</v>
      </c>
      <c r="L191" s="120" t="s">
        <v>37</v>
      </c>
      <c r="M191" s="121">
        <v>0.83099999999999996</v>
      </c>
      <c r="N191" s="121">
        <f>M191*H191</f>
        <v>46.316615999999996</v>
      </c>
      <c r="O191" s="121">
        <v>0</v>
      </c>
      <c r="P191" s="121">
        <f>O191*H191</f>
        <v>0</v>
      </c>
      <c r="Q191" s="121">
        <v>0</v>
      </c>
      <c r="R191" s="122">
        <f>Q191*H191</f>
        <v>0</v>
      </c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5"/>
      <c r="AP191" s="123" t="s">
        <v>143</v>
      </c>
      <c r="AR191" s="123" t="s">
        <v>145</v>
      </c>
      <c r="AS191" s="123" t="s">
        <v>67</v>
      </c>
      <c r="AW191" s="14" t="s">
        <v>144</v>
      </c>
      <c r="BC191" s="124" t="e">
        <f>IF(L191="základní",#REF!,0)</f>
        <v>#REF!</v>
      </c>
      <c r="BD191" s="124">
        <f>IF(L191="snížená",#REF!,0)</f>
        <v>0</v>
      </c>
      <c r="BE191" s="124">
        <f>IF(L191="zákl. přenesená",#REF!,0)</f>
        <v>0</v>
      </c>
      <c r="BF191" s="124">
        <f>IF(L191="sníž. přenesená",#REF!,0)</f>
        <v>0</v>
      </c>
      <c r="BG191" s="124">
        <f>IF(L191="nulová",#REF!,0)</f>
        <v>0</v>
      </c>
      <c r="BH191" s="14" t="s">
        <v>65</v>
      </c>
      <c r="BI191" s="124" t="e">
        <f>ROUND(#REF!*H191,2)</f>
        <v>#REF!</v>
      </c>
      <c r="BJ191" s="14" t="s">
        <v>143</v>
      </c>
      <c r="BK191" s="123" t="s">
        <v>2035</v>
      </c>
    </row>
    <row r="192" spans="1:63" s="12" customFormat="1" ht="22.9" customHeight="1" x14ac:dyDescent="0.2">
      <c r="B192" s="103"/>
      <c r="D192" s="104" t="s">
        <v>56</v>
      </c>
      <c r="E192" s="125" t="s">
        <v>1171</v>
      </c>
      <c r="F192" s="125" t="s">
        <v>1172</v>
      </c>
      <c r="J192" s="103"/>
      <c r="K192" s="106"/>
      <c r="L192" s="107"/>
      <c r="M192" s="107"/>
      <c r="N192" s="108">
        <f>N193</f>
        <v>0</v>
      </c>
      <c r="O192" s="107"/>
      <c r="P192" s="108">
        <f>P193</f>
        <v>0</v>
      </c>
      <c r="Q192" s="107"/>
      <c r="R192" s="109">
        <f>R193</f>
        <v>0</v>
      </c>
      <c r="AP192" s="104" t="s">
        <v>65</v>
      </c>
      <c r="AR192" s="110" t="s">
        <v>56</v>
      </c>
      <c r="AS192" s="110" t="s">
        <v>65</v>
      </c>
      <c r="AW192" s="104" t="s">
        <v>144</v>
      </c>
      <c r="BI192" s="111" t="e">
        <f>BI193</f>
        <v>#REF!</v>
      </c>
    </row>
    <row r="193" spans="1:63" s="2" customFormat="1" ht="24.2" customHeight="1" x14ac:dyDescent="0.2">
      <c r="A193" s="25"/>
      <c r="B193" s="112"/>
      <c r="C193" s="113" t="s">
        <v>332</v>
      </c>
      <c r="D193" s="113" t="s">
        <v>145</v>
      </c>
      <c r="E193" s="114" t="s">
        <v>1174</v>
      </c>
      <c r="F193" s="115" t="s">
        <v>2036</v>
      </c>
      <c r="G193" s="116" t="s">
        <v>169</v>
      </c>
      <c r="H193" s="117">
        <v>0.76200000000000001</v>
      </c>
      <c r="I193" s="118"/>
      <c r="J193" s="26"/>
      <c r="K193" s="119" t="s">
        <v>1</v>
      </c>
      <c r="L193" s="120" t="s">
        <v>37</v>
      </c>
      <c r="M193" s="121">
        <v>0</v>
      </c>
      <c r="N193" s="121">
        <f>M193*H193</f>
        <v>0</v>
      </c>
      <c r="O193" s="121">
        <v>0</v>
      </c>
      <c r="P193" s="121">
        <f>O193*H193</f>
        <v>0</v>
      </c>
      <c r="Q193" s="121">
        <v>0</v>
      </c>
      <c r="R193" s="122">
        <f>Q193*H193</f>
        <v>0</v>
      </c>
      <c r="S193" s="25"/>
      <c r="T193" s="25"/>
      <c r="U193" s="25"/>
      <c r="V193" s="25"/>
      <c r="W193" s="25"/>
      <c r="X193" s="25"/>
      <c r="Y193" s="25"/>
      <c r="Z193" s="25"/>
      <c r="AA193" s="25"/>
      <c r="AB193" s="25"/>
      <c r="AC193" s="25"/>
      <c r="AP193" s="123" t="s">
        <v>143</v>
      </c>
      <c r="AR193" s="123" t="s">
        <v>145</v>
      </c>
      <c r="AS193" s="123" t="s">
        <v>67</v>
      </c>
      <c r="AW193" s="14" t="s">
        <v>144</v>
      </c>
      <c r="BC193" s="124" t="e">
        <f>IF(L193="základní",#REF!,0)</f>
        <v>#REF!</v>
      </c>
      <c r="BD193" s="124">
        <f>IF(L193="snížená",#REF!,0)</f>
        <v>0</v>
      </c>
      <c r="BE193" s="124">
        <f>IF(L193="zákl. přenesená",#REF!,0)</f>
        <v>0</v>
      </c>
      <c r="BF193" s="124">
        <f>IF(L193="sníž. přenesená",#REF!,0)</f>
        <v>0</v>
      </c>
      <c r="BG193" s="124">
        <f>IF(L193="nulová",#REF!,0)</f>
        <v>0</v>
      </c>
      <c r="BH193" s="14" t="s">
        <v>65</v>
      </c>
      <c r="BI193" s="124" t="e">
        <f>ROUND(#REF!*H193,2)</f>
        <v>#REF!</v>
      </c>
      <c r="BJ193" s="14" t="s">
        <v>143</v>
      </c>
      <c r="BK193" s="123" t="s">
        <v>2037</v>
      </c>
    </row>
    <row r="194" spans="1:63" s="12" customFormat="1" ht="22.9" customHeight="1" x14ac:dyDescent="0.2">
      <c r="B194" s="103"/>
      <c r="D194" s="104" t="s">
        <v>56</v>
      </c>
      <c r="E194" s="125" t="s">
        <v>1434</v>
      </c>
      <c r="F194" s="125" t="s">
        <v>1435</v>
      </c>
      <c r="J194" s="103"/>
      <c r="K194" s="106"/>
      <c r="L194" s="107"/>
      <c r="M194" s="107"/>
      <c r="N194" s="108">
        <f>SUM(N195:N203)</f>
        <v>15.540544000000001</v>
      </c>
      <c r="O194" s="107"/>
      <c r="P194" s="108">
        <f>SUM(P195:P203)</f>
        <v>0.3915438</v>
      </c>
      <c r="Q194" s="107"/>
      <c r="R194" s="109">
        <f>SUM(R195:R203)</f>
        <v>0</v>
      </c>
      <c r="AP194" s="104" t="s">
        <v>67</v>
      </c>
      <c r="AR194" s="110" t="s">
        <v>56</v>
      </c>
      <c r="AS194" s="110" t="s">
        <v>65</v>
      </c>
      <c r="AW194" s="104" t="s">
        <v>144</v>
      </c>
      <c r="BI194" s="111" t="e">
        <f>SUM(BI195:BI203)</f>
        <v>#REF!</v>
      </c>
    </row>
    <row r="195" spans="1:63" s="2" customFormat="1" ht="24.2" customHeight="1" x14ac:dyDescent="0.2">
      <c r="A195" s="25"/>
      <c r="B195" s="112"/>
      <c r="C195" s="113" t="s">
        <v>336</v>
      </c>
      <c r="D195" s="113" t="s">
        <v>145</v>
      </c>
      <c r="E195" s="114" t="s">
        <v>2038</v>
      </c>
      <c r="F195" s="115" t="s">
        <v>2039</v>
      </c>
      <c r="G195" s="116" t="s">
        <v>178</v>
      </c>
      <c r="H195" s="117">
        <v>54.746000000000002</v>
      </c>
      <c r="I195" s="118"/>
      <c r="J195" s="26"/>
      <c r="K195" s="119" t="s">
        <v>1</v>
      </c>
      <c r="L195" s="120" t="s">
        <v>37</v>
      </c>
      <c r="M195" s="121">
        <v>2.4E-2</v>
      </c>
      <c r="N195" s="121">
        <f t="shared" ref="N195:N203" si="12">M195*H195</f>
        <v>1.3139040000000002</v>
      </c>
      <c r="O195" s="121">
        <v>0</v>
      </c>
      <c r="P195" s="121">
        <f t="shared" ref="P195:P203" si="13">O195*H195</f>
        <v>0</v>
      </c>
      <c r="Q195" s="121">
        <v>0</v>
      </c>
      <c r="R195" s="122">
        <f t="shared" ref="R195:R203" si="14">Q195*H195</f>
        <v>0</v>
      </c>
      <c r="S195" s="25"/>
      <c r="T195" s="25"/>
      <c r="U195" s="25"/>
      <c r="V195" s="25"/>
      <c r="W195" s="25"/>
      <c r="X195" s="25"/>
      <c r="Y195" s="25"/>
      <c r="Z195" s="25"/>
      <c r="AA195" s="25"/>
      <c r="AB195" s="25"/>
      <c r="AC195" s="25"/>
      <c r="AP195" s="123" t="s">
        <v>214</v>
      </c>
      <c r="AR195" s="123" t="s">
        <v>145</v>
      </c>
      <c r="AS195" s="123" t="s">
        <v>67</v>
      </c>
      <c r="AW195" s="14" t="s">
        <v>144</v>
      </c>
      <c r="BC195" s="124" t="e">
        <f>IF(L195="základní",#REF!,0)</f>
        <v>#REF!</v>
      </c>
      <c r="BD195" s="124">
        <f>IF(L195="snížená",#REF!,0)</f>
        <v>0</v>
      </c>
      <c r="BE195" s="124">
        <f>IF(L195="zákl. přenesená",#REF!,0)</f>
        <v>0</v>
      </c>
      <c r="BF195" s="124">
        <f>IF(L195="sníž. přenesená",#REF!,0)</f>
        <v>0</v>
      </c>
      <c r="BG195" s="124">
        <f>IF(L195="nulová",#REF!,0)</f>
        <v>0</v>
      </c>
      <c r="BH195" s="14" t="s">
        <v>65</v>
      </c>
      <c r="BI195" s="124" t="e">
        <f>ROUND(#REF!*H195,2)</f>
        <v>#REF!</v>
      </c>
      <c r="BJ195" s="14" t="s">
        <v>214</v>
      </c>
      <c r="BK195" s="123" t="s">
        <v>2040</v>
      </c>
    </row>
    <row r="196" spans="1:63" s="2" customFormat="1" ht="24.2" customHeight="1" x14ac:dyDescent="0.2">
      <c r="A196" s="25"/>
      <c r="B196" s="112"/>
      <c r="C196" s="126" t="s">
        <v>343</v>
      </c>
      <c r="D196" s="126" t="s">
        <v>242</v>
      </c>
      <c r="E196" s="127" t="s">
        <v>2041</v>
      </c>
      <c r="F196" s="128" t="s">
        <v>2042</v>
      </c>
      <c r="G196" s="129" t="s">
        <v>212</v>
      </c>
      <c r="H196" s="130">
        <v>1.9E-2</v>
      </c>
      <c r="I196" s="131"/>
      <c r="J196" s="132"/>
      <c r="K196" s="133" t="s">
        <v>1</v>
      </c>
      <c r="L196" s="134" t="s">
        <v>37</v>
      </c>
      <c r="M196" s="121">
        <v>0</v>
      </c>
      <c r="N196" s="121">
        <f t="shared" si="12"/>
        <v>0</v>
      </c>
      <c r="O196" s="121">
        <v>1</v>
      </c>
      <c r="P196" s="121">
        <f t="shared" si="13"/>
        <v>1.9E-2</v>
      </c>
      <c r="Q196" s="121">
        <v>0</v>
      </c>
      <c r="R196" s="122">
        <f t="shared" si="14"/>
        <v>0</v>
      </c>
      <c r="S196" s="25"/>
      <c r="T196" s="25"/>
      <c r="U196" s="25"/>
      <c r="V196" s="25"/>
      <c r="W196" s="25"/>
      <c r="X196" s="25"/>
      <c r="Y196" s="25"/>
      <c r="Z196" s="25"/>
      <c r="AA196" s="25"/>
      <c r="AB196" s="25"/>
      <c r="AC196" s="25"/>
      <c r="AP196" s="123" t="s">
        <v>267</v>
      </c>
      <c r="AR196" s="123" t="s">
        <v>242</v>
      </c>
      <c r="AS196" s="123" t="s">
        <v>67</v>
      </c>
      <c r="AW196" s="14" t="s">
        <v>144</v>
      </c>
      <c r="BC196" s="124" t="e">
        <f>IF(L196="základní",#REF!,0)</f>
        <v>#REF!</v>
      </c>
      <c r="BD196" s="124">
        <f>IF(L196="snížená",#REF!,0)</f>
        <v>0</v>
      </c>
      <c r="BE196" s="124">
        <f>IF(L196="zákl. přenesená",#REF!,0)</f>
        <v>0</v>
      </c>
      <c r="BF196" s="124">
        <f>IF(L196="sníž. přenesená",#REF!,0)</f>
        <v>0</v>
      </c>
      <c r="BG196" s="124">
        <f>IF(L196="nulová",#REF!,0)</f>
        <v>0</v>
      </c>
      <c r="BH196" s="14" t="s">
        <v>65</v>
      </c>
      <c r="BI196" s="124" t="e">
        <f>ROUND(#REF!*H196,2)</f>
        <v>#REF!</v>
      </c>
      <c r="BJ196" s="14" t="s">
        <v>214</v>
      </c>
      <c r="BK196" s="123" t="s">
        <v>2043</v>
      </c>
    </row>
    <row r="197" spans="1:63" s="2" customFormat="1" ht="24.2" customHeight="1" x14ac:dyDescent="0.2">
      <c r="A197" s="25"/>
      <c r="B197" s="112"/>
      <c r="C197" s="113" t="s">
        <v>347</v>
      </c>
      <c r="D197" s="113" t="s">
        <v>145</v>
      </c>
      <c r="E197" s="114" t="s">
        <v>2044</v>
      </c>
      <c r="F197" s="115" t="s">
        <v>2045</v>
      </c>
      <c r="G197" s="116" t="s">
        <v>178</v>
      </c>
      <c r="H197" s="117">
        <v>6.6020000000000003</v>
      </c>
      <c r="I197" s="118"/>
      <c r="J197" s="26"/>
      <c r="K197" s="119" t="s">
        <v>1</v>
      </c>
      <c r="L197" s="120" t="s">
        <v>37</v>
      </c>
      <c r="M197" s="121">
        <v>5.3999999999999999E-2</v>
      </c>
      <c r="N197" s="121">
        <f t="shared" si="12"/>
        <v>0.35650799999999999</v>
      </c>
      <c r="O197" s="121">
        <v>0</v>
      </c>
      <c r="P197" s="121">
        <f t="shared" si="13"/>
        <v>0</v>
      </c>
      <c r="Q197" s="121">
        <v>0</v>
      </c>
      <c r="R197" s="122">
        <f t="shared" si="14"/>
        <v>0</v>
      </c>
      <c r="S197" s="25"/>
      <c r="T197" s="25"/>
      <c r="U197" s="25"/>
      <c r="V197" s="25"/>
      <c r="W197" s="25"/>
      <c r="X197" s="25"/>
      <c r="Y197" s="25"/>
      <c r="Z197" s="25"/>
      <c r="AA197" s="25"/>
      <c r="AB197" s="25"/>
      <c r="AC197" s="25"/>
      <c r="AP197" s="123" t="s">
        <v>214</v>
      </c>
      <c r="AR197" s="123" t="s">
        <v>145</v>
      </c>
      <c r="AS197" s="123" t="s">
        <v>67</v>
      </c>
      <c r="AW197" s="14" t="s">
        <v>144</v>
      </c>
      <c r="BC197" s="124" t="e">
        <f>IF(L197="základní",#REF!,0)</f>
        <v>#REF!</v>
      </c>
      <c r="BD197" s="124">
        <f>IF(L197="snížená",#REF!,0)</f>
        <v>0</v>
      </c>
      <c r="BE197" s="124">
        <f>IF(L197="zákl. přenesená",#REF!,0)</f>
        <v>0</v>
      </c>
      <c r="BF197" s="124">
        <f>IF(L197="sníž. přenesená",#REF!,0)</f>
        <v>0</v>
      </c>
      <c r="BG197" s="124">
        <f>IF(L197="nulová",#REF!,0)</f>
        <v>0</v>
      </c>
      <c r="BH197" s="14" t="s">
        <v>65</v>
      </c>
      <c r="BI197" s="124" t="e">
        <f>ROUND(#REF!*H197,2)</f>
        <v>#REF!</v>
      </c>
      <c r="BJ197" s="14" t="s">
        <v>214</v>
      </c>
      <c r="BK197" s="123" t="s">
        <v>2046</v>
      </c>
    </row>
    <row r="198" spans="1:63" s="2" customFormat="1" ht="24.2" customHeight="1" x14ac:dyDescent="0.2">
      <c r="A198" s="25"/>
      <c r="B198" s="112"/>
      <c r="C198" s="126" t="s">
        <v>351</v>
      </c>
      <c r="D198" s="126" t="s">
        <v>242</v>
      </c>
      <c r="E198" s="127" t="s">
        <v>2041</v>
      </c>
      <c r="F198" s="128" t="s">
        <v>2042</v>
      </c>
      <c r="G198" s="129" t="s">
        <v>212</v>
      </c>
      <c r="H198" s="130">
        <v>2E-3</v>
      </c>
      <c r="I198" s="131"/>
      <c r="J198" s="132"/>
      <c r="K198" s="133" t="s">
        <v>1</v>
      </c>
      <c r="L198" s="134" t="s">
        <v>37</v>
      </c>
      <c r="M198" s="121">
        <v>0</v>
      </c>
      <c r="N198" s="121">
        <f t="shared" si="12"/>
        <v>0</v>
      </c>
      <c r="O198" s="121">
        <v>1</v>
      </c>
      <c r="P198" s="121">
        <f t="shared" si="13"/>
        <v>2E-3</v>
      </c>
      <c r="Q198" s="121">
        <v>0</v>
      </c>
      <c r="R198" s="122">
        <f t="shared" si="14"/>
        <v>0</v>
      </c>
      <c r="S198" s="25"/>
      <c r="T198" s="25"/>
      <c r="U198" s="25"/>
      <c r="V198" s="25"/>
      <c r="W198" s="25"/>
      <c r="X198" s="25"/>
      <c r="Y198" s="25"/>
      <c r="Z198" s="25"/>
      <c r="AA198" s="25"/>
      <c r="AB198" s="25"/>
      <c r="AC198" s="25"/>
      <c r="AP198" s="123" t="s">
        <v>267</v>
      </c>
      <c r="AR198" s="123" t="s">
        <v>242</v>
      </c>
      <c r="AS198" s="123" t="s">
        <v>67</v>
      </c>
      <c r="AW198" s="14" t="s">
        <v>144</v>
      </c>
      <c r="BC198" s="124" t="e">
        <f>IF(L198="základní",#REF!,0)</f>
        <v>#REF!</v>
      </c>
      <c r="BD198" s="124">
        <f>IF(L198="snížená",#REF!,0)</f>
        <v>0</v>
      </c>
      <c r="BE198" s="124">
        <f>IF(L198="zákl. přenesená",#REF!,0)</f>
        <v>0</v>
      </c>
      <c r="BF198" s="124">
        <f>IF(L198="sníž. přenesená",#REF!,0)</f>
        <v>0</v>
      </c>
      <c r="BG198" s="124">
        <f>IF(L198="nulová",#REF!,0)</f>
        <v>0</v>
      </c>
      <c r="BH198" s="14" t="s">
        <v>65</v>
      </c>
      <c r="BI198" s="124" t="e">
        <f>ROUND(#REF!*H198,2)</f>
        <v>#REF!</v>
      </c>
      <c r="BJ198" s="14" t="s">
        <v>214</v>
      </c>
      <c r="BK198" s="123" t="s">
        <v>2047</v>
      </c>
    </row>
    <row r="199" spans="1:63" s="2" customFormat="1" ht="24.2" customHeight="1" x14ac:dyDescent="0.2">
      <c r="A199" s="25"/>
      <c r="B199" s="112"/>
      <c r="C199" s="113" t="s">
        <v>355</v>
      </c>
      <c r="D199" s="113" t="s">
        <v>145</v>
      </c>
      <c r="E199" s="114" t="s">
        <v>2048</v>
      </c>
      <c r="F199" s="115" t="s">
        <v>2049</v>
      </c>
      <c r="G199" s="116" t="s">
        <v>178</v>
      </c>
      <c r="H199" s="117">
        <v>54.746000000000002</v>
      </c>
      <c r="I199" s="118"/>
      <c r="J199" s="26"/>
      <c r="K199" s="119" t="s">
        <v>1</v>
      </c>
      <c r="L199" s="120" t="s">
        <v>37</v>
      </c>
      <c r="M199" s="121">
        <v>0.222</v>
      </c>
      <c r="N199" s="121">
        <f t="shared" si="12"/>
        <v>12.153612000000001</v>
      </c>
      <c r="O199" s="121">
        <v>4.0000000000000002E-4</v>
      </c>
      <c r="P199" s="121">
        <f t="shared" si="13"/>
        <v>2.1898400000000002E-2</v>
      </c>
      <c r="Q199" s="121">
        <v>0</v>
      </c>
      <c r="R199" s="122">
        <f t="shared" si="14"/>
        <v>0</v>
      </c>
      <c r="S199" s="25"/>
      <c r="T199" s="25"/>
      <c r="U199" s="25"/>
      <c r="V199" s="25"/>
      <c r="W199" s="25"/>
      <c r="X199" s="25"/>
      <c r="Y199" s="25"/>
      <c r="Z199" s="25"/>
      <c r="AA199" s="25"/>
      <c r="AB199" s="25"/>
      <c r="AC199" s="25"/>
      <c r="AP199" s="123" t="s">
        <v>214</v>
      </c>
      <c r="AR199" s="123" t="s">
        <v>145</v>
      </c>
      <c r="AS199" s="123" t="s">
        <v>67</v>
      </c>
      <c r="AW199" s="14" t="s">
        <v>144</v>
      </c>
      <c r="BC199" s="124" t="e">
        <f>IF(L199="základní",#REF!,0)</f>
        <v>#REF!</v>
      </c>
      <c r="BD199" s="124">
        <f>IF(L199="snížená",#REF!,0)</f>
        <v>0</v>
      </c>
      <c r="BE199" s="124">
        <f>IF(L199="zákl. přenesená",#REF!,0)</f>
        <v>0</v>
      </c>
      <c r="BF199" s="124">
        <f>IF(L199="sníž. přenesená",#REF!,0)</f>
        <v>0</v>
      </c>
      <c r="BG199" s="124">
        <f>IF(L199="nulová",#REF!,0)</f>
        <v>0</v>
      </c>
      <c r="BH199" s="14" t="s">
        <v>65</v>
      </c>
      <c r="BI199" s="124" t="e">
        <f>ROUND(#REF!*H199,2)</f>
        <v>#REF!</v>
      </c>
      <c r="BJ199" s="14" t="s">
        <v>214</v>
      </c>
      <c r="BK199" s="123" t="s">
        <v>2050</v>
      </c>
    </row>
    <row r="200" spans="1:63" s="2" customFormat="1" ht="37.9" customHeight="1" x14ac:dyDescent="0.2">
      <c r="A200" s="25"/>
      <c r="B200" s="112"/>
      <c r="C200" s="126" t="s">
        <v>359</v>
      </c>
      <c r="D200" s="126" t="s">
        <v>242</v>
      </c>
      <c r="E200" s="127" t="s">
        <v>2051</v>
      </c>
      <c r="F200" s="128" t="s">
        <v>2052</v>
      </c>
      <c r="G200" s="129" t="s">
        <v>178</v>
      </c>
      <c r="H200" s="130">
        <v>65.694999999999993</v>
      </c>
      <c r="I200" s="131"/>
      <c r="J200" s="132"/>
      <c r="K200" s="133" t="s">
        <v>1</v>
      </c>
      <c r="L200" s="134" t="s">
        <v>37</v>
      </c>
      <c r="M200" s="121">
        <v>0</v>
      </c>
      <c r="N200" s="121">
        <f t="shared" si="12"/>
        <v>0</v>
      </c>
      <c r="O200" s="121">
        <v>4.7000000000000002E-3</v>
      </c>
      <c r="P200" s="121">
        <f t="shared" si="13"/>
        <v>0.3087665</v>
      </c>
      <c r="Q200" s="121">
        <v>0</v>
      </c>
      <c r="R200" s="122">
        <f t="shared" si="14"/>
        <v>0</v>
      </c>
      <c r="S200" s="25"/>
      <c r="T200" s="25"/>
      <c r="U200" s="25"/>
      <c r="V200" s="25"/>
      <c r="W200" s="25"/>
      <c r="X200" s="25"/>
      <c r="Y200" s="25"/>
      <c r="Z200" s="25"/>
      <c r="AA200" s="25"/>
      <c r="AB200" s="25"/>
      <c r="AC200" s="25"/>
      <c r="AP200" s="123" t="s">
        <v>267</v>
      </c>
      <c r="AR200" s="123" t="s">
        <v>242</v>
      </c>
      <c r="AS200" s="123" t="s">
        <v>67</v>
      </c>
      <c r="AW200" s="14" t="s">
        <v>144</v>
      </c>
      <c r="BC200" s="124" t="e">
        <f>IF(L200="základní",#REF!,0)</f>
        <v>#REF!</v>
      </c>
      <c r="BD200" s="124">
        <f>IF(L200="snížená",#REF!,0)</f>
        <v>0</v>
      </c>
      <c r="BE200" s="124">
        <f>IF(L200="zákl. přenesená",#REF!,0)</f>
        <v>0</v>
      </c>
      <c r="BF200" s="124">
        <f>IF(L200="sníž. přenesená",#REF!,0)</f>
        <v>0</v>
      </c>
      <c r="BG200" s="124">
        <f>IF(L200="nulová",#REF!,0)</f>
        <v>0</v>
      </c>
      <c r="BH200" s="14" t="s">
        <v>65</v>
      </c>
      <c r="BI200" s="124" t="e">
        <f>ROUND(#REF!*H200,2)</f>
        <v>#REF!</v>
      </c>
      <c r="BJ200" s="14" t="s">
        <v>214</v>
      </c>
      <c r="BK200" s="123" t="s">
        <v>2053</v>
      </c>
    </row>
    <row r="201" spans="1:63" s="2" customFormat="1" ht="24.2" customHeight="1" x14ac:dyDescent="0.2">
      <c r="A201" s="25"/>
      <c r="B201" s="112"/>
      <c r="C201" s="113" t="s">
        <v>363</v>
      </c>
      <c r="D201" s="113" t="s">
        <v>145</v>
      </c>
      <c r="E201" s="114" t="s">
        <v>2054</v>
      </c>
      <c r="F201" s="115" t="s">
        <v>2055</v>
      </c>
      <c r="G201" s="116" t="s">
        <v>178</v>
      </c>
      <c r="H201" s="117">
        <v>6.6020000000000003</v>
      </c>
      <c r="I201" s="118"/>
      <c r="J201" s="26"/>
      <c r="K201" s="119" t="s">
        <v>1</v>
      </c>
      <c r="L201" s="120" t="s">
        <v>37</v>
      </c>
      <c r="M201" s="121">
        <v>0.26</v>
      </c>
      <c r="N201" s="121">
        <f t="shared" si="12"/>
        <v>1.71652</v>
      </c>
      <c r="O201" s="121">
        <v>4.0000000000000002E-4</v>
      </c>
      <c r="P201" s="121">
        <f t="shared" si="13"/>
        <v>2.6408000000000004E-3</v>
      </c>
      <c r="Q201" s="121">
        <v>0</v>
      </c>
      <c r="R201" s="122">
        <f t="shared" si="14"/>
        <v>0</v>
      </c>
      <c r="S201" s="25"/>
      <c r="T201" s="25"/>
      <c r="U201" s="25"/>
      <c r="V201" s="25"/>
      <c r="W201" s="25"/>
      <c r="X201" s="25"/>
      <c r="Y201" s="25"/>
      <c r="Z201" s="25"/>
      <c r="AA201" s="25"/>
      <c r="AB201" s="25"/>
      <c r="AC201" s="25"/>
      <c r="AP201" s="123" t="s">
        <v>214</v>
      </c>
      <c r="AR201" s="123" t="s">
        <v>145</v>
      </c>
      <c r="AS201" s="123" t="s">
        <v>67</v>
      </c>
      <c r="AW201" s="14" t="s">
        <v>144</v>
      </c>
      <c r="BC201" s="124" t="e">
        <f>IF(L201="základní",#REF!,0)</f>
        <v>#REF!</v>
      </c>
      <c r="BD201" s="124">
        <f>IF(L201="snížená",#REF!,0)</f>
        <v>0</v>
      </c>
      <c r="BE201" s="124">
        <f>IF(L201="zákl. přenesená",#REF!,0)</f>
        <v>0</v>
      </c>
      <c r="BF201" s="124">
        <f>IF(L201="sníž. přenesená",#REF!,0)</f>
        <v>0</v>
      </c>
      <c r="BG201" s="124">
        <f>IF(L201="nulová",#REF!,0)</f>
        <v>0</v>
      </c>
      <c r="BH201" s="14" t="s">
        <v>65</v>
      </c>
      <c r="BI201" s="124" t="e">
        <f>ROUND(#REF!*H201,2)</f>
        <v>#REF!</v>
      </c>
      <c r="BJ201" s="14" t="s">
        <v>214</v>
      </c>
      <c r="BK201" s="123" t="s">
        <v>2056</v>
      </c>
    </row>
    <row r="202" spans="1:63" s="2" customFormat="1" ht="37.9" customHeight="1" x14ac:dyDescent="0.2">
      <c r="A202" s="25"/>
      <c r="B202" s="112"/>
      <c r="C202" s="126" t="s">
        <v>367</v>
      </c>
      <c r="D202" s="126" t="s">
        <v>242</v>
      </c>
      <c r="E202" s="127" t="s">
        <v>2051</v>
      </c>
      <c r="F202" s="128" t="s">
        <v>2052</v>
      </c>
      <c r="G202" s="129" t="s">
        <v>178</v>
      </c>
      <c r="H202" s="130">
        <v>7.923</v>
      </c>
      <c r="I202" s="131"/>
      <c r="J202" s="132"/>
      <c r="K202" s="133" t="s">
        <v>1</v>
      </c>
      <c r="L202" s="134" t="s">
        <v>37</v>
      </c>
      <c r="M202" s="121">
        <v>0</v>
      </c>
      <c r="N202" s="121">
        <f t="shared" si="12"/>
        <v>0</v>
      </c>
      <c r="O202" s="121">
        <v>4.7000000000000002E-3</v>
      </c>
      <c r="P202" s="121">
        <f t="shared" si="13"/>
        <v>3.7238100000000003E-2</v>
      </c>
      <c r="Q202" s="121">
        <v>0</v>
      </c>
      <c r="R202" s="122">
        <f t="shared" si="14"/>
        <v>0</v>
      </c>
      <c r="S202" s="25"/>
      <c r="T202" s="25"/>
      <c r="U202" s="25"/>
      <c r="V202" s="25"/>
      <c r="W202" s="25"/>
      <c r="X202" s="25"/>
      <c r="Y202" s="25"/>
      <c r="Z202" s="25"/>
      <c r="AA202" s="25"/>
      <c r="AB202" s="25"/>
      <c r="AC202" s="25"/>
      <c r="AP202" s="123" t="s">
        <v>267</v>
      </c>
      <c r="AR202" s="123" t="s">
        <v>242</v>
      </c>
      <c r="AS202" s="123" t="s">
        <v>67</v>
      </c>
      <c r="AW202" s="14" t="s">
        <v>144</v>
      </c>
      <c r="BC202" s="124" t="e">
        <f>IF(L202="základní",#REF!,0)</f>
        <v>#REF!</v>
      </c>
      <c r="BD202" s="124">
        <f>IF(L202="snížená",#REF!,0)</f>
        <v>0</v>
      </c>
      <c r="BE202" s="124">
        <f>IF(L202="zákl. přenesená",#REF!,0)</f>
        <v>0</v>
      </c>
      <c r="BF202" s="124">
        <f>IF(L202="sníž. přenesená",#REF!,0)</f>
        <v>0</v>
      </c>
      <c r="BG202" s="124">
        <f>IF(L202="nulová",#REF!,0)</f>
        <v>0</v>
      </c>
      <c r="BH202" s="14" t="s">
        <v>65</v>
      </c>
      <c r="BI202" s="124" t="e">
        <f>ROUND(#REF!*H202,2)</f>
        <v>#REF!</v>
      </c>
      <c r="BJ202" s="14" t="s">
        <v>214</v>
      </c>
      <c r="BK202" s="123" t="s">
        <v>2057</v>
      </c>
    </row>
    <row r="203" spans="1:63" s="2" customFormat="1" ht="24.2" customHeight="1" x14ac:dyDescent="0.2">
      <c r="A203" s="25"/>
      <c r="B203" s="112"/>
      <c r="C203" s="113" t="s">
        <v>371</v>
      </c>
      <c r="D203" s="113" t="s">
        <v>145</v>
      </c>
      <c r="E203" s="114" t="s">
        <v>1439</v>
      </c>
      <c r="F203" s="115" t="s">
        <v>1440</v>
      </c>
      <c r="G203" s="116" t="s">
        <v>339</v>
      </c>
      <c r="H203" s="117">
        <v>201.321</v>
      </c>
      <c r="I203" s="118"/>
      <c r="J203" s="26"/>
      <c r="K203" s="119" t="s">
        <v>1</v>
      </c>
      <c r="L203" s="120" t="s">
        <v>37</v>
      </c>
      <c r="M203" s="121">
        <v>0</v>
      </c>
      <c r="N203" s="121">
        <f t="shared" si="12"/>
        <v>0</v>
      </c>
      <c r="O203" s="121">
        <v>0</v>
      </c>
      <c r="P203" s="121">
        <f t="shared" si="13"/>
        <v>0</v>
      </c>
      <c r="Q203" s="121">
        <v>0</v>
      </c>
      <c r="R203" s="122">
        <f t="shared" si="14"/>
        <v>0</v>
      </c>
      <c r="S203" s="25"/>
      <c r="T203" s="25"/>
      <c r="U203" s="25"/>
      <c r="V203" s="25"/>
      <c r="W203" s="25"/>
      <c r="X203" s="25"/>
      <c r="Y203" s="25"/>
      <c r="Z203" s="25"/>
      <c r="AA203" s="25"/>
      <c r="AB203" s="25"/>
      <c r="AC203" s="25"/>
      <c r="AP203" s="123" t="s">
        <v>214</v>
      </c>
      <c r="AR203" s="123" t="s">
        <v>145</v>
      </c>
      <c r="AS203" s="123" t="s">
        <v>67</v>
      </c>
      <c r="AW203" s="14" t="s">
        <v>144</v>
      </c>
      <c r="BC203" s="124" t="e">
        <f>IF(L203="základní",#REF!,0)</f>
        <v>#REF!</v>
      </c>
      <c r="BD203" s="124">
        <f>IF(L203="snížená",#REF!,0)</f>
        <v>0</v>
      </c>
      <c r="BE203" s="124">
        <f>IF(L203="zákl. přenesená",#REF!,0)</f>
        <v>0</v>
      </c>
      <c r="BF203" s="124">
        <f>IF(L203="sníž. přenesená",#REF!,0)</f>
        <v>0</v>
      </c>
      <c r="BG203" s="124">
        <f>IF(L203="nulová",#REF!,0)</f>
        <v>0</v>
      </c>
      <c r="BH203" s="14" t="s">
        <v>65</v>
      </c>
      <c r="BI203" s="124" t="e">
        <f>ROUND(#REF!*H203,2)</f>
        <v>#REF!</v>
      </c>
      <c r="BJ203" s="14" t="s">
        <v>214</v>
      </c>
      <c r="BK203" s="123" t="s">
        <v>2058</v>
      </c>
    </row>
    <row r="204" spans="1:63" s="12" customFormat="1" ht="22.9" customHeight="1" x14ac:dyDescent="0.2">
      <c r="B204" s="103"/>
      <c r="D204" s="104" t="s">
        <v>56</v>
      </c>
      <c r="E204" s="125" t="s">
        <v>570</v>
      </c>
      <c r="F204" s="125" t="s">
        <v>571</v>
      </c>
      <c r="J204" s="103"/>
      <c r="K204" s="106"/>
      <c r="L204" s="107"/>
      <c r="M204" s="107"/>
      <c r="N204" s="108">
        <f>SUM(N205:N207)</f>
        <v>6.0768060000000004</v>
      </c>
      <c r="O204" s="107"/>
      <c r="P204" s="108">
        <f>SUM(P205:P207)</f>
        <v>0.13960250000000002</v>
      </c>
      <c r="Q204" s="107"/>
      <c r="R204" s="109">
        <f>SUM(R205:R207)</f>
        <v>0</v>
      </c>
      <c r="AP204" s="104" t="s">
        <v>67</v>
      </c>
      <c r="AR204" s="110" t="s">
        <v>56</v>
      </c>
      <c r="AS204" s="110" t="s">
        <v>65</v>
      </c>
      <c r="AW204" s="104" t="s">
        <v>144</v>
      </c>
      <c r="BI204" s="111" t="e">
        <f>SUM(BI205:BI207)</f>
        <v>#REF!</v>
      </c>
    </row>
    <row r="205" spans="1:63" s="2" customFormat="1" ht="24.2" customHeight="1" x14ac:dyDescent="0.2">
      <c r="A205" s="25"/>
      <c r="B205" s="112"/>
      <c r="C205" s="113" t="s">
        <v>375</v>
      </c>
      <c r="D205" s="113" t="s">
        <v>145</v>
      </c>
      <c r="E205" s="114" t="s">
        <v>2059</v>
      </c>
      <c r="F205" s="115" t="s">
        <v>2060</v>
      </c>
      <c r="G205" s="116" t="s">
        <v>178</v>
      </c>
      <c r="H205" s="117">
        <v>54.746000000000002</v>
      </c>
      <c r="I205" s="118"/>
      <c r="J205" s="26"/>
      <c r="K205" s="119" t="s">
        <v>1</v>
      </c>
      <c r="L205" s="120" t="s">
        <v>37</v>
      </c>
      <c r="M205" s="121">
        <v>0.111</v>
      </c>
      <c r="N205" s="121">
        <f>M205*H205</f>
        <v>6.0768060000000004</v>
      </c>
      <c r="O205" s="121">
        <v>0</v>
      </c>
      <c r="P205" s="121">
        <f>O205*H205</f>
        <v>0</v>
      </c>
      <c r="Q205" s="121">
        <v>0</v>
      </c>
      <c r="R205" s="122">
        <f>Q205*H205</f>
        <v>0</v>
      </c>
      <c r="S205" s="25"/>
      <c r="T205" s="25"/>
      <c r="U205" s="25"/>
      <c r="V205" s="25"/>
      <c r="W205" s="25"/>
      <c r="X205" s="25"/>
      <c r="Y205" s="25"/>
      <c r="Z205" s="25"/>
      <c r="AA205" s="25"/>
      <c r="AB205" s="25"/>
      <c r="AC205" s="25"/>
      <c r="AP205" s="123" t="s">
        <v>214</v>
      </c>
      <c r="AR205" s="123" t="s">
        <v>145</v>
      </c>
      <c r="AS205" s="123" t="s">
        <v>67</v>
      </c>
      <c r="AW205" s="14" t="s">
        <v>144</v>
      </c>
      <c r="BC205" s="124" t="e">
        <f>IF(L205="základní",#REF!,0)</f>
        <v>#REF!</v>
      </c>
      <c r="BD205" s="124">
        <f>IF(L205="snížená",#REF!,0)</f>
        <v>0</v>
      </c>
      <c r="BE205" s="124">
        <f>IF(L205="zákl. přenesená",#REF!,0)</f>
        <v>0</v>
      </c>
      <c r="BF205" s="124">
        <f>IF(L205="sníž. přenesená",#REF!,0)</f>
        <v>0</v>
      </c>
      <c r="BG205" s="124">
        <f>IF(L205="nulová",#REF!,0)</f>
        <v>0</v>
      </c>
      <c r="BH205" s="14" t="s">
        <v>65</v>
      </c>
      <c r="BI205" s="124" t="e">
        <f>ROUND(#REF!*H205,2)</f>
        <v>#REF!</v>
      </c>
      <c r="BJ205" s="14" t="s">
        <v>214</v>
      </c>
      <c r="BK205" s="123" t="s">
        <v>2061</v>
      </c>
    </row>
    <row r="206" spans="1:63" s="2" customFormat="1" ht="24.2" customHeight="1" x14ac:dyDescent="0.2">
      <c r="A206" s="25"/>
      <c r="B206" s="112"/>
      <c r="C206" s="126" t="s">
        <v>379</v>
      </c>
      <c r="D206" s="126" t="s">
        <v>242</v>
      </c>
      <c r="E206" s="127" t="s">
        <v>2062</v>
      </c>
      <c r="F206" s="128" t="s">
        <v>2063</v>
      </c>
      <c r="G206" s="129" t="s">
        <v>178</v>
      </c>
      <c r="H206" s="130">
        <v>55.841000000000001</v>
      </c>
      <c r="I206" s="131"/>
      <c r="J206" s="132"/>
      <c r="K206" s="133" t="s">
        <v>1</v>
      </c>
      <c r="L206" s="134" t="s">
        <v>37</v>
      </c>
      <c r="M206" s="121">
        <v>0</v>
      </c>
      <c r="N206" s="121">
        <f>M206*H206</f>
        <v>0</v>
      </c>
      <c r="O206" s="121">
        <v>2.5000000000000001E-3</v>
      </c>
      <c r="P206" s="121">
        <f>O206*H206</f>
        <v>0.13960250000000002</v>
      </c>
      <c r="Q206" s="121">
        <v>0</v>
      </c>
      <c r="R206" s="122">
        <f>Q206*H206</f>
        <v>0</v>
      </c>
      <c r="S206" s="25"/>
      <c r="T206" s="25"/>
      <c r="U206" s="25"/>
      <c r="V206" s="25"/>
      <c r="W206" s="25"/>
      <c r="X206" s="25"/>
      <c r="Y206" s="25"/>
      <c r="Z206" s="25"/>
      <c r="AA206" s="25"/>
      <c r="AB206" s="25"/>
      <c r="AC206" s="25"/>
      <c r="AP206" s="123" t="s">
        <v>267</v>
      </c>
      <c r="AR206" s="123" t="s">
        <v>242</v>
      </c>
      <c r="AS206" s="123" t="s">
        <v>67</v>
      </c>
      <c r="AW206" s="14" t="s">
        <v>144</v>
      </c>
      <c r="BC206" s="124" t="e">
        <f>IF(L206="základní",#REF!,0)</f>
        <v>#REF!</v>
      </c>
      <c r="BD206" s="124">
        <f>IF(L206="snížená",#REF!,0)</f>
        <v>0</v>
      </c>
      <c r="BE206" s="124">
        <f>IF(L206="zákl. přenesená",#REF!,0)</f>
        <v>0</v>
      </c>
      <c r="BF206" s="124">
        <f>IF(L206="sníž. přenesená",#REF!,0)</f>
        <v>0</v>
      </c>
      <c r="BG206" s="124">
        <f>IF(L206="nulová",#REF!,0)</f>
        <v>0</v>
      </c>
      <c r="BH206" s="14" t="s">
        <v>65</v>
      </c>
      <c r="BI206" s="124" t="e">
        <f>ROUND(#REF!*H206,2)</f>
        <v>#REF!</v>
      </c>
      <c r="BJ206" s="14" t="s">
        <v>214</v>
      </c>
      <c r="BK206" s="123" t="s">
        <v>2064</v>
      </c>
    </row>
    <row r="207" spans="1:63" s="2" customFormat="1" ht="24.2" customHeight="1" x14ac:dyDescent="0.2">
      <c r="A207" s="25"/>
      <c r="B207" s="112"/>
      <c r="C207" s="113" t="s">
        <v>383</v>
      </c>
      <c r="D207" s="113" t="s">
        <v>145</v>
      </c>
      <c r="E207" s="114" t="s">
        <v>575</v>
      </c>
      <c r="F207" s="115" t="s">
        <v>576</v>
      </c>
      <c r="G207" s="116" t="s">
        <v>339</v>
      </c>
      <c r="H207" s="117">
        <v>1.3480000000000001</v>
      </c>
      <c r="I207" s="118"/>
      <c r="J207" s="26"/>
      <c r="K207" s="119" t="s">
        <v>1</v>
      </c>
      <c r="L207" s="120" t="s">
        <v>37</v>
      </c>
      <c r="M207" s="121">
        <v>0</v>
      </c>
      <c r="N207" s="121">
        <f>M207*H207</f>
        <v>0</v>
      </c>
      <c r="O207" s="121">
        <v>0</v>
      </c>
      <c r="P207" s="121">
        <f>O207*H207</f>
        <v>0</v>
      </c>
      <c r="Q207" s="121">
        <v>0</v>
      </c>
      <c r="R207" s="122">
        <f>Q207*H207</f>
        <v>0</v>
      </c>
      <c r="S207" s="25"/>
      <c r="T207" s="25"/>
      <c r="U207" s="25"/>
      <c r="V207" s="25"/>
      <c r="W207" s="25"/>
      <c r="X207" s="25"/>
      <c r="Y207" s="25"/>
      <c r="Z207" s="25"/>
      <c r="AA207" s="25"/>
      <c r="AB207" s="25"/>
      <c r="AC207" s="25"/>
      <c r="AP207" s="123" t="s">
        <v>214</v>
      </c>
      <c r="AR207" s="123" t="s">
        <v>145</v>
      </c>
      <c r="AS207" s="123" t="s">
        <v>67</v>
      </c>
      <c r="AW207" s="14" t="s">
        <v>144</v>
      </c>
      <c r="BC207" s="124" t="e">
        <f>IF(L207="základní",#REF!,0)</f>
        <v>#REF!</v>
      </c>
      <c r="BD207" s="124">
        <f>IF(L207="snížená",#REF!,0)</f>
        <v>0</v>
      </c>
      <c r="BE207" s="124">
        <f>IF(L207="zákl. přenesená",#REF!,0)</f>
        <v>0</v>
      </c>
      <c r="BF207" s="124">
        <f>IF(L207="sníž. přenesená",#REF!,0)</f>
        <v>0</v>
      </c>
      <c r="BG207" s="124">
        <f>IF(L207="nulová",#REF!,0)</f>
        <v>0</v>
      </c>
      <c r="BH207" s="14" t="s">
        <v>65</v>
      </c>
      <c r="BI207" s="124" t="e">
        <f>ROUND(#REF!*H207,2)</f>
        <v>#REF!</v>
      </c>
      <c r="BJ207" s="14" t="s">
        <v>214</v>
      </c>
      <c r="BK207" s="123" t="s">
        <v>2065</v>
      </c>
    </row>
    <row r="208" spans="1:63" s="12" customFormat="1" ht="22.9" customHeight="1" x14ac:dyDescent="0.2">
      <c r="B208" s="103"/>
      <c r="D208" s="104" t="s">
        <v>56</v>
      </c>
      <c r="E208" s="125" t="s">
        <v>835</v>
      </c>
      <c r="F208" s="125" t="s">
        <v>836</v>
      </c>
      <c r="J208" s="103"/>
      <c r="K208" s="106"/>
      <c r="L208" s="107"/>
      <c r="M208" s="107"/>
      <c r="N208" s="108">
        <f>SUM(N209:N215)</f>
        <v>3.1631369999999999</v>
      </c>
      <c r="O208" s="107"/>
      <c r="P208" s="108">
        <f>SUM(P209:P215)</f>
        <v>6.5645699999999996E-3</v>
      </c>
      <c r="Q208" s="107"/>
      <c r="R208" s="109">
        <f>SUM(R209:R215)</f>
        <v>1.62306E-3</v>
      </c>
      <c r="AP208" s="104" t="s">
        <v>67</v>
      </c>
      <c r="AR208" s="110" t="s">
        <v>56</v>
      </c>
      <c r="AS208" s="110" t="s">
        <v>65</v>
      </c>
      <c r="AW208" s="104" t="s">
        <v>144</v>
      </c>
      <c r="BI208" s="111" t="e">
        <f>SUM(BI209:BI215)</f>
        <v>#REF!</v>
      </c>
    </row>
    <row r="209" spans="1:63" s="2" customFormat="1" ht="16.5" customHeight="1" x14ac:dyDescent="0.2">
      <c r="A209" s="25"/>
      <c r="B209" s="112"/>
      <c r="C209" s="113" t="s">
        <v>387</v>
      </c>
      <c r="D209" s="113" t="s">
        <v>145</v>
      </c>
      <c r="E209" s="114" t="s">
        <v>2066</v>
      </c>
      <c r="F209" s="115" t="s">
        <v>2067</v>
      </c>
      <c r="G209" s="116" t="s">
        <v>169</v>
      </c>
      <c r="H209" s="117">
        <v>0.76200000000000001</v>
      </c>
      <c r="I209" s="118"/>
      <c r="J209" s="26"/>
      <c r="K209" s="119" t="s">
        <v>1</v>
      </c>
      <c r="L209" s="120" t="s">
        <v>37</v>
      </c>
      <c r="M209" s="121">
        <v>0.17299999999999999</v>
      </c>
      <c r="N209" s="121">
        <f t="shared" ref="N209:N215" si="15">M209*H209</f>
        <v>0.131826</v>
      </c>
      <c r="O209" s="121">
        <v>0</v>
      </c>
      <c r="P209" s="121">
        <f t="shared" ref="P209:P215" si="16">O209*H209</f>
        <v>0</v>
      </c>
      <c r="Q209" s="121">
        <v>2.1299999999999999E-3</v>
      </c>
      <c r="R209" s="122">
        <f t="shared" ref="R209:R215" si="17">Q209*H209</f>
        <v>1.62306E-3</v>
      </c>
      <c r="S209" s="25"/>
      <c r="T209" s="25"/>
      <c r="U209" s="25"/>
      <c r="V209" s="25"/>
      <c r="W209" s="25"/>
      <c r="X209" s="25"/>
      <c r="Y209" s="25"/>
      <c r="Z209" s="25"/>
      <c r="AA209" s="25"/>
      <c r="AB209" s="25"/>
      <c r="AC209" s="25"/>
      <c r="AP209" s="123" t="s">
        <v>214</v>
      </c>
      <c r="AR209" s="123" t="s">
        <v>145</v>
      </c>
      <c r="AS209" s="123" t="s">
        <v>67</v>
      </c>
      <c r="AW209" s="14" t="s">
        <v>144</v>
      </c>
      <c r="BC209" s="124" t="e">
        <f>IF(L209="základní",#REF!,0)</f>
        <v>#REF!</v>
      </c>
      <c r="BD209" s="124">
        <f>IF(L209="snížená",#REF!,0)</f>
        <v>0</v>
      </c>
      <c r="BE209" s="124">
        <f>IF(L209="zákl. přenesená",#REF!,0)</f>
        <v>0</v>
      </c>
      <c r="BF209" s="124">
        <f>IF(L209="sníž. přenesená",#REF!,0)</f>
        <v>0</v>
      </c>
      <c r="BG209" s="124">
        <f>IF(L209="nulová",#REF!,0)</f>
        <v>0</v>
      </c>
      <c r="BH209" s="14" t="s">
        <v>65</v>
      </c>
      <c r="BI209" s="124" t="e">
        <f>ROUND(#REF!*H209,2)</f>
        <v>#REF!</v>
      </c>
      <c r="BJ209" s="14" t="s">
        <v>214</v>
      </c>
      <c r="BK209" s="123" t="s">
        <v>2068</v>
      </c>
    </row>
    <row r="210" spans="1:63" s="2" customFormat="1" ht="16.5" customHeight="1" x14ac:dyDescent="0.2">
      <c r="A210" s="25"/>
      <c r="B210" s="112"/>
      <c r="C210" s="113" t="s">
        <v>391</v>
      </c>
      <c r="D210" s="113" t="s">
        <v>145</v>
      </c>
      <c r="E210" s="114" t="s">
        <v>837</v>
      </c>
      <c r="F210" s="115" t="s">
        <v>838</v>
      </c>
      <c r="G210" s="116" t="s">
        <v>169</v>
      </c>
      <c r="H210" s="117">
        <v>0.76200000000000001</v>
      </c>
      <c r="I210" s="118"/>
      <c r="J210" s="26"/>
      <c r="K210" s="119" t="s">
        <v>1</v>
      </c>
      <c r="L210" s="120" t="s">
        <v>37</v>
      </c>
      <c r="M210" s="121">
        <v>0.54100000000000004</v>
      </c>
      <c r="N210" s="121">
        <f t="shared" si="15"/>
        <v>0.41224200000000005</v>
      </c>
      <c r="O210" s="121">
        <v>4.2999999999999999E-4</v>
      </c>
      <c r="P210" s="121">
        <f t="shared" si="16"/>
        <v>3.2766000000000002E-4</v>
      </c>
      <c r="Q210" s="121">
        <v>0</v>
      </c>
      <c r="R210" s="122">
        <f t="shared" si="17"/>
        <v>0</v>
      </c>
      <c r="S210" s="25"/>
      <c r="T210" s="25"/>
      <c r="U210" s="25"/>
      <c r="V210" s="25"/>
      <c r="W210" s="25"/>
      <c r="X210" s="25"/>
      <c r="Y210" s="25"/>
      <c r="Z210" s="25"/>
      <c r="AA210" s="25"/>
      <c r="AB210" s="25"/>
      <c r="AC210" s="25"/>
      <c r="AP210" s="123" t="s">
        <v>214</v>
      </c>
      <c r="AR210" s="123" t="s">
        <v>145</v>
      </c>
      <c r="AS210" s="123" t="s">
        <v>67</v>
      </c>
      <c r="AW210" s="14" t="s">
        <v>144</v>
      </c>
      <c r="BC210" s="124" t="e">
        <f>IF(L210="základní",#REF!,0)</f>
        <v>#REF!</v>
      </c>
      <c r="BD210" s="124">
        <f>IF(L210="snížená",#REF!,0)</f>
        <v>0</v>
      </c>
      <c r="BE210" s="124">
        <f>IF(L210="zákl. přenesená",#REF!,0)</f>
        <v>0</v>
      </c>
      <c r="BF210" s="124">
        <f>IF(L210="sníž. přenesená",#REF!,0)</f>
        <v>0</v>
      </c>
      <c r="BG210" s="124">
        <f>IF(L210="nulová",#REF!,0)</f>
        <v>0</v>
      </c>
      <c r="BH210" s="14" t="s">
        <v>65</v>
      </c>
      <c r="BI210" s="124" t="e">
        <f>ROUND(#REF!*H210,2)</f>
        <v>#REF!</v>
      </c>
      <c r="BJ210" s="14" t="s">
        <v>214</v>
      </c>
      <c r="BK210" s="123" t="s">
        <v>2069</v>
      </c>
    </row>
    <row r="211" spans="1:63" s="2" customFormat="1" ht="24.2" customHeight="1" x14ac:dyDescent="0.2">
      <c r="A211" s="25"/>
      <c r="B211" s="112"/>
      <c r="C211" s="113" t="s">
        <v>395</v>
      </c>
      <c r="D211" s="113" t="s">
        <v>145</v>
      </c>
      <c r="E211" s="114" t="s">
        <v>840</v>
      </c>
      <c r="F211" s="115" t="s">
        <v>841</v>
      </c>
      <c r="G211" s="116" t="s">
        <v>169</v>
      </c>
      <c r="H211" s="117">
        <v>0.76200000000000001</v>
      </c>
      <c r="I211" s="118"/>
      <c r="J211" s="26"/>
      <c r="K211" s="119" t="s">
        <v>1</v>
      </c>
      <c r="L211" s="120" t="s">
        <v>37</v>
      </c>
      <c r="M211" s="121">
        <v>0.54100000000000004</v>
      </c>
      <c r="N211" s="121">
        <f t="shared" si="15"/>
        <v>0.41224200000000005</v>
      </c>
      <c r="O211" s="121">
        <v>4.4999999999999999E-4</v>
      </c>
      <c r="P211" s="121">
        <f t="shared" si="16"/>
        <v>3.4289999999999999E-4</v>
      </c>
      <c r="Q211" s="121">
        <v>0</v>
      </c>
      <c r="R211" s="122">
        <f t="shared" si="17"/>
        <v>0</v>
      </c>
      <c r="S211" s="25"/>
      <c r="T211" s="25"/>
      <c r="U211" s="25"/>
      <c r="V211" s="25"/>
      <c r="W211" s="25"/>
      <c r="X211" s="25"/>
      <c r="Y211" s="25"/>
      <c r="Z211" s="25"/>
      <c r="AA211" s="25"/>
      <c r="AB211" s="25"/>
      <c r="AC211" s="25"/>
      <c r="AP211" s="123" t="s">
        <v>214</v>
      </c>
      <c r="AR211" s="123" t="s">
        <v>145</v>
      </c>
      <c r="AS211" s="123" t="s">
        <v>67</v>
      </c>
      <c r="AW211" s="14" t="s">
        <v>144</v>
      </c>
      <c r="BC211" s="124" t="e">
        <f>IF(L211="základní",#REF!,0)</f>
        <v>#REF!</v>
      </c>
      <c r="BD211" s="124">
        <f>IF(L211="snížená",#REF!,0)</f>
        <v>0</v>
      </c>
      <c r="BE211" s="124">
        <f>IF(L211="zákl. přenesená",#REF!,0)</f>
        <v>0</v>
      </c>
      <c r="BF211" s="124">
        <f>IF(L211="sníž. přenesená",#REF!,0)</f>
        <v>0</v>
      </c>
      <c r="BG211" s="124">
        <f>IF(L211="nulová",#REF!,0)</f>
        <v>0</v>
      </c>
      <c r="BH211" s="14" t="s">
        <v>65</v>
      </c>
      <c r="BI211" s="124" t="e">
        <f>ROUND(#REF!*H211,2)</f>
        <v>#REF!</v>
      </c>
      <c r="BJ211" s="14" t="s">
        <v>214</v>
      </c>
      <c r="BK211" s="123" t="s">
        <v>2070</v>
      </c>
    </row>
    <row r="212" spans="1:63" s="2" customFormat="1" ht="33" customHeight="1" x14ac:dyDescent="0.2">
      <c r="A212" s="25"/>
      <c r="B212" s="112"/>
      <c r="C212" s="113" t="s">
        <v>399</v>
      </c>
      <c r="D212" s="113" t="s">
        <v>145</v>
      </c>
      <c r="E212" s="114" t="s">
        <v>2071</v>
      </c>
      <c r="F212" s="115" t="s">
        <v>2072</v>
      </c>
      <c r="G212" s="116" t="s">
        <v>162</v>
      </c>
      <c r="H212" s="117">
        <v>1.5229999999999999</v>
      </c>
      <c r="I212" s="118"/>
      <c r="J212" s="26"/>
      <c r="K212" s="119" t="s">
        <v>1</v>
      </c>
      <c r="L212" s="120" t="s">
        <v>37</v>
      </c>
      <c r="M212" s="121">
        <v>0.39300000000000002</v>
      </c>
      <c r="N212" s="121">
        <f t="shared" si="15"/>
        <v>0.59853900000000004</v>
      </c>
      <c r="O212" s="121">
        <v>1.47E-3</v>
      </c>
      <c r="P212" s="121">
        <f t="shared" si="16"/>
        <v>2.2388099999999999E-3</v>
      </c>
      <c r="Q212" s="121">
        <v>0</v>
      </c>
      <c r="R212" s="122">
        <f t="shared" si="17"/>
        <v>0</v>
      </c>
      <c r="S212" s="25"/>
      <c r="T212" s="25"/>
      <c r="U212" s="25"/>
      <c r="V212" s="25"/>
      <c r="W212" s="25"/>
      <c r="X212" s="25"/>
      <c r="Y212" s="25"/>
      <c r="Z212" s="25"/>
      <c r="AA212" s="25"/>
      <c r="AB212" s="25"/>
      <c r="AC212" s="25"/>
      <c r="AP212" s="123" t="s">
        <v>214</v>
      </c>
      <c r="AR212" s="123" t="s">
        <v>145</v>
      </c>
      <c r="AS212" s="123" t="s">
        <v>67</v>
      </c>
      <c r="AW212" s="14" t="s">
        <v>144</v>
      </c>
      <c r="BC212" s="124" t="e">
        <f>IF(L212="základní",#REF!,0)</f>
        <v>#REF!</v>
      </c>
      <c r="BD212" s="124">
        <f>IF(L212="snížená",#REF!,0)</f>
        <v>0</v>
      </c>
      <c r="BE212" s="124">
        <f>IF(L212="zákl. přenesená",#REF!,0)</f>
        <v>0</v>
      </c>
      <c r="BF212" s="124">
        <f>IF(L212="sníž. přenesená",#REF!,0)</f>
        <v>0</v>
      </c>
      <c r="BG212" s="124">
        <f>IF(L212="nulová",#REF!,0)</f>
        <v>0</v>
      </c>
      <c r="BH212" s="14" t="s">
        <v>65</v>
      </c>
      <c r="BI212" s="124" t="e">
        <f>ROUND(#REF!*H212,2)</f>
        <v>#REF!</v>
      </c>
      <c r="BJ212" s="14" t="s">
        <v>214</v>
      </c>
      <c r="BK212" s="123" t="s">
        <v>2073</v>
      </c>
    </row>
    <row r="213" spans="1:63" s="2" customFormat="1" ht="16.5" customHeight="1" x14ac:dyDescent="0.2">
      <c r="A213" s="25"/>
      <c r="B213" s="112"/>
      <c r="C213" s="113" t="s">
        <v>403</v>
      </c>
      <c r="D213" s="113" t="s">
        <v>145</v>
      </c>
      <c r="E213" s="114" t="s">
        <v>852</v>
      </c>
      <c r="F213" s="115" t="s">
        <v>853</v>
      </c>
      <c r="G213" s="116" t="s">
        <v>727</v>
      </c>
      <c r="H213" s="117">
        <v>1.5229999999999999</v>
      </c>
      <c r="I213" s="118"/>
      <c r="J213" s="26"/>
      <c r="K213" s="119" t="s">
        <v>1</v>
      </c>
      <c r="L213" s="120" t="s">
        <v>37</v>
      </c>
      <c r="M213" s="121">
        <v>0.5</v>
      </c>
      <c r="N213" s="121">
        <f t="shared" si="15"/>
        <v>0.76149999999999995</v>
      </c>
      <c r="O213" s="121">
        <v>2E-3</v>
      </c>
      <c r="P213" s="121">
        <f t="shared" si="16"/>
        <v>3.0460000000000001E-3</v>
      </c>
      <c r="Q213" s="121">
        <v>0</v>
      </c>
      <c r="R213" s="122">
        <f t="shared" si="17"/>
        <v>0</v>
      </c>
      <c r="S213" s="25"/>
      <c r="T213" s="25"/>
      <c r="U213" s="25"/>
      <c r="V213" s="25"/>
      <c r="W213" s="25"/>
      <c r="X213" s="25"/>
      <c r="Y213" s="25"/>
      <c r="Z213" s="25"/>
      <c r="AA213" s="25"/>
      <c r="AB213" s="25"/>
      <c r="AC213" s="25"/>
      <c r="AP213" s="123" t="s">
        <v>214</v>
      </c>
      <c r="AR213" s="123" t="s">
        <v>145</v>
      </c>
      <c r="AS213" s="123" t="s">
        <v>67</v>
      </c>
      <c r="AW213" s="14" t="s">
        <v>144</v>
      </c>
      <c r="BC213" s="124" t="e">
        <f>IF(L213="základní",#REF!,0)</f>
        <v>#REF!</v>
      </c>
      <c r="BD213" s="124">
        <f>IF(L213="snížená",#REF!,0)</f>
        <v>0</v>
      </c>
      <c r="BE213" s="124">
        <f>IF(L213="zákl. přenesená",#REF!,0)</f>
        <v>0</v>
      </c>
      <c r="BF213" s="124">
        <f>IF(L213="sníž. přenesená",#REF!,0)</f>
        <v>0</v>
      </c>
      <c r="BG213" s="124">
        <f>IF(L213="nulová",#REF!,0)</f>
        <v>0</v>
      </c>
      <c r="BH213" s="14" t="s">
        <v>65</v>
      </c>
      <c r="BI213" s="124" t="e">
        <f>ROUND(#REF!*H213,2)</f>
        <v>#REF!</v>
      </c>
      <c r="BJ213" s="14" t="s">
        <v>214</v>
      </c>
      <c r="BK213" s="123" t="s">
        <v>2074</v>
      </c>
    </row>
    <row r="214" spans="1:63" s="2" customFormat="1" ht="62.65" customHeight="1" x14ac:dyDescent="0.2">
      <c r="A214" s="25"/>
      <c r="B214" s="112"/>
      <c r="C214" s="113" t="s">
        <v>407</v>
      </c>
      <c r="D214" s="113" t="s">
        <v>145</v>
      </c>
      <c r="E214" s="114" t="s">
        <v>2075</v>
      </c>
      <c r="F214" s="115" t="s">
        <v>2076</v>
      </c>
      <c r="G214" s="116" t="s">
        <v>727</v>
      </c>
      <c r="H214" s="117">
        <v>1.5229999999999999</v>
      </c>
      <c r="I214" s="118"/>
      <c r="J214" s="26"/>
      <c r="K214" s="119" t="s">
        <v>1</v>
      </c>
      <c r="L214" s="120" t="s">
        <v>37</v>
      </c>
      <c r="M214" s="121">
        <v>0.55600000000000005</v>
      </c>
      <c r="N214" s="121">
        <f t="shared" si="15"/>
        <v>0.84678799999999999</v>
      </c>
      <c r="O214" s="121">
        <v>4.0000000000000002E-4</v>
      </c>
      <c r="P214" s="121">
        <f t="shared" si="16"/>
        <v>6.0919999999999995E-4</v>
      </c>
      <c r="Q214" s="121">
        <v>0</v>
      </c>
      <c r="R214" s="122">
        <f t="shared" si="17"/>
        <v>0</v>
      </c>
      <c r="S214" s="25"/>
      <c r="T214" s="25"/>
      <c r="U214" s="25"/>
      <c r="V214" s="25"/>
      <c r="W214" s="25"/>
      <c r="X214" s="25"/>
      <c r="Y214" s="25"/>
      <c r="Z214" s="25"/>
      <c r="AA214" s="25"/>
      <c r="AB214" s="25"/>
      <c r="AC214" s="25"/>
      <c r="AP214" s="123" t="s">
        <v>214</v>
      </c>
      <c r="AR214" s="123" t="s">
        <v>145</v>
      </c>
      <c r="AS214" s="123" t="s">
        <v>67</v>
      </c>
      <c r="AW214" s="14" t="s">
        <v>144</v>
      </c>
      <c r="BC214" s="124" t="e">
        <f>IF(L214="základní",#REF!,0)</f>
        <v>#REF!</v>
      </c>
      <c r="BD214" s="124">
        <f>IF(L214="snížená",#REF!,0)</f>
        <v>0</v>
      </c>
      <c r="BE214" s="124">
        <f>IF(L214="zákl. přenesená",#REF!,0)</f>
        <v>0</v>
      </c>
      <c r="BF214" s="124">
        <f>IF(L214="sníž. přenesená",#REF!,0)</f>
        <v>0</v>
      </c>
      <c r="BG214" s="124">
        <f>IF(L214="nulová",#REF!,0)</f>
        <v>0</v>
      </c>
      <c r="BH214" s="14" t="s">
        <v>65</v>
      </c>
      <c r="BI214" s="124" t="e">
        <f>ROUND(#REF!*H214,2)</f>
        <v>#REF!</v>
      </c>
      <c r="BJ214" s="14" t="s">
        <v>214</v>
      </c>
      <c r="BK214" s="123" t="s">
        <v>2077</v>
      </c>
    </row>
    <row r="215" spans="1:63" s="2" customFormat="1" ht="24.2" customHeight="1" x14ac:dyDescent="0.2">
      <c r="A215" s="25"/>
      <c r="B215" s="112"/>
      <c r="C215" s="113" t="s">
        <v>411</v>
      </c>
      <c r="D215" s="113" t="s">
        <v>145</v>
      </c>
      <c r="E215" s="114" t="s">
        <v>855</v>
      </c>
      <c r="F215" s="115" t="s">
        <v>856</v>
      </c>
      <c r="G215" s="116" t="s">
        <v>339</v>
      </c>
      <c r="H215" s="117">
        <v>168.297</v>
      </c>
      <c r="I215" s="118"/>
      <c r="J215" s="26"/>
      <c r="K215" s="119" t="s">
        <v>1</v>
      </c>
      <c r="L215" s="120" t="s">
        <v>37</v>
      </c>
      <c r="M215" s="121">
        <v>0</v>
      </c>
      <c r="N215" s="121">
        <f t="shared" si="15"/>
        <v>0</v>
      </c>
      <c r="O215" s="121">
        <v>0</v>
      </c>
      <c r="P215" s="121">
        <f t="shared" si="16"/>
        <v>0</v>
      </c>
      <c r="Q215" s="121">
        <v>0</v>
      </c>
      <c r="R215" s="122">
        <f t="shared" si="17"/>
        <v>0</v>
      </c>
      <c r="S215" s="25"/>
      <c r="T215" s="25"/>
      <c r="U215" s="25"/>
      <c r="V215" s="25"/>
      <c r="W215" s="25"/>
      <c r="X215" s="25"/>
      <c r="Y215" s="25"/>
      <c r="Z215" s="25"/>
      <c r="AA215" s="25"/>
      <c r="AB215" s="25"/>
      <c r="AC215" s="25"/>
      <c r="AP215" s="123" t="s">
        <v>214</v>
      </c>
      <c r="AR215" s="123" t="s">
        <v>145</v>
      </c>
      <c r="AS215" s="123" t="s">
        <v>67</v>
      </c>
      <c r="AW215" s="14" t="s">
        <v>144</v>
      </c>
      <c r="BC215" s="124" t="e">
        <f>IF(L215="základní",#REF!,0)</f>
        <v>#REF!</v>
      </c>
      <c r="BD215" s="124">
        <f>IF(L215="snížená",#REF!,0)</f>
        <v>0</v>
      </c>
      <c r="BE215" s="124">
        <f>IF(L215="zákl. přenesená",#REF!,0)</f>
        <v>0</v>
      </c>
      <c r="BF215" s="124">
        <f>IF(L215="sníž. přenesená",#REF!,0)</f>
        <v>0</v>
      </c>
      <c r="BG215" s="124">
        <f>IF(L215="nulová",#REF!,0)</f>
        <v>0</v>
      </c>
      <c r="BH215" s="14" t="s">
        <v>65</v>
      </c>
      <c r="BI215" s="124" t="e">
        <f>ROUND(#REF!*H215,2)</f>
        <v>#REF!</v>
      </c>
      <c r="BJ215" s="14" t="s">
        <v>214</v>
      </c>
      <c r="BK215" s="123" t="s">
        <v>2078</v>
      </c>
    </row>
    <row r="216" spans="1:63" s="12" customFormat="1" ht="22.9" customHeight="1" x14ac:dyDescent="0.2">
      <c r="B216" s="103"/>
      <c r="D216" s="104" t="s">
        <v>56</v>
      </c>
      <c r="E216" s="125" t="s">
        <v>2079</v>
      </c>
      <c r="F216" s="125" t="s">
        <v>2080</v>
      </c>
      <c r="J216" s="103"/>
      <c r="K216" s="106"/>
      <c r="L216" s="107"/>
      <c r="M216" s="107"/>
      <c r="N216" s="108">
        <f>SUM(N217:N224)</f>
        <v>21.097714999999997</v>
      </c>
      <c r="O216" s="107"/>
      <c r="P216" s="108">
        <f>SUM(P217:P224)</f>
        <v>0.12153952999999999</v>
      </c>
      <c r="Q216" s="107"/>
      <c r="R216" s="109">
        <f>SUM(R217:R224)</f>
        <v>9.7475199999999998E-2</v>
      </c>
      <c r="AP216" s="104" t="s">
        <v>65</v>
      </c>
      <c r="AR216" s="110" t="s">
        <v>56</v>
      </c>
      <c r="AS216" s="110" t="s">
        <v>65</v>
      </c>
      <c r="AW216" s="104" t="s">
        <v>144</v>
      </c>
      <c r="BI216" s="111" t="e">
        <f>SUM(BI217:BI224)</f>
        <v>#REF!</v>
      </c>
    </row>
    <row r="217" spans="1:63" s="2" customFormat="1" ht="21.75" customHeight="1" x14ac:dyDescent="0.2">
      <c r="A217" s="25"/>
      <c r="B217" s="112"/>
      <c r="C217" s="113" t="s">
        <v>415</v>
      </c>
      <c r="D217" s="113" t="s">
        <v>145</v>
      </c>
      <c r="E217" s="114" t="s">
        <v>2081</v>
      </c>
      <c r="F217" s="115" t="s">
        <v>2082</v>
      </c>
      <c r="G217" s="116" t="s">
        <v>198</v>
      </c>
      <c r="H217" s="117">
        <v>30.460999999999999</v>
      </c>
      <c r="I217" s="118"/>
      <c r="J217" s="26"/>
      <c r="K217" s="119" t="s">
        <v>1</v>
      </c>
      <c r="L217" s="120" t="s">
        <v>37</v>
      </c>
      <c r="M217" s="121">
        <v>5.2999999999999999E-2</v>
      </c>
      <c r="N217" s="121">
        <f t="shared" ref="N217:N224" si="18">M217*H217</f>
        <v>1.6144329999999998</v>
      </c>
      <c r="O217" s="121">
        <v>2.0000000000000002E-5</v>
      </c>
      <c r="P217" s="121">
        <f t="shared" ref="P217:P224" si="19">O217*H217</f>
        <v>6.0922000000000005E-4</v>
      </c>
      <c r="Q217" s="121">
        <v>3.2000000000000002E-3</v>
      </c>
      <c r="R217" s="122">
        <f t="shared" ref="R217:R224" si="20">Q217*H217</f>
        <v>9.7475199999999998E-2</v>
      </c>
      <c r="S217" s="25"/>
      <c r="T217" s="25"/>
      <c r="U217" s="25"/>
      <c r="V217" s="25"/>
      <c r="W217" s="25"/>
      <c r="X217" s="25"/>
      <c r="Y217" s="25"/>
      <c r="Z217" s="25"/>
      <c r="AA217" s="25"/>
      <c r="AB217" s="25"/>
      <c r="AC217" s="25"/>
      <c r="AP217" s="123" t="s">
        <v>143</v>
      </c>
      <c r="AR217" s="123" t="s">
        <v>145</v>
      </c>
      <c r="AS217" s="123" t="s">
        <v>67</v>
      </c>
      <c r="AW217" s="14" t="s">
        <v>144</v>
      </c>
      <c r="BC217" s="124" t="e">
        <f>IF(L217="základní",#REF!,0)</f>
        <v>#REF!</v>
      </c>
      <c r="BD217" s="124">
        <f>IF(L217="snížená",#REF!,0)</f>
        <v>0</v>
      </c>
      <c r="BE217" s="124">
        <f>IF(L217="zákl. přenesená",#REF!,0)</f>
        <v>0</v>
      </c>
      <c r="BF217" s="124">
        <f>IF(L217="sníž. přenesená",#REF!,0)</f>
        <v>0</v>
      </c>
      <c r="BG217" s="124">
        <f>IF(L217="nulová",#REF!,0)</f>
        <v>0</v>
      </c>
      <c r="BH217" s="14" t="s">
        <v>65</v>
      </c>
      <c r="BI217" s="124" t="e">
        <f>ROUND(#REF!*H217,2)</f>
        <v>#REF!</v>
      </c>
      <c r="BJ217" s="14" t="s">
        <v>143</v>
      </c>
      <c r="BK217" s="123" t="s">
        <v>2083</v>
      </c>
    </row>
    <row r="218" spans="1:63" s="2" customFormat="1" ht="24.2" customHeight="1" x14ac:dyDescent="0.2">
      <c r="A218" s="25"/>
      <c r="B218" s="112"/>
      <c r="C218" s="113" t="s">
        <v>419</v>
      </c>
      <c r="D218" s="113" t="s">
        <v>145</v>
      </c>
      <c r="E218" s="114" t="s">
        <v>2084</v>
      </c>
      <c r="F218" s="115" t="s">
        <v>2085</v>
      </c>
      <c r="G218" s="116" t="s">
        <v>198</v>
      </c>
      <c r="H218" s="117">
        <v>30.460999999999999</v>
      </c>
      <c r="I218" s="118"/>
      <c r="J218" s="26"/>
      <c r="K218" s="119" t="s">
        <v>1</v>
      </c>
      <c r="L218" s="120" t="s">
        <v>37</v>
      </c>
      <c r="M218" s="121">
        <v>0.46700000000000003</v>
      </c>
      <c r="N218" s="121">
        <f t="shared" si="18"/>
        <v>14.225287</v>
      </c>
      <c r="O218" s="121">
        <v>3.7100000000000002E-3</v>
      </c>
      <c r="P218" s="121">
        <f t="shared" si="19"/>
        <v>0.11301031</v>
      </c>
      <c r="Q218" s="121">
        <v>0</v>
      </c>
      <c r="R218" s="122">
        <f t="shared" si="20"/>
        <v>0</v>
      </c>
      <c r="S218" s="25"/>
      <c r="T218" s="25"/>
      <c r="U218" s="25"/>
      <c r="V218" s="25"/>
      <c r="W218" s="25"/>
      <c r="X218" s="25"/>
      <c r="Y218" s="25"/>
      <c r="Z218" s="25"/>
      <c r="AA218" s="25"/>
      <c r="AB218" s="25"/>
      <c r="AC218" s="25"/>
      <c r="AP218" s="123" t="s">
        <v>143</v>
      </c>
      <c r="AR218" s="123" t="s">
        <v>145</v>
      </c>
      <c r="AS218" s="123" t="s">
        <v>67</v>
      </c>
      <c r="AW218" s="14" t="s">
        <v>144</v>
      </c>
      <c r="BC218" s="124" t="e">
        <f>IF(L218="základní",#REF!,0)</f>
        <v>#REF!</v>
      </c>
      <c r="BD218" s="124">
        <f>IF(L218="snížená",#REF!,0)</f>
        <v>0</v>
      </c>
      <c r="BE218" s="124">
        <f>IF(L218="zákl. přenesená",#REF!,0)</f>
        <v>0</v>
      </c>
      <c r="BF218" s="124">
        <f>IF(L218="sníž. přenesená",#REF!,0)</f>
        <v>0</v>
      </c>
      <c r="BG218" s="124">
        <f>IF(L218="nulová",#REF!,0)</f>
        <v>0</v>
      </c>
      <c r="BH218" s="14" t="s">
        <v>65</v>
      </c>
      <c r="BI218" s="124" t="e">
        <f>ROUND(#REF!*H218,2)</f>
        <v>#REF!</v>
      </c>
      <c r="BJ218" s="14" t="s">
        <v>143</v>
      </c>
      <c r="BK218" s="123" t="s">
        <v>2086</v>
      </c>
    </row>
    <row r="219" spans="1:63" s="2" customFormat="1" ht="21.75" customHeight="1" x14ac:dyDescent="0.2">
      <c r="A219" s="25"/>
      <c r="B219" s="112"/>
      <c r="C219" s="113" t="s">
        <v>423</v>
      </c>
      <c r="D219" s="113" t="s">
        <v>145</v>
      </c>
      <c r="E219" s="114" t="s">
        <v>2087</v>
      </c>
      <c r="F219" s="115" t="s">
        <v>2088</v>
      </c>
      <c r="G219" s="116" t="s">
        <v>198</v>
      </c>
      <c r="H219" s="117">
        <v>30.460999999999999</v>
      </c>
      <c r="I219" s="118"/>
      <c r="J219" s="26"/>
      <c r="K219" s="119" t="s">
        <v>1</v>
      </c>
      <c r="L219" s="120" t="s">
        <v>37</v>
      </c>
      <c r="M219" s="121">
        <v>2.1000000000000001E-2</v>
      </c>
      <c r="N219" s="121">
        <f t="shared" si="18"/>
        <v>0.63968100000000006</v>
      </c>
      <c r="O219" s="121">
        <v>0</v>
      </c>
      <c r="P219" s="121">
        <f t="shared" si="19"/>
        <v>0</v>
      </c>
      <c r="Q219" s="121">
        <v>0</v>
      </c>
      <c r="R219" s="122">
        <f t="shared" si="20"/>
        <v>0</v>
      </c>
      <c r="S219" s="25"/>
      <c r="T219" s="25"/>
      <c r="U219" s="25"/>
      <c r="V219" s="25"/>
      <c r="W219" s="25"/>
      <c r="X219" s="25"/>
      <c r="Y219" s="25"/>
      <c r="Z219" s="25"/>
      <c r="AA219" s="25"/>
      <c r="AB219" s="25"/>
      <c r="AC219" s="25"/>
      <c r="AP219" s="123" t="s">
        <v>143</v>
      </c>
      <c r="AR219" s="123" t="s">
        <v>145</v>
      </c>
      <c r="AS219" s="123" t="s">
        <v>67</v>
      </c>
      <c r="AW219" s="14" t="s">
        <v>144</v>
      </c>
      <c r="BC219" s="124" t="e">
        <f>IF(L219="základní",#REF!,0)</f>
        <v>#REF!</v>
      </c>
      <c r="BD219" s="124">
        <f>IF(L219="snížená",#REF!,0)</f>
        <v>0</v>
      </c>
      <c r="BE219" s="124">
        <f>IF(L219="zákl. přenesená",#REF!,0)</f>
        <v>0</v>
      </c>
      <c r="BF219" s="124">
        <f>IF(L219="sníž. přenesená",#REF!,0)</f>
        <v>0</v>
      </c>
      <c r="BG219" s="124">
        <f>IF(L219="nulová",#REF!,0)</f>
        <v>0</v>
      </c>
      <c r="BH219" s="14" t="s">
        <v>65</v>
      </c>
      <c r="BI219" s="124" t="e">
        <f>ROUND(#REF!*H219,2)</f>
        <v>#REF!</v>
      </c>
      <c r="BJ219" s="14" t="s">
        <v>143</v>
      </c>
      <c r="BK219" s="123" t="s">
        <v>2089</v>
      </c>
    </row>
    <row r="220" spans="1:63" s="2" customFormat="1" ht="24.2" customHeight="1" x14ac:dyDescent="0.2">
      <c r="A220" s="25"/>
      <c r="B220" s="112"/>
      <c r="C220" s="113" t="s">
        <v>427</v>
      </c>
      <c r="D220" s="113" t="s">
        <v>145</v>
      </c>
      <c r="E220" s="114" t="s">
        <v>2090</v>
      </c>
      <c r="F220" s="115" t="s">
        <v>2091</v>
      </c>
      <c r="G220" s="116" t="s">
        <v>162</v>
      </c>
      <c r="H220" s="117">
        <v>9.1379999999999999</v>
      </c>
      <c r="I220" s="118"/>
      <c r="J220" s="26"/>
      <c r="K220" s="119" t="s">
        <v>1</v>
      </c>
      <c r="L220" s="120" t="s">
        <v>37</v>
      </c>
      <c r="M220" s="121">
        <v>0.41199999999999998</v>
      </c>
      <c r="N220" s="121">
        <f t="shared" si="18"/>
        <v>3.7648559999999995</v>
      </c>
      <c r="O220" s="121">
        <v>8.0000000000000004E-4</v>
      </c>
      <c r="P220" s="121">
        <f t="shared" si="19"/>
        <v>7.3103999999999999E-3</v>
      </c>
      <c r="Q220" s="121">
        <v>0</v>
      </c>
      <c r="R220" s="122">
        <f t="shared" si="20"/>
        <v>0</v>
      </c>
      <c r="S220" s="25"/>
      <c r="T220" s="25"/>
      <c r="U220" s="25"/>
      <c r="V220" s="25"/>
      <c r="W220" s="25"/>
      <c r="X220" s="25"/>
      <c r="Y220" s="25"/>
      <c r="Z220" s="25"/>
      <c r="AA220" s="25"/>
      <c r="AB220" s="25"/>
      <c r="AC220" s="25"/>
      <c r="AP220" s="123" t="s">
        <v>143</v>
      </c>
      <c r="AR220" s="123" t="s">
        <v>145</v>
      </c>
      <c r="AS220" s="123" t="s">
        <v>67</v>
      </c>
      <c r="AW220" s="14" t="s">
        <v>144</v>
      </c>
      <c r="BC220" s="124" t="e">
        <f>IF(L220="základní",#REF!,0)</f>
        <v>#REF!</v>
      </c>
      <c r="BD220" s="124">
        <f>IF(L220="snížená",#REF!,0)</f>
        <v>0</v>
      </c>
      <c r="BE220" s="124">
        <f>IF(L220="zákl. přenesená",#REF!,0)</f>
        <v>0</v>
      </c>
      <c r="BF220" s="124">
        <f>IF(L220="sníž. přenesená",#REF!,0)</f>
        <v>0</v>
      </c>
      <c r="BG220" s="124">
        <f>IF(L220="nulová",#REF!,0)</f>
        <v>0</v>
      </c>
      <c r="BH220" s="14" t="s">
        <v>65</v>
      </c>
      <c r="BI220" s="124" t="e">
        <f>ROUND(#REF!*H220,2)</f>
        <v>#REF!</v>
      </c>
      <c r="BJ220" s="14" t="s">
        <v>143</v>
      </c>
      <c r="BK220" s="123" t="s">
        <v>2092</v>
      </c>
    </row>
    <row r="221" spans="1:63" s="2" customFormat="1" ht="21.75" customHeight="1" x14ac:dyDescent="0.2">
      <c r="A221" s="25"/>
      <c r="B221" s="112"/>
      <c r="C221" s="113" t="s">
        <v>431</v>
      </c>
      <c r="D221" s="113" t="s">
        <v>145</v>
      </c>
      <c r="E221" s="114" t="s">
        <v>1571</v>
      </c>
      <c r="F221" s="115" t="s">
        <v>1572</v>
      </c>
      <c r="G221" s="116" t="s">
        <v>169</v>
      </c>
      <c r="H221" s="117">
        <v>0.76200000000000001</v>
      </c>
      <c r="I221" s="118"/>
      <c r="J221" s="26"/>
      <c r="K221" s="119" t="s">
        <v>1</v>
      </c>
      <c r="L221" s="120" t="s">
        <v>37</v>
      </c>
      <c r="M221" s="121">
        <v>0.41199999999999998</v>
      </c>
      <c r="N221" s="121">
        <f t="shared" si="18"/>
        <v>0.313944</v>
      </c>
      <c r="O221" s="121">
        <v>8.0000000000000004E-4</v>
      </c>
      <c r="P221" s="121">
        <f t="shared" si="19"/>
        <v>6.0960000000000007E-4</v>
      </c>
      <c r="Q221" s="121">
        <v>0</v>
      </c>
      <c r="R221" s="122">
        <f t="shared" si="20"/>
        <v>0</v>
      </c>
      <c r="S221" s="25"/>
      <c r="T221" s="25"/>
      <c r="U221" s="25"/>
      <c r="V221" s="25"/>
      <c r="W221" s="25"/>
      <c r="X221" s="25"/>
      <c r="Y221" s="25"/>
      <c r="Z221" s="25"/>
      <c r="AA221" s="25"/>
      <c r="AB221" s="25"/>
      <c r="AC221" s="25"/>
      <c r="AP221" s="123" t="s">
        <v>143</v>
      </c>
      <c r="AR221" s="123" t="s">
        <v>145</v>
      </c>
      <c r="AS221" s="123" t="s">
        <v>67</v>
      </c>
      <c r="AW221" s="14" t="s">
        <v>144</v>
      </c>
      <c r="BC221" s="124" t="e">
        <f>IF(L221="základní",#REF!,0)</f>
        <v>#REF!</v>
      </c>
      <c r="BD221" s="124">
        <f>IF(L221="snížená",#REF!,0)</f>
        <v>0</v>
      </c>
      <c r="BE221" s="124">
        <f>IF(L221="zákl. přenesená",#REF!,0)</f>
        <v>0</v>
      </c>
      <c r="BF221" s="124">
        <f>IF(L221="sníž. přenesená",#REF!,0)</f>
        <v>0</v>
      </c>
      <c r="BG221" s="124">
        <f>IF(L221="nulová",#REF!,0)</f>
        <v>0</v>
      </c>
      <c r="BH221" s="14" t="s">
        <v>65</v>
      </c>
      <c r="BI221" s="124" t="e">
        <f>ROUND(#REF!*H221,2)</f>
        <v>#REF!</v>
      </c>
      <c r="BJ221" s="14" t="s">
        <v>143</v>
      </c>
      <c r="BK221" s="123" t="s">
        <v>2093</v>
      </c>
    </row>
    <row r="222" spans="1:63" s="2" customFormat="1" ht="24.2" customHeight="1" x14ac:dyDescent="0.2">
      <c r="A222" s="25"/>
      <c r="B222" s="112"/>
      <c r="C222" s="113" t="s">
        <v>435</v>
      </c>
      <c r="D222" s="113" t="s">
        <v>145</v>
      </c>
      <c r="E222" s="114" t="s">
        <v>2094</v>
      </c>
      <c r="F222" s="115" t="s">
        <v>2095</v>
      </c>
      <c r="G222" s="116" t="s">
        <v>169</v>
      </c>
      <c r="H222" s="117">
        <v>0.76200000000000001</v>
      </c>
      <c r="I222" s="118"/>
      <c r="J222" s="26"/>
      <c r="K222" s="119" t="s">
        <v>1</v>
      </c>
      <c r="L222" s="120" t="s">
        <v>37</v>
      </c>
      <c r="M222" s="121">
        <v>0</v>
      </c>
      <c r="N222" s="121">
        <f t="shared" si="18"/>
        <v>0</v>
      </c>
      <c r="O222" s="121">
        <v>0</v>
      </c>
      <c r="P222" s="121">
        <f t="shared" si="19"/>
        <v>0</v>
      </c>
      <c r="Q222" s="121">
        <v>0</v>
      </c>
      <c r="R222" s="122">
        <f t="shared" si="20"/>
        <v>0</v>
      </c>
      <c r="S222" s="25"/>
      <c r="T222" s="25"/>
      <c r="U222" s="25"/>
      <c r="V222" s="25"/>
      <c r="W222" s="25"/>
      <c r="X222" s="25"/>
      <c r="Y222" s="25"/>
      <c r="Z222" s="25"/>
      <c r="AA222" s="25"/>
      <c r="AB222" s="25"/>
      <c r="AC222" s="25"/>
      <c r="AP222" s="123" t="s">
        <v>214</v>
      </c>
      <c r="AR222" s="123" t="s">
        <v>145</v>
      </c>
      <c r="AS222" s="123" t="s">
        <v>67</v>
      </c>
      <c r="AW222" s="14" t="s">
        <v>144</v>
      </c>
      <c r="BC222" s="124" t="e">
        <f>IF(L222="základní",#REF!,0)</f>
        <v>#REF!</v>
      </c>
      <c r="BD222" s="124">
        <f>IF(L222="snížená",#REF!,0)</f>
        <v>0</v>
      </c>
      <c r="BE222" s="124">
        <f>IF(L222="zákl. přenesená",#REF!,0)</f>
        <v>0</v>
      </c>
      <c r="BF222" s="124">
        <f>IF(L222="sníž. přenesená",#REF!,0)</f>
        <v>0</v>
      </c>
      <c r="BG222" s="124">
        <f>IF(L222="nulová",#REF!,0)</f>
        <v>0</v>
      </c>
      <c r="BH222" s="14" t="s">
        <v>65</v>
      </c>
      <c r="BI222" s="124" t="e">
        <f>ROUND(#REF!*H222,2)</f>
        <v>#REF!</v>
      </c>
      <c r="BJ222" s="14" t="s">
        <v>214</v>
      </c>
      <c r="BK222" s="123" t="s">
        <v>2096</v>
      </c>
    </row>
    <row r="223" spans="1:63" s="2" customFormat="1" ht="24.2" customHeight="1" x14ac:dyDescent="0.2">
      <c r="A223" s="25"/>
      <c r="B223" s="112"/>
      <c r="C223" s="113" t="s">
        <v>439</v>
      </c>
      <c r="D223" s="113" t="s">
        <v>145</v>
      </c>
      <c r="E223" s="114" t="s">
        <v>2097</v>
      </c>
      <c r="F223" s="115" t="s">
        <v>2098</v>
      </c>
      <c r="G223" s="116" t="s">
        <v>212</v>
      </c>
      <c r="H223" s="117">
        <v>9.7000000000000003E-2</v>
      </c>
      <c r="I223" s="118"/>
      <c r="J223" s="26"/>
      <c r="K223" s="119" t="s">
        <v>1</v>
      </c>
      <c r="L223" s="120" t="s">
        <v>37</v>
      </c>
      <c r="M223" s="121">
        <v>5.5620000000000003</v>
      </c>
      <c r="N223" s="121">
        <f t="shared" si="18"/>
        <v>0.53951400000000005</v>
      </c>
      <c r="O223" s="121">
        <v>0</v>
      </c>
      <c r="P223" s="121">
        <f t="shared" si="19"/>
        <v>0</v>
      </c>
      <c r="Q223" s="121">
        <v>0</v>
      </c>
      <c r="R223" s="122">
        <f t="shared" si="20"/>
        <v>0</v>
      </c>
      <c r="S223" s="25"/>
      <c r="T223" s="25"/>
      <c r="U223" s="25"/>
      <c r="V223" s="25"/>
      <c r="W223" s="25"/>
      <c r="X223" s="25"/>
      <c r="Y223" s="25"/>
      <c r="Z223" s="25"/>
      <c r="AA223" s="25"/>
      <c r="AB223" s="25"/>
      <c r="AC223" s="25"/>
      <c r="AP223" s="123" t="s">
        <v>143</v>
      </c>
      <c r="AR223" s="123" t="s">
        <v>145</v>
      </c>
      <c r="AS223" s="123" t="s">
        <v>67</v>
      </c>
      <c r="AW223" s="14" t="s">
        <v>144</v>
      </c>
      <c r="BC223" s="124" t="e">
        <f>IF(L223="základní",#REF!,0)</f>
        <v>#REF!</v>
      </c>
      <c r="BD223" s="124">
        <f>IF(L223="snížená",#REF!,0)</f>
        <v>0</v>
      </c>
      <c r="BE223" s="124">
        <f>IF(L223="zákl. přenesená",#REF!,0)</f>
        <v>0</v>
      </c>
      <c r="BF223" s="124">
        <f>IF(L223="sníž. přenesená",#REF!,0)</f>
        <v>0</v>
      </c>
      <c r="BG223" s="124">
        <f>IF(L223="nulová",#REF!,0)</f>
        <v>0</v>
      </c>
      <c r="BH223" s="14" t="s">
        <v>65</v>
      </c>
      <c r="BI223" s="124" t="e">
        <f>ROUND(#REF!*H223,2)</f>
        <v>#REF!</v>
      </c>
      <c r="BJ223" s="14" t="s">
        <v>143</v>
      </c>
      <c r="BK223" s="123" t="s">
        <v>2099</v>
      </c>
    </row>
    <row r="224" spans="1:63" s="2" customFormat="1" ht="24.2" customHeight="1" x14ac:dyDescent="0.2">
      <c r="A224" s="25"/>
      <c r="B224" s="112"/>
      <c r="C224" s="113" t="s">
        <v>443</v>
      </c>
      <c r="D224" s="113" t="s">
        <v>145</v>
      </c>
      <c r="E224" s="114" t="s">
        <v>2100</v>
      </c>
      <c r="F224" s="115" t="s">
        <v>2101</v>
      </c>
      <c r="G224" s="116" t="s">
        <v>339</v>
      </c>
      <c r="H224" s="117">
        <v>306.61700000000002</v>
      </c>
      <c r="I224" s="118"/>
      <c r="J224" s="26"/>
      <c r="K224" s="119" t="s">
        <v>1</v>
      </c>
      <c r="L224" s="120" t="s">
        <v>37</v>
      </c>
      <c r="M224" s="121">
        <v>0</v>
      </c>
      <c r="N224" s="121">
        <f t="shared" si="18"/>
        <v>0</v>
      </c>
      <c r="O224" s="121">
        <v>0</v>
      </c>
      <c r="P224" s="121">
        <f t="shared" si="19"/>
        <v>0</v>
      </c>
      <c r="Q224" s="121">
        <v>0</v>
      </c>
      <c r="R224" s="122">
        <f t="shared" si="20"/>
        <v>0</v>
      </c>
      <c r="S224" s="25"/>
      <c r="T224" s="25"/>
      <c r="U224" s="25"/>
      <c r="V224" s="25"/>
      <c r="W224" s="25"/>
      <c r="X224" s="25"/>
      <c r="Y224" s="25"/>
      <c r="Z224" s="25"/>
      <c r="AA224" s="25"/>
      <c r="AB224" s="25"/>
      <c r="AC224" s="25"/>
      <c r="AP224" s="123" t="s">
        <v>214</v>
      </c>
      <c r="AR224" s="123" t="s">
        <v>145</v>
      </c>
      <c r="AS224" s="123" t="s">
        <v>67</v>
      </c>
      <c r="AW224" s="14" t="s">
        <v>144</v>
      </c>
      <c r="BC224" s="124" t="e">
        <f>IF(L224="základní",#REF!,0)</f>
        <v>#REF!</v>
      </c>
      <c r="BD224" s="124">
        <f>IF(L224="snížená",#REF!,0)</f>
        <v>0</v>
      </c>
      <c r="BE224" s="124">
        <f>IF(L224="zákl. přenesená",#REF!,0)</f>
        <v>0</v>
      </c>
      <c r="BF224" s="124">
        <f>IF(L224="sníž. přenesená",#REF!,0)</f>
        <v>0</v>
      </c>
      <c r="BG224" s="124">
        <f>IF(L224="nulová",#REF!,0)</f>
        <v>0</v>
      </c>
      <c r="BH224" s="14" t="s">
        <v>65</v>
      </c>
      <c r="BI224" s="124" t="e">
        <f>ROUND(#REF!*H224,2)</f>
        <v>#REF!</v>
      </c>
      <c r="BJ224" s="14" t="s">
        <v>214</v>
      </c>
      <c r="BK224" s="123" t="s">
        <v>2102</v>
      </c>
    </row>
    <row r="225" spans="1:63" s="12" customFormat="1" ht="22.9" customHeight="1" x14ac:dyDescent="0.2">
      <c r="B225" s="103"/>
      <c r="D225" s="104" t="s">
        <v>56</v>
      </c>
      <c r="E225" s="125" t="s">
        <v>2103</v>
      </c>
      <c r="F225" s="125" t="s">
        <v>2104</v>
      </c>
      <c r="J225" s="103"/>
      <c r="K225" s="106"/>
      <c r="L225" s="107"/>
      <c r="M225" s="107"/>
      <c r="N225" s="108">
        <f>SUM(N226:N229)</f>
        <v>5.1142339999999997</v>
      </c>
      <c r="O225" s="107"/>
      <c r="P225" s="108">
        <f>SUM(P226:P229)</f>
        <v>1.00518E-2</v>
      </c>
      <c r="Q225" s="107"/>
      <c r="R225" s="109">
        <f>SUM(R226:R229)</f>
        <v>0</v>
      </c>
      <c r="AP225" s="104" t="s">
        <v>65</v>
      </c>
      <c r="AR225" s="110" t="s">
        <v>56</v>
      </c>
      <c r="AS225" s="110" t="s">
        <v>65</v>
      </c>
      <c r="AW225" s="104" t="s">
        <v>144</v>
      </c>
      <c r="BI225" s="111" t="e">
        <f>SUM(BI226:BI229)</f>
        <v>#REF!</v>
      </c>
    </row>
    <row r="226" spans="1:63" s="2" customFormat="1" ht="24.2" customHeight="1" x14ac:dyDescent="0.2">
      <c r="A226" s="25"/>
      <c r="B226" s="112"/>
      <c r="C226" s="113" t="s">
        <v>447</v>
      </c>
      <c r="D226" s="113" t="s">
        <v>145</v>
      </c>
      <c r="E226" s="114" t="s">
        <v>2105</v>
      </c>
      <c r="F226" s="115" t="s">
        <v>2106</v>
      </c>
      <c r="G226" s="116" t="s">
        <v>162</v>
      </c>
      <c r="H226" s="117">
        <v>3.0459999999999998</v>
      </c>
      <c r="I226" s="118"/>
      <c r="J226" s="26"/>
      <c r="K226" s="119" t="s">
        <v>1</v>
      </c>
      <c r="L226" s="120" t="s">
        <v>37</v>
      </c>
      <c r="M226" s="121">
        <v>3.5000000000000003E-2</v>
      </c>
      <c r="N226" s="121">
        <f>M226*H226</f>
        <v>0.10661000000000001</v>
      </c>
      <c r="O226" s="121">
        <v>1.3999999999999999E-4</v>
      </c>
      <c r="P226" s="121">
        <f>O226*H226</f>
        <v>4.2643999999999994E-4</v>
      </c>
      <c r="Q226" s="121">
        <v>0</v>
      </c>
      <c r="R226" s="122">
        <f>Q226*H226</f>
        <v>0</v>
      </c>
      <c r="S226" s="25"/>
      <c r="T226" s="25"/>
      <c r="U226" s="25"/>
      <c r="V226" s="25"/>
      <c r="W226" s="25"/>
      <c r="X226" s="25"/>
      <c r="Y226" s="25"/>
      <c r="Z226" s="25"/>
      <c r="AA226" s="25"/>
      <c r="AB226" s="25"/>
      <c r="AC226" s="25"/>
      <c r="AP226" s="123" t="s">
        <v>143</v>
      </c>
      <c r="AR226" s="123" t="s">
        <v>145</v>
      </c>
      <c r="AS226" s="123" t="s">
        <v>67</v>
      </c>
      <c r="AW226" s="14" t="s">
        <v>144</v>
      </c>
      <c r="BC226" s="124" t="e">
        <f>IF(L226="základní",#REF!,0)</f>
        <v>#REF!</v>
      </c>
      <c r="BD226" s="124">
        <f>IF(L226="snížená",#REF!,0)</f>
        <v>0</v>
      </c>
      <c r="BE226" s="124">
        <f>IF(L226="zákl. přenesená",#REF!,0)</f>
        <v>0</v>
      </c>
      <c r="BF226" s="124">
        <f>IF(L226="sníž. přenesená",#REF!,0)</f>
        <v>0</v>
      </c>
      <c r="BG226" s="124">
        <f>IF(L226="nulová",#REF!,0)</f>
        <v>0</v>
      </c>
      <c r="BH226" s="14" t="s">
        <v>65</v>
      </c>
      <c r="BI226" s="124" t="e">
        <f>ROUND(#REF!*H226,2)</f>
        <v>#REF!</v>
      </c>
      <c r="BJ226" s="14" t="s">
        <v>143</v>
      </c>
      <c r="BK226" s="123" t="s">
        <v>2107</v>
      </c>
    </row>
    <row r="227" spans="1:63" s="2" customFormat="1" ht="24.2" customHeight="1" x14ac:dyDescent="0.2">
      <c r="A227" s="25"/>
      <c r="B227" s="112"/>
      <c r="C227" s="113" t="s">
        <v>453</v>
      </c>
      <c r="D227" s="113" t="s">
        <v>145</v>
      </c>
      <c r="E227" s="114" t="s">
        <v>2108</v>
      </c>
      <c r="F227" s="115" t="s">
        <v>2109</v>
      </c>
      <c r="G227" s="116" t="s">
        <v>162</v>
      </c>
      <c r="H227" s="117">
        <v>6.0919999999999996</v>
      </c>
      <c r="I227" s="118"/>
      <c r="J227" s="26"/>
      <c r="K227" s="119" t="s">
        <v>1</v>
      </c>
      <c r="L227" s="120" t="s">
        <v>37</v>
      </c>
      <c r="M227" s="121">
        <v>0.20599999999999999</v>
      </c>
      <c r="N227" s="121">
        <f>M227*H227</f>
        <v>1.2549519999999998</v>
      </c>
      <c r="O227" s="121">
        <v>6.9999999999999999E-4</v>
      </c>
      <c r="P227" s="121">
        <f>O227*H227</f>
        <v>4.2643999999999998E-3</v>
      </c>
      <c r="Q227" s="121">
        <v>0</v>
      </c>
      <c r="R227" s="122">
        <f>Q227*H227</f>
        <v>0</v>
      </c>
      <c r="S227" s="25"/>
      <c r="T227" s="25"/>
      <c r="U227" s="25"/>
      <c r="V227" s="25"/>
      <c r="W227" s="25"/>
      <c r="X227" s="25"/>
      <c r="Y227" s="25"/>
      <c r="Z227" s="25"/>
      <c r="AA227" s="25"/>
      <c r="AB227" s="25"/>
      <c r="AC227" s="25"/>
      <c r="AP227" s="123" t="s">
        <v>143</v>
      </c>
      <c r="AR227" s="123" t="s">
        <v>145</v>
      </c>
      <c r="AS227" s="123" t="s">
        <v>67</v>
      </c>
      <c r="AW227" s="14" t="s">
        <v>144</v>
      </c>
      <c r="BC227" s="124" t="e">
        <f>IF(L227="základní",#REF!,0)</f>
        <v>#REF!</v>
      </c>
      <c r="BD227" s="124">
        <f>IF(L227="snížená",#REF!,0)</f>
        <v>0</v>
      </c>
      <c r="BE227" s="124">
        <f>IF(L227="zákl. přenesená",#REF!,0)</f>
        <v>0</v>
      </c>
      <c r="BF227" s="124">
        <f>IF(L227="sníž. přenesená",#REF!,0)</f>
        <v>0</v>
      </c>
      <c r="BG227" s="124">
        <f>IF(L227="nulová",#REF!,0)</f>
        <v>0</v>
      </c>
      <c r="BH227" s="14" t="s">
        <v>65</v>
      </c>
      <c r="BI227" s="124" t="e">
        <f>ROUND(#REF!*H227,2)</f>
        <v>#REF!</v>
      </c>
      <c r="BJ227" s="14" t="s">
        <v>143</v>
      </c>
      <c r="BK227" s="123" t="s">
        <v>2110</v>
      </c>
    </row>
    <row r="228" spans="1:63" s="2" customFormat="1" ht="16.5" customHeight="1" x14ac:dyDescent="0.2">
      <c r="A228" s="25"/>
      <c r="B228" s="112"/>
      <c r="C228" s="113" t="s">
        <v>457</v>
      </c>
      <c r="D228" s="113" t="s">
        <v>145</v>
      </c>
      <c r="E228" s="114" t="s">
        <v>2111</v>
      </c>
      <c r="F228" s="115" t="s">
        <v>2112</v>
      </c>
      <c r="G228" s="116" t="s">
        <v>162</v>
      </c>
      <c r="H228" s="117">
        <v>6.0919999999999996</v>
      </c>
      <c r="I228" s="118"/>
      <c r="J228" s="26"/>
      <c r="K228" s="119" t="s">
        <v>1</v>
      </c>
      <c r="L228" s="120" t="s">
        <v>37</v>
      </c>
      <c r="M228" s="121">
        <v>0.61599999999999999</v>
      </c>
      <c r="N228" s="121">
        <f>M228*H228</f>
        <v>3.7526719999999996</v>
      </c>
      <c r="O228" s="121">
        <v>8.8000000000000003E-4</v>
      </c>
      <c r="P228" s="121">
        <f>O228*H228</f>
        <v>5.3609599999999997E-3</v>
      </c>
      <c r="Q228" s="121">
        <v>0</v>
      </c>
      <c r="R228" s="122">
        <f>Q228*H228</f>
        <v>0</v>
      </c>
      <c r="S228" s="25"/>
      <c r="T228" s="25"/>
      <c r="U228" s="25"/>
      <c r="V228" s="25"/>
      <c r="W228" s="25"/>
      <c r="X228" s="25"/>
      <c r="Y228" s="25"/>
      <c r="Z228" s="25"/>
      <c r="AA228" s="25"/>
      <c r="AB228" s="25"/>
      <c r="AC228" s="25"/>
      <c r="AP228" s="123" t="s">
        <v>214</v>
      </c>
      <c r="AR228" s="123" t="s">
        <v>145</v>
      </c>
      <c r="AS228" s="123" t="s">
        <v>67</v>
      </c>
      <c r="AW228" s="14" t="s">
        <v>144</v>
      </c>
      <c r="BC228" s="124" t="e">
        <f>IF(L228="základní",#REF!,0)</f>
        <v>#REF!</v>
      </c>
      <c r="BD228" s="124">
        <f>IF(L228="snížená",#REF!,0)</f>
        <v>0</v>
      </c>
      <c r="BE228" s="124">
        <f>IF(L228="zákl. přenesená",#REF!,0)</f>
        <v>0</v>
      </c>
      <c r="BF228" s="124">
        <f>IF(L228="sníž. přenesená",#REF!,0)</f>
        <v>0</v>
      </c>
      <c r="BG228" s="124">
        <f>IF(L228="nulová",#REF!,0)</f>
        <v>0</v>
      </c>
      <c r="BH228" s="14" t="s">
        <v>65</v>
      </c>
      <c r="BI228" s="124" t="e">
        <f>ROUND(#REF!*H228,2)</f>
        <v>#REF!</v>
      </c>
      <c r="BJ228" s="14" t="s">
        <v>214</v>
      </c>
      <c r="BK228" s="123" t="s">
        <v>2113</v>
      </c>
    </row>
    <row r="229" spans="1:63" s="2" customFormat="1" ht="24.2" customHeight="1" x14ac:dyDescent="0.2">
      <c r="A229" s="25"/>
      <c r="B229" s="112"/>
      <c r="C229" s="113" t="s">
        <v>461</v>
      </c>
      <c r="D229" s="113" t="s">
        <v>145</v>
      </c>
      <c r="E229" s="114" t="s">
        <v>2114</v>
      </c>
      <c r="F229" s="115" t="s">
        <v>2115</v>
      </c>
      <c r="G229" s="116" t="s">
        <v>339</v>
      </c>
      <c r="H229" s="117">
        <v>89.433999999999997</v>
      </c>
      <c r="I229" s="118"/>
      <c r="J229" s="26"/>
      <c r="K229" s="119" t="s">
        <v>1</v>
      </c>
      <c r="L229" s="120" t="s">
        <v>37</v>
      </c>
      <c r="M229" s="121">
        <v>0</v>
      </c>
      <c r="N229" s="121">
        <f>M229*H229</f>
        <v>0</v>
      </c>
      <c r="O229" s="121">
        <v>0</v>
      </c>
      <c r="P229" s="121">
        <f>O229*H229</f>
        <v>0</v>
      </c>
      <c r="Q229" s="121">
        <v>0</v>
      </c>
      <c r="R229" s="122">
        <f>Q229*H229</f>
        <v>0</v>
      </c>
      <c r="S229" s="25"/>
      <c r="T229" s="25"/>
      <c r="U229" s="25"/>
      <c r="V229" s="25"/>
      <c r="W229" s="25"/>
      <c r="X229" s="25"/>
      <c r="Y229" s="25"/>
      <c r="Z229" s="25"/>
      <c r="AA229" s="25"/>
      <c r="AB229" s="25"/>
      <c r="AC229" s="25"/>
      <c r="AP229" s="123" t="s">
        <v>214</v>
      </c>
      <c r="AR229" s="123" t="s">
        <v>145</v>
      </c>
      <c r="AS229" s="123" t="s">
        <v>67</v>
      </c>
      <c r="AW229" s="14" t="s">
        <v>144</v>
      </c>
      <c r="BC229" s="124" t="e">
        <f>IF(L229="základní",#REF!,0)</f>
        <v>#REF!</v>
      </c>
      <c r="BD229" s="124">
        <f>IF(L229="snížená",#REF!,0)</f>
        <v>0</v>
      </c>
      <c r="BE229" s="124">
        <f>IF(L229="zákl. přenesená",#REF!,0)</f>
        <v>0</v>
      </c>
      <c r="BF229" s="124">
        <f>IF(L229="sníž. přenesená",#REF!,0)</f>
        <v>0</v>
      </c>
      <c r="BG229" s="124">
        <f>IF(L229="nulová",#REF!,0)</f>
        <v>0</v>
      </c>
      <c r="BH229" s="14" t="s">
        <v>65</v>
      </c>
      <c r="BI229" s="124" t="e">
        <f>ROUND(#REF!*H229,2)</f>
        <v>#REF!</v>
      </c>
      <c r="BJ229" s="14" t="s">
        <v>214</v>
      </c>
      <c r="BK229" s="123" t="s">
        <v>2116</v>
      </c>
    </row>
    <row r="230" spans="1:63" s="12" customFormat="1" ht="22.9" customHeight="1" x14ac:dyDescent="0.2">
      <c r="B230" s="103"/>
      <c r="D230" s="104" t="s">
        <v>56</v>
      </c>
      <c r="E230" s="125" t="s">
        <v>2117</v>
      </c>
      <c r="F230" s="125" t="s">
        <v>2118</v>
      </c>
      <c r="J230" s="103"/>
      <c r="K230" s="106"/>
      <c r="L230" s="107"/>
      <c r="M230" s="107"/>
      <c r="N230" s="108">
        <f>SUM(N231:N235)</f>
        <v>1.7283179999999998</v>
      </c>
      <c r="O230" s="107"/>
      <c r="P230" s="108">
        <f>SUM(P231:P235)</f>
        <v>0.12586072000000001</v>
      </c>
      <c r="Q230" s="107"/>
      <c r="R230" s="109">
        <f>SUM(R231:R235)</f>
        <v>0.15229999999999999</v>
      </c>
      <c r="AP230" s="104" t="s">
        <v>67</v>
      </c>
      <c r="AR230" s="110" t="s">
        <v>56</v>
      </c>
      <c r="AS230" s="110" t="s">
        <v>65</v>
      </c>
      <c r="AW230" s="104" t="s">
        <v>144</v>
      </c>
      <c r="BI230" s="111" t="e">
        <f>SUM(BI231:BI235)</f>
        <v>#REF!</v>
      </c>
    </row>
    <row r="231" spans="1:63" s="2" customFormat="1" ht="16.5" customHeight="1" x14ac:dyDescent="0.2">
      <c r="A231" s="25"/>
      <c r="B231" s="112"/>
      <c r="C231" s="113" t="s">
        <v>465</v>
      </c>
      <c r="D231" s="113" t="s">
        <v>145</v>
      </c>
      <c r="E231" s="114" t="s">
        <v>2119</v>
      </c>
      <c r="F231" s="115" t="s">
        <v>2120</v>
      </c>
      <c r="G231" s="116" t="s">
        <v>162</v>
      </c>
      <c r="H231" s="117">
        <v>3.0459999999999998</v>
      </c>
      <c r="I231" s="118"/>
      <c r="J231" s="26"/>
      <c r="K231" s="119" t="s">
        <v>1</v>
      </c>
      <c r="L231" s="120" t="s">
        <v>37</v>
      </c>
      <c r="M231" s="121">
        <v>8.2000000000000003E-2</v>
      </c>
      <c r="N231" s="121">
        <f>M231*H231</f>
        <v>0.24977199999999999</v>
      </c>
      <c r="O231" s="121">
        <v>0</v>
      </c>
      <c r="P231" s="121">
        <f>O231*H231</f>
        <v>0</v>
      </c>
      <c r="Q231" s="121">
        <v>0.05</v>
      </c>
      <c r="R231" s="122">
        <f>Q231*H231</f>
        <v>0.15229999999999999</v>
      </c>
      <c r="S231" s="25"/>
      <c r="T231" s="25"/>
      <c r="U231" s="25"/>
      <c r="V231" s="25"/>
      <c r="W231" s="25"/>
      <c r="X231" s="25"/>
      <c r="Y231" s="25"/>
      <c r="Z231" s="25"/>
      <c r="AA231" s="25"/>
      <c r="AB231" s="25"/>
      <c r="AC231" s="25"/>
      <c r="AP231" s="123" t="s">
        <v>214</v>
      </c>
      <c r="AR231" s="123" t="s">
        <v>145</v>
      </c>
      <c r="AS231" s="123" t="s">
        <v>67</v>
      </c>
      <c r="AW231" s="14" t="s">
        <v>144</v>
      </c>
      <c r="BC231" s="124" t="e">
        <f>IF(L231="základní",#REF!,0)</f>
        <v>#REF!</v>
      </c>
      <c r="BD231" s="124">
        <f>IF(L231="snížená",#REF!,0)</f>
        <v>0</v>
      </c>
      <c r="BE231" s="124">
        <f>IF(L231="zákl. přenesená",#REF!,0)</f>
        <v>0</v>
      </c>
      <c r="BF231" s="124">
        <f>IF(L231="sníž. přenesená",#REF!,0)</f>
        <v>0</v>
      </c>
      <c r="BG231" s="124">
        <f>IF(L231="nulová",#REF!,0)</f>
        <v>0</v>
      </c>
      <c r="BH231" s="14" t="s">
        <v>65</v>
      </c>
      <c r="BI231" s="124" t="e">
        <f>ROUND(#REF!*H231,2)</f>
        <v>#REF!</v>
      </c>
      <c r="BJ231" s="14" t="s">
        <v>214</v>
      </c>
      <c r="BK231" s="123" t="s">
        <v>2121</v>
      </c>
    </row>
    <row r="232" spans="1:63" s="2" customFormat="1" ht="16.5" customHeight="1" x14ac:dyDescent="0.2">
      <c r="A232" s="25"/>
      <c r="B232" s="112"/>
      <c r="C232" s="113" t="s">
        <v>469</v>
      </c>
      <c r="D232" s="113" t="s">
        <v>145</v>
      </c>
      <c r="E232" s="114" t="s">
        <v>2122</v>
      </c>
      <c r="F232" s="115" t="s">
        <v>2123</v>
      </c>
      <c r="G232" s="116" t="s">
        <v>169</v>
      </c>
      <c r="H232" s="117">
        <v>0.76200000000000001</v>
      </c>
      <c r="I232" s="118"/>
      <c r="J232" s="26"/>
      <c r="K232" s="119" t="s">
        <v>1</v>
      </c>
      <c r="L232" s="120" t="s">
        <v>37</v>
      </c>
      <c r="M232" s="121">
        <v>5.1999999999999998E-2</v>
      </c>
      <c r="N232" s="121">
        <f>M232*H232</f>
        <v>3.9623999999999999E-2</v>
      </c>
      <c r="O232" s="121">
        <v>0</v>
      </c>
      <c r="P232" s="121">
        <f>O232*H232</f>
        <v>0</v>
      </c>
      <c r="Q232" s="121">
        <v>0</v>
      </c>
      <c r="R232" s="122">
        <f>Q232*H232</f>
        <v>0</v>
      </c>
      <c r="S232" s="25"/>
      <c r="T232" s="25"/>
      <c r="U232" s="25"/>
      <c r="V232" s="25"/>
      <c r="W232" s="25"/>
      <c r="X232" s="25"/>
      <c r="Y232" s="25"/>
      <c r="Z232" s="25"/>
      <c r="AA232" s="25"/>
      <c r="AB232" s="25"/>
      <c r="AC232" s="25"/>
      <c r="AP232" s="123" t="s">
        <v>143</v>
      </c>
      <c r="AR232" s="123" t="s">
        <v>145</v>
      </c>
      <c r="AS232" s="123" t="s">
        <v>67</v>
      </c>
      <c r="AW232" s="14" t="s">
        <v>144</v>
      </c>
      <c r="BC232" s="124" t="e">
        <f>IF(L232="základní",#REF!,0)</f>
        <v>#REF!</v>
      </c>
      <c r="BD232" s="124">
        <f>IF(L232="snížená",#REF!,0)</f>
        <v>0</v>
      </c>
      <c r="BE232" s="124">
        <f>IF(L232="zákl. přenesená",#REF!,0)</f>
        <v>0</v>
      </c>
      <c r="BF232" s="124">
        <f>IF(L232="sníž. přenesená",#REF!,0)</f>
        <v>0</v>
      </c>
      <c r="BG232" s="124">
        <f>IF(L232="nulová",#REF!,0)</f>
        <v>0</v>
      </c>
      <c r="BH232" s="14" t="s">
        <v>65</v>
      </c>
      <c r="BI232" s="124" t="e">
        <f>ROUND(#REF!*H232,2)</f>
        <v>#REF!</v>
      </c>
      <c r="BJ232" s="14" t="s">
        <v>143</v>
      </c>
      <c r="BK232" s="123" t="s">
        <v>2124</v>
      </c>
    </row>
    <row r="233" spans="1:63" s="2" customFormat="1" ht="37.9" customHeight="1" x14ac:dyDescent="0.2">
      <c r="A233" s="25"/>
      <c r="B233" s="112"/>
      <c r="C233" s="113" t="s">
        <v>473</v>
      </c>
      <c r="D233" s="113" t="s">
        <v>145</v>
      </c>
      <c r="E233" s="114" t="s">
        <v>2125</v>
      </c>
      <c r="F233" s="115" t="s">
        <v>2126</v>
      </c>
      <c r="G233" s="116" t="s">
        <v>162</v>
      </c>
      <c r="H233" s="117">
        <v>3.0459999999999998</v>
      </c>
      <c r="I233" s="118"/>
      <c r="J233" s="26"/>
      <c r="K233" s="119" t="s">
        <v>1</v>
      </c>
      <c r="L233" s="120" t="s">
        <v>37</v>
      </c>
      <c r="M233" s="121">
        <v>0.31900000000000001</v>
      </c>
      <c r="N233" s="121">
        <f>M233*H233</f>
        <v>0.97167399999999993</v>
      </c>
      <c r="O233" s="121">
        <v>4.1320000000000003E-2</v>
      </c>
      <c r="P233" s="121">
        <f>O233*H233</f>
        <v>0.12586072000000001</v>
      </c>
      <c r="Q233" s="121">
        <v>0</v>
      </c>
      <c r="R233" s="122">
        <f>Q233*H233</f>
        <v>0</v>
      </c>
      <c r="S233" s="25"/>
      <c r="T233" s="25"/>
      <c r="U233" s="25"/>
      <c r="V233" s="25"/>
      <c r="W233" s="25"/>
      <c r="X233" s="25"/>
      <c r="Y233" s="25"/>
      <c r="Z233" s="25"/>
      <c r="AA233" s="25"/>
      <c r="AB233" s="25"/>
      <c r="AC233" s="25"/>
      <c r="AP233" s="123" t="s">
        <v>214</v>
      </c>
      <c r="AR233" s="123" t="s">
        <v>145</v>
      </c>
      <c r="AS233" s="123" t="s">
        <v>67</v>
      </c>
      <c r="AW233" s="14" t="s">
        <v>144</v>
      </c>
      <c r="BC233" s="124" t="e">
        <f>IF(L233="základní",#REF!,0)</f>
        <v>#REF!</v>
      </c>
      <c r="BD233" s="124">
        <f>IF(L233="snížená",#REF!,0)</f>
        <v>0</v>
      </c>
      <c r="BE233" s="124">
        <f>IF(L233="zákl. přenesená",#REF!,0)</f>
        <v>0</v>
      </c>
      <c r="BF233" s="124">
        <f>IF(L233="sníž. přenesená",#REF!,0)</f>
        <v>0</v>
      </c>
      <c r="BG233" s="124">
        <f>IF(L233="nulová",#REF!,0)</f>
        <v>0</v>
      </c>
      <c r="BH233" s="14" t="s">
        <v>65</v>
      </c>
      <c r="BI233" s="124" t="e">
        <f>ROUND(#REF!*H233,2)</f>
        <v>#REF!</v>
      </c>
      <c r="BJ233" s="14" t="s">
        <v>214</v>
      </c>
      <c r="BK233" s="123" t="s">
        <v>2127</v>
      </c>
    </row>
    <row r="234" spans="1:63" s="2" customFormat="1" ht="24.2" customHeight="1" x14ac:dyDescent="0.2">
      <c r="A234" s="25"/>
      <c r="B234" s="112"/>
      <c r="C234" s="113" t="s">
        <v>477</v>
      </c>
      <c r="D234" s="113" t="s">
        <v>145</v>
      </c>
      <c r="E234" s="114" t="s">
        <v>2128</v>
      </c>
      <c r="F234" s="115" t="s">
        <v>2129</v>
      </c>
      <c r="G234" s="116" t="s">
        <v>212</v>
      </c>
      <c r="H234" s="117">
        <v>0.152</v>
      </c>
      <c r="I234" s="118"/>
      <c r="J234" s="26"/>
      <c r="K234" s="119" t="s">
        <v>1</v>
      </c>
      <c r="L234" s="120" t="s">
        <v>37</v>
      </c>
      <c r="M234" s="121">
        <v>3.0739999999999998</v>
      </c>
      <c r="N234" s="121">
        <f>M234*H234</f>
        <v>0.46724799999999994</v>
      </c>
      <c r="O234" s="121">
        <v>0</v>
      </c>
      <c r="P234" s="121">
        <f>O234*H234</f>
        <v>0</v>
      </c>
      <c r="Q234" s="121">
        <v>0</v>
      </c>
      <c r="R234" s="122">
        <f>Q234*H234</f>
        <v>0</v>
      </c>
      <c r="S234" s="25"/>
      <c r="T234" s="25"/>
      <c r="U234" s="25"/>
      <c r="V234" s="25"/>
      <c r="W234" s="25"/>
      <c r="X234" s="25"/>
      <c r="Y234" s="25"/>
      <c r="Z234" s="25"/>
      <c r="AA234" s="25"/>
      <c r="AB234" s="25"/>
      <c r="AC234" s="25"/>
      <c r="AP234" s="123" t="s">
        <v>214</v>
      </c>
      <c r="AR234" s="123" t="s">
        <v>145</v>
      </c>
      <c r="AS234" s="123" t="s">
        <v>67</v>
      </c>
      <c r="AW234" s="14" t="s">
        <v>144</v>
      </c>
      <c r="BC234" s="124" t="e">
        <f>IF(L234="základní",#REF!,0)</f>
        <v>#REF!</v>
      </c>
      <c r="BD234" s="124">
        <f>IF(L234="snížená",#REF!,0)</f>
        <v>0</v>
      </c>
      <c r="BE234" s="124">
        <f>IF(L234="zákl. přenesená",#REF!,0)</f>
        <v>0</v>
      </c>
      <c r="BF234" s="124">
        <f>IF(L234="sníž. přenesená",#REF!,0)</f>
        <v>0</v>
      </c>
      <c r="BG234" s="124">
        <f>IF(L234="nulová",#REF!,0)</f>
        <v>0</v>
      </c>
      <c r="BH234" s="14" t="s">
        <v>65</v>
      </c>
      <c r="BI234" s="124" t="e">
        <f>ROUND(#REF!*H234,2)</f>
        <v>#REF!</v>
      </c>
      <c r="BJ234" s="14" t="s">
        <v>214</v>
      </c>
      <c r="BK234" s="123" t="s">
        <v>2130</v>
      </c>
    </row>
    <row r="235" spans="1:63" s="2" customFormat="1" ht="24.2" customHeight="1" x14ac:dyDescent="0.2">
      <c r="A235" s="25"/>
      <c r="B235" s="112"/>
      <c r="C235" s="113" t="s">
        <v>481</v>
      </c>
      <c r="D235" s="113" t="s">
        <v>145</v>
      </c>
      <c r="E235" s="114" t="s">
        <v>2131</v>
      </c>
      <c r="F235" s="115" t="s">
        <v>2132</v>
      </c>
      <c r="G235" s="116" t="s">
        <v>339</v>
      </c>
      <c r="H235" s="117">
        <v>353.72399999999999</v>
      </c>
      <c r="I235" s="118"/>
      <c r="J235" s="26"/>
      <c r="K235" s="119" t="s">
        <v>1</v>
      </c>
      <c r="L235" s="120" t="s">
        <v>37</v>
      </c>
      <c r="M235" s="121">
        <v>0</v>
      </c>
      <c r="N235" s="121">
        <f>M235*H235</f>
        <v>0</v>
      </c>
      <c r="O235" s="121">
        <v>0</v>
      </c>
      <c r="P235" s="121">
        <f>O235*H235</f>
        <v>0</v>
      </c>
      <c r="Q235" s="121">
        <v>0</v>
      </c>
      <c r="R235" s="122">
        <f>Q235*H235</f>
        <v>0</v>
      </c>
      <c r="S235" s="25"/>
      <c r="T235" s="25"/>
      <c r="U235" s="25"/>
      <c r="V235" s="25"/>
      <c r="W235" s="25"/>
      <c r="X235" s="25"/>
      <c r="Y235" s="25"/>
      <c r="Z235" s="25"/>
      <c r="AA235" s="25"/>
      <c r="AB235" s="25"/>
      <c r="AC235" s="25"/>
      <c r="AP235" s="123" t="s">
        <v>214</v>
      </c>
      <c r="AR235" s="123" t="s">
        <v>145</v>
      </c>
      <c r="AS235" s="123" t="s">
        <v>67</v>
      </c>
      <c r="AW235" s="14" t="s">
        <v>144</v>
      </c>
      <c r="BC235" s="124" t="e">
        <f>IF(L235="základní",#REF!,0)</f>
        <v>#REF!</v>
      </c>
      <c r="BD235" s="124">
        <f>IF(L235="snížená",#REF!,0)</f>
        <v>0</v>
      </c>
      <c r="BE235" s="124">
        <f>IF(L235="zákl. přenesená",#REF!,0)</f>
        <v>0</v>
      </c>
      <c r="BF235" s="124">
        <f>IF(L235="sníž. přenesená",#REF!,0)</f>
        <v>0</v>
      </c>
      <c r="BG235" s="124">
        <f>IF(L235="nulová",#REF!,0)</f>
        <v>0</v>
      </c>
      <c r="BH235" s="14" t="s">
        <v>65</v>
      </c>
      <c r="BI235" s="124" t="e">
        <f>ROUND(#REF!*H235,2)</f>
        <v>#REF!</v>
      </c>
      <c r="BJ235" s="14" t="s">
        <v>214</v>
      </c>
      <c r="BK235" s="123" t="s">
        <v>2133</v>
      </c>
    </row>
    <row r="236" spans="1:63" s="12" customFormat="1" ht="22.9" customHeight="1" x14ac:dyDescent="0.2">
      <c r="B236" s="103"/>
      <c r="D236" s="104" t="s">
        <v>56</v>
      </c>
      <c r="E236" s="125" t="s">
        <v>258</v>
      </c>
      <c r="F236" s="125" t="s">
        <v>872</v>
      </c>
      <c r="J236" s="103"/>
      <c r="K236" s="106"/>
      <c r="L236" s="107"/>
      <c r="M236" s="107"/>
      <c r="N236" s="108">
        <f>SUM(N237:N247)</f>
        <v>0</v>
      </c>
      <c r="O236" s="107"/>
      <c r="P236" s="108">
        <f>SUM(P237:P247)</f>
        <v>0</v>
      </c>
      <c r="Q236" s="107"/>
      <c r="R236" s="109">
        <f>SUM(R237:R247)</f>
        <v>0</v>
      </c>
      <c r="AP236" s="104" t="s">
        <v>67</v>
      </c>
      <c r="AR236" s="110" t="s">
        <v>56</v>
      </c>
      <c r="AS236" s="110" t="s">
        <v>65</v>
      </c>
      <c r="AW236" s="104" t="s">
        <v>144</v>
      </c>
      <c r="BI236" s="111" t="e">
        <f>SUM(BI237:BI247)</f>
        <v>#REF!</v>
      </c>
    </row>
    <row r="237" spans="1:63" s="2" customFormat="1" ht="37.9" customHeight="1" x14ac:dyDescent="0.2">
      <c r="A237" s="25"/>
      <c r="B237" s="112"/>
      <c r="C237" s="113" t="s">
        <v>485</v>
      </c>
      <c r="D237" s="113" t="s">
        <v>145</v>
      </c>
      <c r="E237" s="114" t="s">
        <v>2134</v>
      </c>
      <c r="F237" s="115" t="s">
        <v>2135</v>
      </c>
      <c r="G237" s="116" t="s">
        <v>905</v>
      </c>
      <c r="H237" s="117">
        <v>2.2850000000000001</v>
      </c>
      <c r="I237" s="118"/>
      <c r="J237" s="26"/>
      <c r="K237" s="119" t="s">
        <v>1</v>
      </c>
      <c r="L237" s="120" t="s">
        <v>37</v>
      </c>
      <c r="M237" s="121">
        <v>0</v>
      </c>
      <c r="N237" s="121">
        <f t="shared" ref="N237:N247" si="21">M237*H237</f>
        <v>0</v>
      </c>
      <c r="O237" s="121">
        <v>0</v>
      </c>
      <c r="P237" s="121">
        <f t="shared" ref="P237:P247" si="22">O237*H237</f>
        <v>0</v>
      </c>
      <c r="Q237" s="121">
        <v>0</v>
      </c>
      <c r="R237" s="122">
        <f t="shared" ref="R237:R247" si="23">Q237*H237</f>
        <v>0</v>
      </c>
      <c r="S237" s="25"/>
      <c r="T237" s="25"/>
      <c r="U237" s="25"/>
      <c r="V237" s="25"/>
      <c r="W237" s="25"/>
      <c r="X237" s="25"/>
      <c r="Y237" s="25"/>
      <c r="Z237" s="25"/>
      <c r="AA237" s="25"/>
      <c r="AB237" s="25"/>
      <c r="AC237" s="25"/>
      <c r="AP237" s="123" t="s">
        <v>143</v>
      </c>
      <c r="AR237" s="123" t="s">
        <v>145</v>
      </c>
      <c r="AS237" s="123" t="s">
        <v>67</v>
      </c>
      <c r="AW237" s="14" t="s">
        <v>144</v>
      </c>
      <c r="BC237" s="124" t="e">
        <f>IF(L237="základní",#REF!,0)</f>
        <v>#REF!</v>
      </c>
      <c r="BD237" s="124">
        <f>IF(L237="snížená",#REF!,0)</f>
        <v>0</v>
      </c>
      <c r="BE237" s="124">
        <f>IF(L237="zákl. přenesená",#REF!,0)</f>
        <v>0</v>
      </c>
      <c r="BF237" s="124">
        <f>IF(L237="sníž. přenesená",#REF!,0)</f>
        <v>0</v>
      </c>
      <c r="BG237" s="124">
        <f>IF(L237="nulová",#REF!,0)</f>
        <v>0</v>
      </c>
      <c r="BH237" s="14" t="s">
        <v>65</v>
      </c>
      <c r="BI237" s="124" t="e">
        <f>ROUND(#REF!*H237,2)</f>
        <v>#REF!</v>
      </c>
      <c r="BJ237" s="14" t="s">
        <v>143</v>
      </c>
      <c r="BK237" s="123" t="s">
        <v>2136</v>
      </c>
    </row>
    <row r="238" spans="1:63" s="2" customFormat="1" ht="16.5" customHeight="1" x14ac:dyDescent="0.2">
      <c r="A238" s="25"/>
      <c r="B238" s="112"/>
      <c r="C238" s="113" t="s">
        <v>491</v>
      </c>
      <c r="D238" s="113" t="s">
        <v>145</v>
      </c>
      <c r="E238" s="114" t="s">
        <v>2137</v>
      </c>
      <c r="F238" s="115" t="s">
        <v>2138</v>
      </c>
      <c r="G238" s="116" t="s">
        <v>905</v>
      </c>
      <c r="H238" s="117">
        <v>6.8540000000000001</v>
      </c>
      <c r="I238" s="118"/>
      <c r="J238" s="26"/>
      <c r="K238" s="119" t="s">
        <v>1</v>
      </c>
      <c r="L238" s="120" t="s">
        <v>37</v>
      </c>
      <c r="M238" s="121">
        <v>0</v>
      </c>
      <c r="N238" s="121">
        <f t="shared" si="21"/>
        <v>0</v>
      </c>
      <c r="O238" s="121">
        <v>0</v>
      </c>
      <c r="P238" s="121">
        <f t="shared" si="22"/>
        <v>0</v>
      </c>
      <c r="Q238" s="121">
        <v>0</v>
      </c>
      <c r="R238" s="122">
        <f t="shared" si="23"/>
        <v>0</v>
      </c>
      <c r="S238" s="25"/>
      <c r="T238" s="25"/>
      <c r="U238" s="25"/>
      <c r="V238" s="25"/>
      <c r="W238" s="25"/>
      <c r="X238" s="25"/>
      <c r="Y238" s="25"/>
      <c r="Z238" s="25"/>
      <c r="AA238" s="25"/>
      <c r="AB238" s="25"/>
      <c r="AC238" s="25"/>
      <c r="AP238" s="123" t="s">
        <v>143</v>
      </c>
      <c r="AR238" s="123" t="s">
        <v>145</v>
      </c>
      <c r="AS238" s="123" t="s">
        <v>67</v>
      </c>
      <c r="AW238" s="14" t="s">
        <v>144</v>
      </c>
      <c r="BC238" s="124" t="e">
        <f>IF(L238="základní",#REF!,0)</f>
        <v>#REF!</v>
      </c>
      <c r="BD238" s="124">
        <f>IF(L238="snížená",#REF!,0)</f>
        <v>0</v>
      </c>
      <c r="BE238" s="124">
        <f>IF(L238="zákl. přenesená",#REF!,0)</f>
        <v>0</v>
      </c>
      <c r="BF238" s="124">
        <f>IF(L238="sníž. přenesená",#REF!,0)</f>
        <v>0</v>
      </c>
      <c r="BG238" s="124">
        <f>IF(L238="nulová",#REF!,0)</f>
        <v>0</v>
      </c>
      <c r="BH238" s="14" t="s">
        <v>65</v>
      </c>
      <c r="BI238" s="124" t="e">
        <f>ROUND(#REF!*H238,2)</f>
        <v>#REF!</v>
      </c>
      <c r="BJ238" s="14" t="s">
        <v>143</v>
      </c>
      <c r="BK238" s="123" t="s">
        <v>2139</v>
      </c>
    </row>
    <row r="239" spans="1:63" s="2" customFormat="1" ht="16.5" customHeight="1" x14ac:dyDescent="0.2">
      <c r="A239" s="25"/>
      <c r="B239" s="112"/>
      <c r="C239" s="113" t="s">
        <v>495</v>
      </c>
      <c r="D239" s="113" t="s">
        <v>145</v>
      </c>
      <c r="E239" s="114" t="s">
        <v>2140</v>
      </c>
      <c r="F239" s="115" t="s">
        <v>2141</v>
      </c>
      <c r="G239" s="116" t="s">
        <v>905</v>
      </c>
      <c r="H239" s="117">
        <v>2.2850000000000001</v>
      </c>
      <c r="I239" s="118"/>
      <c r="J239" s="26"/>
      <c r="K239" s="119" t="s">
        <v>1</v>
      </c>
      <c r="L239" s="120" t="s">
        <v>37</v>
      </c>
      <c r="M239" s="121">
        <v>0</v>
      </c>
      <c r="N239" s="121">
        <f t="shared" si="21"/>
        <v>0</v>
      </c>
      <c r="O239" s="121">
        <v>0</v>
      </c>
      <c r="P239" s="121">
        <f t="shared" si="22"/>
        <v>0</v>
      </c>
      <c r="Q239" s="121">
        <v>0</v>
      </c>
      <c r="R239" s="122">
        <f t="shared" si="23"/>
        <v>0</v>
      </c>
      <c r="S239" s="25"/>
      <c r="T239" s="25"/>
      <c r="U239" s="25"/>
      <c r="V239" s="25"/>
      <c r="W239" s="25"/>
      <c r="X239" s="25"/>
      <c r="Y239" s="25"/>
      <c r="Z239" s="25"/>
      <c r="AA239" s="25"/>
      <c r="AB239" s="25"/>
      <c r="AC239" s="25"/>
      <c r="AP239" s="123" t="s">
        <v>143</v>
      </c>
      <c r="AR239" s="123" t="s">
        <v>145</v>
      </c>
      <c r="AS239" s="123" t="s">
        <v>67</v>
      </c>
      <c r="AW239" s="14" t="s">
        <v>144</v>
      </c>
      <c r="BC239" s="124" t="e">
        <f>IF(L239="základní",#REF!,0)</f>
        <v>#REF!</v>
      </c>
      <c r="BD239" s="124">
        <f>IF(L239="snížená",#REF!,0)</f>
        <v>0</v>
      </c>
      <c r="BE239" s="124">
        <f>IF(L239="zákl. přenesená",#REF!,0)</f>
        <v>0</v>
      </c>
      <c r="BF239" s="124">
        <f>IF(L239="sníž. přenesená",#REF!,0)</f>
        <v>0</v>
      </c>
      <c r="BG239" s="124">
        <f>IF(L239="nulová",#REF!,0)</f>
        <v>0</v>
      </c>
      <c r="BH239" s="14" t="s">
        <v>65</v>
      </c>
      <c r="BI239" s="124" t="e">
        <f>ROUND(#REF!*H239,2)</f>
        <v>#REF!</v>
      </c>
      <c r="BJ239" s="14" t="s">
        <v>143</v>
      </c>
      <c r="BK239" s="123" t="s">
        <v>2142</v>
      </c>
    </row>
    <row r="240" spans="1:63" s="2" customFormat="1" ht="24.2" customHeight="1" x14ac:dyDescent="0.2">
      <c r="A240" s="25"/>
      <c r="B240" s="112"/>
      <c r="C240" s="113" t="s">
        <v>499</v>
      </c>
      <c r="D240" s="113" t="s">
        <v>145</v>
      </c>
      <c r="E240" s="114" t="s">
        <v>2143</v>
      </c>
      <c r="F240" s="115" t="s">
        <v>2144</v>
      </c>
      <c r="G240" s="116" t="s">
        <v>198</v>
      </c>
      <c r="H240" s="117">
        <v>479.76100000000002</v>
      </c>
      <c r="I240" s="118"/>
      <c r="J240" s="26"/>
      <c r="K240" s="119" t="s">
        <v>1</v>
      </c>
      <c r="L240" s="120" t="s">
        <v>37</v>
      </c>
      <c r="M240" s="121">
        <v>0</v>
      </c>
      <c r="N240" s="121">
        <f t="shared" si="21"/>
        <v>0</v>
      </c>
      <c r="O240" s="121">
        <v>0</v>
      </c>
      <c r="P240" s="121">
        <f t="shared" si="22"/>
        <v>0</v>
      </c>
      <c r="Q240" s="121">
        <v>0</v>
      </c>
      <c r="R240" s="122">
        <f t="shared" si="23"/>
        <v>0</v>
      </c>
      <c r="S240" s="25"/>
      <c r="T240" s="25"/>
      <c r="U240" s="25"/>
      <c r="V240" s="25"/>
      <c r="W240" s="25"/>
      <c r="X240" s="25"/>
      <c r="Y240" s="25"/>
      <c r="Z240" s="25"/>
      <c r="AA240" s="25"/>
      <c r="AB240" s="25"/>
      <c r="AC240" s="25"/>
      <c r="AP240" s="123" t="s">
        <v>143</v>
      </c>
      <c r="AR240" s="123" t="s">
        <v>145</v>
      </c>
      <c r="AS240" s="123" t="s">
        <v>67</v>
      </c>
      <c r="AW240" s="14" t="s">
        <v>144</v>
      </c>
      <c r="BC240" s="124" t="e">
        <f>IF(L240="základní",#REF!,0)</f>
        <v>#REF!</v>
      </c>
      <c r="BD240" s="124">
        <f>IF(L240="snížená",#REF!,0)</f>
        <v>0</v>
      </c>
      <c r="BE240" s="124">
        <f>IF(L240="zákl. přenesená",#REF!,0)</f>
        <v>0</v>
      </c>
      <c r="BF240" s="124">
        <f>IF(L240="sníž. přenesená",#REF!,0)</f>
        <v>0</v>
      </c>
      <c r="BG240" s="124">
        <f>IF(L240="nulová",#REF!,0)</f>
        <v>0</v>
      </c>
      <c r="BH240" s="14" t="s">
        <v>65</v>
      </c>
      <c r="BI240" s="124" t="e">
        <f>ROUND(#REF!*H240,2)</f>
        <v>#REF!</v>
      </c>
      <c r="BJ240" s="14" t="s">
        <v>143</v>
      </c>
      <c r="BK240" s="123" t="s">
        <v>2145</v>
      </c>
    </row>
    <row r="241" spans="1:63" s="2" customFormat="1" ht="16.5" customHeight="1" x14ac:dyDescent="0.2">
      <c r="A241" s="25"/>
      <c r="B241" s="112"/>
      <c r="C241" s="113" t="s">
        <v>505</v>
      </c>
      <c r="D241" s="113" t="s">
        <v>145</v>
      </c>
      <c r="E241" s="114" t="s">
        <v>2146</v>
      </c>
      <c r="F241" s="115" t="s">
        <v>2147</v>
      </c>
      <c r="G241" s="116" t="s">
        <v>2148</v>
      </c>
      <c r="H241" s="117">
        <v>0.76200000000000001</v>
      </c>
      <c r="I241" s="118"/>
      <c r="J241" s="26"/>
      <c r="K241" s="119" t="s">
        <v>1</v>
      </c>
      <c r="L241" s="120" t="s">
        <v>37</v>
      </c>
      <c r="M241" s="121">
        <v>0</v>
      </c>
      <c r="N241" s="121">
        <f t="shared" si="21"/>
        <v>0</v>
      </c>
      <c r="O241" s="121">
        <v>0</v>
      </c>
      <c r="P241" s="121">
        <f t="shared" si="22"/>
        <v>0</v>
      </c>
      <c r="Q241" s="121">
        <v>0</v>
      </c>
      <c r="R241" s="122">
        <f t="shared" si="23"/>
        <v>0</v>
      </c>
      <c r="S241" s="25"/>
      <c r="T241" s="25"/>
      <c r="U241" s="25"/>
      <c r="V241" s="25"/>
      <c r="W241" s="25"/>
      <c r="X241" s="25"/>
      <c r="Y241" s="25"/>
      <c r="Z241" s="25"/>
      <c r="AA241" s="25"/>
      <c r="AB241" s="25"/>
      <c r="AC241" s="25"/>
      <c r="AP241" s="123" t="s">
        <v>143</v>
      </c>
      <c r="AR241" s="123" t="s">
        <v>145</v>
      </c>
      <c r="AS241" s="123" t="s">
        <v>67</v>
      </c>
      <c r="AW241" s="14" t="s">
        <v>144</v>
      </c>
      <c r="BC241" s="124" t="e">
        <f>IF(L241="základní",#REF!,0)</f>
        <v>#REF!</v>
      </c>
      <c r="BD241" s="124">
        <f>IF(L241="snížená",#REF!,0)</f>
        <v>0</v>
      </c>
      <c r="BE241" s="124">
        <f>IF(L241="zákl. přenesená",#REF!,0)</f>
        <v>0</v>
      </c>
      <c r="BF241" s="124">
        <f>IF(L241="sníž. přenesená",#REF!,0)</f>
        <v>0</v>
      </c>
      <c r="BG241" s="124">
        <f>IF(L241="nulová",#REF!,0)</f>
        <v>0</v>
      </c>
      <c r="BH241" s="14" t="s">
        <v>65</v>
      </c>
      <c r="BI241" s="124" t="e">
        <f>ROUND(#REF!*H241,2)</f>
        <v>#REF!</v>
      </c>
      <c r="BJ241" s="14" t="s">
        <v>143</v>
      </c>
      <c r="BK241" s="123" t="s">
        <v>2149</v>
      </c>
    </row>
    <row r="242" spans="1:63" s="2" customFormat="1" ht="24.2" customHeight="1" x14ac:dyDescent="0.2">
      <c r="A242" s="25"/>
      <c r="B242" s="112"/>
      <c r="C242" s="113" t="s">
        <v>509</v>
      </c>
      <c r="D242" s="113" t="s">
        <v>145</v>
      </c>
      <c r="E242" s="114" t="s">
        <v>2150</v>
      </c>
      <c r="F242" s="115" t="s">
        <v>2151</v>
      </c>
      <c r="G242" s="116" t="s">
        <v>169</v>
      </c>
      <c r="H242" s="117">
        <v>0.76200000000000001</v>
      </c>
      <c r="I242" s="118"/>
      <c r="J242" s="26"/>
      <c r="K242" s="119" t="s">
        <v>1</v>
      </c>
      <c r="L242" s="120" t="s">
        <v>37</v>
      </c>
      <c r="M242" s="121">
        <v>0</v>
      </c>
      <c r="N242" s="121">
        <f t="shared" si="21"/>
        <v>0</v>
      </c>
      <c r="O242" s="121">
        <v>0</v>
      </c>
      <c r="P242" s="121">
        <f t="shared" si="22"/>
        <v>0</v>
      </c>
      <c r="Q242" s="121">
        <v>0</v>
      </c>
      <c r="R242" s="122">
        <f t="shared" si="23"/>
        <v>0</v>
      </c>
      <c r="S242" s="25"/>
      <c r="T242" s="25"/>
      <c r="U242" s="25"/>
      <c r="V242" s="25"/>
      <c r="W242" s="25"/>
      <c r="X242" s="25"/>
      <c r="Y242" s="25"/>
      <c r="Z242" s="25"/>
      <c r="AA242" s="25"/>
      <c r="AB242" s="25"/>
      <c r="AC242" s="25"/>
      <c r="AP242" s="123" t="s">
        <v>143</v>
      </c>
      <c r="AR242" s="123" t="s">
        <v>145</v>
      </c>
      <c r="AS242" s="123" t="s">
        <v>67</v>
      </c>
      <c r="AW242" s="14" t="s">
        <v>144</v>
      </c>
      <c r="BC242" s="124" t="e">
        <f>IF(L242="základní",#REF!,0)</f>
        <v>#REF!</v>
      </c>
      <c r="BD242" s="124">
        <f>IF(L242="snížená",#REF!,0)</f>
        <v>0</v>
      </c>
      <c r="BE242" s="124">
        <f>IF(L242="zákl. přenesená",#REF!,0)</f>
        <v>0</v>
      </c>
      <c r="BF242" s="124">
        <f>IF(L242="sníž. přenesená",#REF!,0)</f>
        <v>0</v>
      </c>
      <c r="BG242" s="124">
        <f>IF(L242="nulová",#REF!,0)</f>
        <v>0</v>
      </c>
      <c r="BH242" s="14" t="s">
        <v>65</v>
      </c>
      <c r="BI242" s="124" t="e">
        <f>ROUND(#REF!*H242,2)</f>
        <v>#REF!</v>
      </c>
      <c r="BJ242" s="14" t="s">
        <v>143</v>
      </c>
      <c r="BK242" s="123" t="s">
        <v>2152</v>
      </c>
    </row>
    <row r="243" spans="1:63" s="2" customFormat="1" ht="24.2" customHeight="1" x14ac:dyDescent="0.2">
      <c r="A243" s="25"/>
      <c r="B243" s="112"/>
      <c r="C243" s="113" t="s">
        <v>513</v>
      </c>
      <c r="D243" s="113" t="s">
        <v>145</v>
      </c>
      <c r="E243" s="114" t="s">
        <v>2153</v>
      </c>
      <c r="F243" s="115" t="s">
        <v>2154</v>
      </c>
      <c r="G243" s="116" t="s">
        <v>198</v>
      </c>
      <c r="H243" s="117">
        <v>60.921999999999997</v>
      </c>
      <c r="I243" s="118"/>
      <c r="J243" s="26"/>
      <c r="K243" s="119" t="s">
        <v>1</v>
      </c>
      <c r="L243" s="120" t="s">
        <v>37</v>
      </c>
      <c r="M243" s="121">
        <v>0</v>
      </c>
      <c r="N243" s="121">
        <f t="shared" si="21"/>
        <v>0</v>
      </c>
      <c r="O243" s="121">
        <v>0</v>
      </c>
      <c r="P243" s="121">
        <f t="shared" si="22"/>
        <v>0</v>
      </c>
      <c r="Q243" s="121">
        <v>0</v>
      </c>
      <c r="R243" s="122">
        <f t="shared" si="23"/>
        <v>0</v>
      </c>
      <c r="S243" s="25"/>
      <c r="T243" s="25"/>
      <c r="U243" s="25"/>
      <c r="V243" s="25"/>
      <c r="W243" s="25"/>
      <c r="X243" s="25"/>
      <c r="Y243" s="25"/>
      <c r="Z243" s="25"/>
      <c r="AA243" s="25"/>
      <c r="AB243" s="25"/>
      <c r="AC243" s="25"/>
      <c r="AP243" s="123" t="s">
        <v>143</v>
      </c>
      <c r="AR243" s="123" t="s">
        <v>145</v>
      </c>
      <c r="AS243" s="123" t="s">
        <v>67</v>
      </c>
      <c r="AW243" s="14" t="s">
        <v>144</v>
      </c>
      <c r="BC243" s="124" t="e">
        <f>IF(L243="základní",#REF!,0)</f>
        <v>#REF!</v>
      </c>
      <c r="BD243" s="124">
        <f>IF(L243="snížená",#REF!,0)</f>
        <v>0</v>
      </c>
      <c r="BE243" s="124">
        <f>IF(L243="zákl. přenesená",#REF!,0)</f>
        <v>0</v>
      </c>
      <c r="BF243" s="124">
        <f>IF(L243="sníž. přenesená",#REF!,0)</f>
        <v>0</v>
      </c>
      <c r="BG243" s="124">
        <f>IF(L243="nulová",#REF!,0)</f>
        <v>0</v>
      </c>
      <c r="BH243" s="14" t="s">
        <v>65</v>
      </c>
      <c r="BI243" s="124" t="e">
        <f>ROUND(#REF!*H243,2)</f>
        <v>#REF!</v>
      </c>
      <c r="BJ243" s="14" t="s">
        <v>143</v>
      </c>
      <c r="BK243" s="123" t="s">
        <v>2155</v>
      </c>
    </row>
    <row r="244" spans="1:63" s="2" customFormat="1" ht="16.5" customHeight="1" x14ac:dyDescent="0.2">
      <c r="A244" s="25"/>
      <c r="B244" s="112"/>
      <c r="C244" s="113" t="s">
        <v>517</v>
      </c>
      <c r="D244" s="113" t="s">
        <v>145</v>
      </c>
      <c r="E244" s="114" t="s">
        <v>2156</v>
      </c>
      <c r="F244" s="115" t="s">
        <v>2157</v>
      </c>
      <c r="G244" s="116" t="s">
        <v>905</v>
      </c>
      <c r="H244" s="117">
        <v>0.76200000000000001</v>
      </c>
      <c r="I244" s="118"/>
      <c r="J244" s="26"/>
      <c r="K244" s="119" t="s">
        <v>1</v>
      </c>
      <c r="L244" s="120" t="s">
        <v>37</v>
      </c>
      <c r="M244" s="121">
        <v>0</v>
      </c>
      <c r="N244" s="121">
        <f t="shared" si="21"/>
        <v>0</v>
      </c>
      <c r="O244" s="121">
        <v>0</v>
      </c>
      <c r="P244" s="121">
        <f t="shared" si="22"/>
        <v>0</v>
      </c>
      <c r="Q244" s="121">
        <v>0</v>
      </c>
      <c r="R244" s="122">
        <f t="shared" si="23"/>
        <v>0</v>
      </c>
      <c r="S244" s="25"/>
      <c r="T244" s="25"/>
      <c r="U244" s="25"/>
      <c r="V244" s="25"/>
      <c r="W244" s="25"/>
      <c r="X244" s="25"/>
      <c r="Y244" s="25"/>
      <c r="Z244" s="25"/>
      <c r="AA244" s="25"/>
      <c r="AB244" s="25"/>
      <c r="AC244" s="25"/>
      <c r="AP244" s="123" t="s">
        <v>143</v>
      </c>
      <c r="AR244" s="123" t="s">
        <v>145</v>
      </c>
      <c r="AS244" s="123" t="s">
        <v>67</v>
      </c>
      <c r="AW244" s="14" t="s">
        <v>144</v>
      </c>
      <c r="BC244" s="124" t="e">
        <f>IF(L244="základní",#REF!,0)</f>
        <v>#REF!</v>
      </c>
      <c r="BD244" s="124">
        <f>IF(L244="snížená",#REF!,0)</f>
        <v>0</v>
      </c>
      <c r="BE244" s="124">
        <f>IF(L244="zákl. přenesená",#REF!,0)</f>
        <v>0</v>
      </c>
      <c r="BF244" s="124">
        <f>IF(L244="sníž. přenesená",#REF!,0)</f>
        <v>0</v>
      </c>
      <c r="BG244" s="124">
        <f>IF(L244="nulová",#REF!,0)</f>
        <v>0</v>
      </c>
      <c r="BH244" s="14" t="s">
        <v>65</v>
      </c>
      <c r="BI244" s="124" t="e">
        <f>ROUND(#REF!*H244,2)</f>
        <v>#REF!</v>
      </c>
      <c r="BJ244" s="14" t="s">
        <v>143</v>
      </c>
      <c r="BK244" s="123" t="s">
        <v>2158</v>
      </c>
    </row>
    <row r="245" spans="1:63" s="2" customFormat="1" ht="24.2" customHeight="1" x14ac:dyDescent="0.2">
      <c r="A245" s="25"/>
      <c r="B245" s="112"/>
      <c r="C245" s="113" t="s">
        <v>521</v>
      </c>
      <c r="D245" s="113" t="s">
        <v>145</v>
      </c>
      <c r="E245" s="114" t="s">
        <v>2159</v>
      </c>
      <c r="F245" s="115" t="s">
        <v>2160</v>
      </c>
      <c r="G245" s="116" t="s">
        <v>727</v>
      </c>
      <c r="H245" s="117">
        <v>0.76200000000000001</v>
      </c>
      <c r="I245" s="118"/>
      <c r="J245" s="26"/>
      <c r="K245" s="119" t="s">
        <v>1</v>
      </c>
      <c r="L245" s="120" t="s">
        <v>37</v>
      </c>
      <c r="M245" s="121">
        <v>0</v>
      </c>
      <c r="N245" s="121">
        <f t="shared" si="21"/>
        <v>0</v>
      </c>
      <c r="O245" s="121">
        <v>0</v>
      </c>
      <c r="P245" s="121">
        <f t="shared" si="22"/>
        <v>0</v>
      </c>
      <c r="Q245" s="121">
        <v>0</v>
      </c>
      <c r="R245" s="122">
        <f t="shared" si="23"/>
        <v>0</v>
      </c>
      <c r="S245" s="25"/>
      <c r="T245" s="25"/>
      <c r="U245" s="25"/>
      <c r="V245" s="25"/>
      <c r="W245" s="25"/>
      <c r="X245" s="25"/>
      <c r="Y245" s="25"/>
      <c r="Z245" s="25"/>
      <c r="AA245" s="25"/>
      <c r="AB245" s="25"/>
      <c r="AC245" s="25"/>
      <c r="AP245" s="123" t="s">
        <v>143</v>
      </c>
      <c r="AR245" s="123" t="s">
        <v>145</v>
      </c>
      <c r="AS245" s="123" t="s">
        <v>67</v>
      </c>
      <c r="AW245" s="14" t="s">
        <v>144</v>
      </c>
      <c r="BC245" s="124" t="e">
        <f>IF(L245="základní",#REF!,0)</f>
        <v>#REF!</v>
      </c>
      <c r="BD245" s="124">
        <f>IF(L245="snížená",#REF!,0)</f>
        <v>0</v>
      </c>
      <c r="BE245" s="124">
        <f>IF(L245="zákl. přenesená",#REF!,0)</f>
        <v>0</v>
      </c>
      <c r="BF245" s="124">
        <f>IF(L245="sníž. přenesená",#REF!,0)</f>
        <v>0</v>
      </c>
      <c r="BG245" s="124">
        <f>IF(L245="nulová",#REF!,0)</f>
        <v>0</v>
      </c>
      <c r="BH245" s="14" t="s">
        <v>65</v>
      </c>
      <c r="BI245" s="124" t="e">
        <f>ROUND(#REF!*H245,2)</f>
        <v>#REF!</v>
      </c>
      <c r="BJ245" s="14" t="s">
        <v>143</v>
      </c>
      <c r="BK245" s="123" t="s">
        <v>2161</v>
      </c>
    </row>
    <row r="246" spans="1:63" s="2" customFormat="1" ht="16.5" customHeight="1" x14ac:dyDescent="0.2">
      <c r="A246" s="25"/>
      <c r="B246" s="112"/>
      <c r="C246" s="113" t="s">
        <v>525</v>
      </c>
      <c r="D246" s="113" t="s">
        <v>145</v>
      </c>
      <c r="E246" s="114" t="s">
        <v>2162</v>
      </c>
      <c r="F246" s="115" t="s">
        <v>2163</v>
      </c>
      <c r="G246" s="116" t="s">
        <v>905</v>
      </c>
      <c r="H246" s="117">
        <v>0.76200000000000001</v>
      </c>
      <c r="I246" s="118"/>
      <c r="J246" s="26"/>
      <c r="K246" s="119" t="s">
        <v>1</v>
      </c>
      <c r="L246" s="120" t="s">
        <v>37</v>
      </c>
      <c r="M246" s="121">
        <v>0</v>
      </c>
      <c r="N246" s="121">
        <f t="shared" si="21"/>
        <v>0</v>
      </c>
      <c r="O246" s="121">
        <v>0</v>
      </c>
      <c r="P246" s="121">
        <f t="shared" si="22"/>
        <v>0</v>
      </c>
      <c r="Q246" s="121">
        <v>0</v>
      </c>
      <c r="R246" s="122">
        <f t="shared" si="23"/>
        <v>0</v>
      </c>
      <c r="S246" s="25"/>
      <c r="T246" s="25"/>
      <c r="U246" s="25"/>
      <c r="V246" s="25"/>
      <c r="W246" s="25"/>
      <c r="X246" s="25"/>
      <c r="Y246" s="25"/>
      <c r="Z246" s="25"/>
      <c r="AA246" s="25"/>
      <c r="AB246" s="25"/>
      <c r="AC246" s="25"/>
      <c r="AP246" s="123" t="s">
        <v>143</v>
      </c>
      <c r="AR246" s="123" t="s">
        <v>145</v>
      </c>
      <c r="AS246" s="123" t="s">
        <v>67</v>
      </c>
      <c r="AW246" s="14" t="s">
        <v>144</v>
      </c>
      <c r="BC246" s="124" t="e">
        <f>IF(L246="základní",#REF!,0)</f>
        <v>#REF!</v>
      </c>
      <c r="BD246" s="124">
        <f>IF(L246="snížená",#REF!,0)</f>
        <v>0</v>
      </c>
      <c r="BE246" s="124">
        <f>IF(L246="zákl. přenesená",#REF!,0)</f>
        <v>0</v>
      </c>
      <c r="BF246" s="124">
        <f>IF(L246="sníž. přenesená",#REF!,0)</f>
        <v>0</v>
      </c>
      <c r="BG246" s="124">
        <f>IF(L246="nulová",#REF!,0)</f>
        <v>0</v>
      </c>
      <c r="BH246" s="14" t="s">
        <v>65</v>
      </c>
      <c r="BI246" s="124" t="e">
        <f>ROUND(#REF!*H246,2)</f>
        <v>#REF!</v>
      </c>
      <c r="BJ246" s="14" t="s">
        <v>143</v>
      </c>
      <c r="BK246" s="123" t="s">
        <v>2164</v>
      </c>
    </row>
    <row r="247" spans="1:63" s="2" customFormat="1" ht="24.2" customHeight="1" x14ac:dyDescent="0.2">
      <c r="A247" s="25"/>
      <c r="B247" s="112"/>
      <c r="C247" s="113" t="s">
        <v>529</v>
      </c>
      <c r="D247" s="113" t="s">
        <v>145</v>
      </c>
      <c r="E247" s="114" t="s">
        <v>2165</v>
      </c>
      <c r="F247" s="115" t="s">
        <v>2166</v>
      </c>
      <c r="G247" s="116" t="s">
        <v>339</v>
      </c>
      <c r="H247" s="117">
        <v>235.12100000000001</v>
      </c>
      <c r="I247" s="118"/>
      <c r="J247" s="26"/>
      <c r="K247" s="119" t="s">
        <v>1</v>
      </c>
      <c r="L247" s="120" t="s">
        <v>37</v>
      </c>
      <c r="M247" s="121">
        <v>0</v>
      </c>
      <c r="N247" s="121">
        <f t="shared" si="21"/>
        <v>0</v>
      </c>
      <c r="O247" s="121">
        <v>0</v>
      </c>
      <c r="P247" s="121">
        <f t="shared" si="22"/>
        <v>0</v>
      </c>
      <c r="Q247" s="121">
        <v>0</v>
      </c>
      <c r="R247" s="122">
        <f t="shared" si="23"/>
        <v>0</v>
      </c>
      <c r="S247" s="25"/>
      <c r="T247" s="25"/>
      <c r="U247" s="25"/>
      <c r="V247" s="25"/>
      <c r="W247" s="25"/>
      <c r="X247" s="25"/>
      <c r="Y247" s="25"/>
      <c r="Z247" s="25"/>
      <c r="AA247" s="25"/>
      <c r="AB247" s="25"/>
      <c r="AC247" s="25"/>
      <c r="AP247" s="123" t="s">
        <v>214</v>
      </c>
      <c r="AR247" s="123" t="s">
        <v>145</v>
      </c>
      <c r="AS247" s="123" t="s">
        <v>67</v>
      </c>
      <c r="AW247" s="14" t="s">
        <v>144</v>
      </c>
      <c r="BC247" s="124" t="e">
        <f>IF(L247="základní",#REF!,0)</f>
        <v>#REF!</v>
      </c>
      <c r="BD247" s="124">
        <f>IF(L247="snížená",#REF!,0)</f>
        <v>0</v>
      </c>
      <c r="BE247" s="124">
        <f>IF(L247="zákl. přenesená",#REF!,0)</f>
        <v>0</v>
      </c>
      <c r="BF247" s="124">
        <f>IF(L247="sníž. přenesená",#REF!,0)</f>
        <v>0</v>
      </c>
      <c r="BG247" s="124">
        <f>IF(L247="nulová",#REF!,0)</f>
        <v>0</v>
      </c>
      <c r="BH247" s="14" t="s">
        <v>65</v>
      </c>
      <c r="BI247" s="124" t="e">
        <f>ROUND(#REF!*H247,2)</f>
        <v>#REF!</v>
      </c>
      <c r="BJ247" s="14" t="s">
        <v>214</v>
      </c>
      <c r="BK247" s="123" t="s">
        <v>2167</v>
      </c>
    </row>
    <row r="248" spans="1:63" s="12" customFormat="1" ht="22.9" customHeight="1" x14ac:dyDescent="0.2">
      <c r="B248" s="103"/>
      <c r="D248" s="104" t="s">
        <v>56</v>
      </c>
      <c r="E248" s="125" t="s">
        <v>273</v>
      </c>
      <c r="F248" s="125" t="s">
        <v>274</v>
      </c>
      <c r="J248" s="103"/>
      <c r="K248" s="106"/>
      <c r="L248" s="107"/>
      <c r="M248" s="107"/>
      <c r="N248" s="108">
        <f>SUM(N249:N250)</f>
        <v>5.4118149999999998</v>
      </c>
      <c r="O248" s="107"/>
      <c r="P248" s="108">
        <f>SUM(P249:P250)</f>
        <v>0</v>
      </c>
      <c r="Q248" s="107"/>
      <c r="R248" s="109">
        <f>SUM(R249:R250)</f>
        <v>0.69086999999999998</v>
      </c>
      <c r="AP248" s="104" t="s">
        <v>67</v>
      </c>
      <c r="AR248" s="110" t="s">
        <v>56</v>
      </c>
      <c r="AS248" s="110" t="s">
        <v>65</v>
      </c>
      <c r="AW248" s="104" t="s">
        <v>144</v>
      </c>
      <c r="BI248" s="111" t="e">
        <f>SUM(BI249:BI250)</f>
        <v>#REF!</v>
      </c>
    </row>
    <row r="249" spans="1:63" s="2" customFormat="1" ht="24.2" customHeight="1" x14ac:dyDescent="0.2">
      <c r="A249" s="25"/>
      <c r="B249" s="112"/>
      <c r="C249" s="113" t="s">
        <v>942</v>
      </c>
      <c r="D249" s="113" t="s">
        <v>145</v>
      </c>
      <c r="E249" s="114" t="s">
        <v>2168</v>
      </c>
      <c r="F249" s="115" t="s">
        <v>2169</v>
      </c>
      <c r="G249" s="116" t="s">
        <v>178</v>
      </c>
      <c r="H249" s="117">
        <v>23.029</v>
      </c>
      <c r="I249" s="118"/>
      <c r="J249" s="26"/>
      <c r="K249" s="119" t="s">
        <v>1</v>
      </c>
      <c r="L249" s="120" t="s">
        <v>37</v>
      </c>
      <c r="M249" s="121">
        <v>0.23499999999999999</v>
      </c>
      <c r="N249" s="121">
        <f>M249*H249</f>
        <v>5.4118149999999998</v>
      </c>
      <c r="O249" s="121">
        <v>0</v>
      </c>
      <c r="P249" s="121">
        <f>O249*H249</f>
        <v>0</v>
      </c>
      <c r="Q249" s="121">
        <v>0.03</v>
      </c>
      <c r="R249" s="122">
        <f>Q249*H249</f>
        <v>0.69086999999999998</v>
      </c>
      <c r="S249" s="25"/>
      <c r="T249" s="25"/>
      <c r="U249" s="25"/>
      <c r="V249" s="25"/>
      <c r="W249" s="25"/>
      <c r="X249" s="25"/>
      <c r="Y249" s="25"/>
      <c r="Z249" s="25"/>
      <c r="AA249" s="25"/>
      <c r="AB249" s="25"/>
      <c r="AC249" s="25"/>
      <c r="AP249" s="123" t="s">
        <v>214</v>
      </c>
      <c r="AR249" s="123" t="s">
        <v>145</v>
      </c>
      <c r="AS249" s="123" t="s">
        <v>67</v>
      </c>
      <c r="AW249" s="14" t="s">
        <v>144</v>
      </c>
      <c r="BC249" s="124" t="e">
        <f>IF(L249="základní",#REF!,0)</f>
        <v>#REF!</v>
      </c>
      <c r="BD249" s="124">
        <f>IF(L249="snížená",#REF!,0)</f>
        <v>0</v>
      </c>
      <c r="BE249" s="124">
        <f>IF(L249="zákl. přenesená",#REF!,0)</f>
        <v>0</v>
      </c>
      <c r="BF249" s="124">
        <f>IF(L249="sníž. přenesená",#REF!,0)</f>
        <v>0</v>
      </c>
      <c r="BG249" s="124">
        <f>IF(L249="nulová",#REF!,0)</f>
        <v>0</v>
      </c>
      <c r="BH249" s="14" t="s">
        <v>65</v>
      </c>
      <c r="BI249" s="124" t="e">
        <f>ROUND(#REF!*H249,2)</f>
        <v>#REF!</v>
      </c>
      <c r="BJ249" s="14" t="s">
        <v>214</v>
      </c>
      <c r="BK249" s="123" t="s">
        <v>2170</v>
      </c>
    </row>
    <row r="250" spans="1:63" s="2" customFormat="1" ht="24.2" customHeight="1" x14ac:dyDescent="0.2">
      <c r="A250" s="25"/>
      <c r="B250" s="112"/>
      <c r="C250" s="113" t="s">
        <v>946</v>
      </c>
      <c r="D250" s="113" t="s">
        <v>145</v>
      </c>
      <c r="E250" s="114" t="s">
        <v>600</v>
      </c>
      <c r="F250" s="115" t="s">
        <v>601</v>
      </c>
      <c r="G250" s="116" t="s">
        <v>339</v>
      </c>
      <c r="H250" s="117">
        <v>23.259</v>
      </c>
      <c r="I250" s="118"/>
      <c r="J250" s="26"/>
      <c r="K250" s="119" t="s">
        <v>1</v>
      </c>
      <c r="L250" s="120" t="s">
        <v>37</v>
      </c>
      <c r="M250" s="121">
        <v>0</v>
      </c>
      <c r="N250" s="121">
        <f>M250*H250</f>
        <v>0</v>
      </c>
      <c r="O250" s="121">
        <v>0</v>
      </c>
      <c r="P250" s="121">
        <f>O250*H250</f>
        <v>0</v>
      </c>
      <c r="Q250" s="121">
        <v>0</v>
      </c>
      <c r="R250" s="122">
        <f>Q250*H250</f>
        <v>0</v>
      </c>
      <c r="S250" s="25"/>
      <c r="T250" s="25"/>
      <c r="U250" s="25"/>
      <c r="V250" s="25"/>
      <c r="W250" s="25"/>
      <c r="X250" s="25"/>
      <c r="Y250" s="25"/>
      <c r="Z250" s="25"/>
      <c r="AA250" s="25"/>
      <c r="AB250" s="25"/>
      <c r="AC250" s="25"/>
      <c r="AP250" s="123" t="s">
        <v>214</v>
      </c>
      <c r="AR250" s="123" t="s">
        <v>145</v>
      </c>
      <c r="AS250" s="123" t="s">
        <v>67</v>
      </c>
      <c r="AW250" s="14" t="s">
        <v>144</v>
      </c>
      <c r="BC250" s="124" t="e">
        <f>IF(L250="základní",#REF!,0)</f>
        <v>#REF!</v>
      </c>
      <c r="BD250" s="124">
        <f>IF(L250="snížená",#REF!,0)</f>
        <v>0</v>
      </c>
      <c r="BE250" s="124">
        <f>IF(L250="zákl. přenesená",#REF!,0)</f>
        <v>0</v>
      </c>
      <c r="BF250" s="124">
        <f>IF(L250="sníž. přenesená",#REF!,0)</f>
        <v>0</v>
      </c>
      <c r="BG250" s="124">
        <f>IF(L250="nulová",#REF!,0)</f>
        <v>0</v>
      </c>
      <c r="BH250" s="14" t="s">
        <v>65</v>
      </c>
      <c r="BI250" s="124" t="e">
        <f>ROUND(#REF!*H250,2)</f>
        <v>#REF!</v>
      </c>
      <c r="BJ250" s="14" t="s">
        <v>214</v>
      </c>
      <c r="BK250" s="123" t="s">
        <v>2171</v>
      </c>
    </row>
    <row r="251" spans="1:63" s="12" customFormat="1" ht="22.9" customHeight="1" x14ac:dyDescent="0.2">
      <c r="B251" s="103"/>
      <c r="D251" s="104" t="s">
        <v>56</v>
      </c>
      <c r="E251" s="125" t="s">
        <v>907</v>
      </c>
      <c r="F251" s="125" t="s">
        <v>908</v>
      </c>
      <c r="J251" s="103"/>
      <c r="K251" s="106"/>
      <c r="L251" s="107"/>
      <c r="M251" s="107"/>
      <c r="N251" s="108">
        <f>SUM(N252:N257)</f>
        <v>51.508439999999993</v>
      </c>
      <c r="O251" s="107"/>
      <c r="P251" s="108">
        <f>SUM(P252:P257)</f>
        <v>0.64702778000000005</v>
      </c>
      <c r="Q251" s="107"/>
      <c r="R251" s="109">
        <f>SUM(R252:R257)</f>
        <v>0</v>
      </c>
      <c r="AP251" s="104" t="s">
        <v>67</v>
      </c>
      <c r="AR251" s="110" t="s">
        <v>56</v>
      </c>
      <c r="AS251" s="110" t="s">
        <v>65</v>
      </c>
      <c r="AW251" s="104" t="s">
        <v>144</v>
      </c>
      <c r="BI251" s="111" t="e">
        <f>SUM(BI252:BI257)</f>
        <v>#REF!</v>
      </c>
    </row>
    <row r="252" spans="1:63" s="2" customFormat="1" ht="24.2" customHeight="1" x14ac:dyDescent="0.2">
      <c r="A252" s="25"/>
      <c r="B252" s="112"/>
      <c r="C252" s="113" t="s">
        <v>952</v>
      </c>
      <c r="D252" s="113" t="s">
        <v>145</v>
      </c>
      <c r="E252" s="114" t="s">
        <v>2172</v>
      </c>
      <c r="F252" s="115" t="s">
        <v>2173</v>
      </c>
      <c r="G252" s="116" t="s">
        <v>178</v>
      </c>
      <c r="H252" s="117">
        <v>39.027999999999999</v>
      </c>
      <c r="I252" s="118"/>
      <c r="J252" s="26"/>
      <c r="K252" s="119" t="s">
        <v>1</v>
      </c>
      <c r="L252" s="120" t="s">
        <v>37</v>
      </c>
      <c r="M252" s="121">
        <v>1.0469999999999999</v>
      </c>
      <c r="N252" s="121">
        <f t="shared" ref="N252:N257" si="24">M252*H252</f>
        <v>40.862315999999993</v>
      </c>
      <c r="O252" s="121">
        <v>1.217E-2</v>
      </c>
      <c r="P252" s="121">
        <f t="shared" ref="P252:P257" si="25">O252*H252</f>
        <v>0.47497075999999999</v>
      </c>
      <c r="Q252" s="121">
        <v>0</v>
      </c>
      <c r="R252" s="122">
        <f t="shared" ref="R252:R257" si="26">Q252*H252</f>
        <v>0</v>
      </c>
      <c r="S252" s="25"/>
      <c r="T252" s="25"/>
      <c r="U252" s="25"/>
      <c r="V252" s="25"/>
      <c r="W252" s="25"/>
      <c r="X252" s="25"/>
      <c r="Y252" s="25"/>
      <c r="Z252" s="25"/>
      <c r="AA252" s="25"/>
      <c r="AB252" s="25"/>
      <c r="AC252" s="25"/>
      <c r="AP252" s="123" t="s">
        <v>214</v>
      </c>
      <c r="AR252" s="123" t="s">
        <v>145</v>
      </c>
      <c r="AS252" s="123" t="s">
        <v>67</v>
      </c>
      <c r="AW252" s="14" t="s">
        <v>144</v>
      </c>
      <c r="BC252" s="124" t="e">
        <f>IF(L252="základní",#REF!,0)</f>
        <v>#REF!</v>
      </c>
      <c r="BD252" s="124">
        <f>IF(L252="snížená",#REF!,0)</f>
        <v>0</v>
      </c>
      <c r="BE252" s="124">
        <f>IF(L252="zákl. přenesená",#REF!,0)</f>
        <v>0</v>
      </c>
      <c r="BF252" s="124">
        <f>IF(L252="sníž. přenesená",#REF!,0)</f>
        <v>0</v>
      </c>
      <c r="BG252" s="124">
        <f>IF(L252="nulová",#REF!,0)</f>
        <v>0</v>
      </c>
      <c r="BH252" s="14" t="s">
        <v>65</v>
      </c>
      <c r="BI252" s="124" t="e">
        <f>ROUND(#REF!*H252,2)</f>
        <v>#REF!</v>
      </c>
      <c r="BJ252" s="14" t="s">
        <v>214</v>
      </c>
      <c r="BK252" s="123" t="s">
        <v>2174</v>
      </c>
    </row>
    <row r="253" spans="1:63" s="2" customFormat="1" ht="16.5" customHeight="1" x14ac:dyDescent="0.2">
      <c r="A253" s="25"/>
      <c r="B253" s="112"/>
      <c r="C253" s="113" t="s">
        <v>956</v>
      </c>
      <c r="D253" s="113" t="s">
        <v>145</v>
      </c>
      <c r="E253" s="114" t="s">
        <v>2175</v>
      </c>
      <c r="F253" s="115" t="s">
        <v>2176</v>
      </c>
      <c r="G253" s="116" t="s">
        <v>178</v>
      </c>
      <c r="H253" s="117">
        <v>39.027999999999999</v>
      </c>
      <c r="I253" s="118"/>
      <c r="J253" s="26"/>
      <c r="K253" s="119" t="s">
        <v>1</v>
      </c>
      <c r="L253" s="120" t="s">
        <v>37</v>
      </c>
      <c r="M253" s="121">
        <v>0.04</v>
      </c>
      <c r="N253" s="121">
        <f t="shared" si="24"/>
        <v>1.5611200000000001</v>
      </c>
      <c r="O253" s="121">
        <v>1E-4</v>
      </c>
      <c r="P253" s="121">
        <f t="shared" si="25"/>
        <v>3.9028000000000001E-3</v>
      </c>
      <c r="Q253" s="121">
        <v>0</v>
      </c>
      <c r="R253" s="122">
        <f t="shared" si="26"/>
        <v>0</v>
      </c>
      <c r="S253" s="25"/>
      <c r="T253" s="25"/>
      <c r="U253" s="25"/>
      <c r="V253" s="25"/>
      <c r="W253" s="25"/>
      <c r="X253" s="25"/>
      <c r="Y253" s="25"/>
      <c r="Z253" s="25"/>
      <c r="AA253" s="25"/>
      <c r="AB253" s="25"/>
      <c r="AC253" s="25"/>
      <c r="AP253" s="123" t="s">
        <v>214</v>
      </c>
      <c r="AR253" s="123" t="s">
        <v>145</v>
      </c>
      <c r="AS253" s="123" t="s">
        <v>67</v>
      </c>
      <c r="AW253" s="14" t="s">
        <v>144</v>
      </c>
      <c r="BC253" s="124" t="e">
        <f>IF(L253="základní",#REF!,0)</f>
        <v>#REF!</v>
      </c>
      <c r="BD253" s="124">
        <f>IF(L253="snížená",#REF!,0)</f>
        <v>0</v>
      </c>
      <c r="BE253" s="124">
        <f>IF(L253="zákl. přenesená",#REF!,0)</f>
        <v>0</v>
      </c>
      <c r="BF253" s="124">
        <f>IF(L253="sníž. přenesená",#REF!,0)</f>
        <v>0</v>
      </c>
      <c r="BG253" s="124">
        <f>IF(L253="nulová",#REF!,0)</f>
        <v>0</v>
      </c>
      <c r="BH253" s="14" t="s">
        <v>65</v>
      </c>
      <c r="BI253" s="124" t="e">
        <f>ROUND(#REF!*H253,2)</f>
        <v>#REF!</v>
      </c>
      <c r="BJ253" s="14" t="s">
        <v>214</v>
      </c>
      <c r="BK253" s="123" t="s">
        <v>2177</v>
      </c>
    </row>
    <row r="254" spans="1:63" s="2" customFormat="1" ht="33" customHeight="1" x14ac:dyDescent="0.2">
      <c r="A254" s="25"/>
      <c r="B254" s="112"/>
      <c r="C254" s="113" t="s">
        <v>960</v>
      </c>
      <c r="D254" s="113" t="s">
        <v>145</v>
      </c>
      <c r="E254" s="114" t="s">
        <v>2178</v>
      </c>
      <c r="F254" s="115" t="s">
        <v>2179</v>
      </c>
      <c r="G254" s="116" t="s">
        <v>178</v>
      </c>
      <c r="H254" s="117">
        <v>15.718</v>
      </c>
      <c r="I254" s="118"/>
      <c r="J254" s="26"/>
      <c r="K254" s="119" t="s">
        <v>1</v>
      </c>
      <c r="L254" s="120" t="s">
        <v>37</v>
      </c>
      <c r="M254" s="121">
        <v>0.57799999999999996</v>
      </c>
      <c r="N254" s="121">
        <f t="shared" si="24"/>
        <v>9.0850039999999996</v>
      </c>
      <c r="O254" s="121">
        <v>1.17E-3</v>
      </c>
      <c r="P254" s="121">
        <f t="shared" si="25"/>
        <v>1.839006E-2</v>
      </c>
      <c r="Q254" s="121">
        <v>0</v>
      </c>
      <c r="R254" s="122">
        <f t="shared" si="26"/>
        <v>0</v>
      </c>
      <c r="S254" s="25"/>
      <c r="T254" s="25"/>
      <c r="U254" s="25"/>
      <c r="V254" s="25"/>
      <c r="W254" s="25"/>
      <c r="X254" s="25"/>
      <c r="Y254" s="25"/>
      <c r="Z254" s="25"/>
      <c r="AA254" s="25"/>
      <c r="AB254" s="25"/>
      <c r="AC254" s="25"/>
      <c r="AP254" s="123" t="s">
        <v>214</v>
      </c>
      <c r="AR254" s="123" t="s">
        <v>145</v>
      </c>
      <c r="AS254" s="123" t="s">
        <v>67</v>
      </c>
      <c r="AW254" s="14" t="s">
        <v>144</v>
      </c>
      <c r="BC254" s="124" t="e">
        <f>IF(L254="základní",#REF!,0)</f>
        <v>#REF!</v>
      </c>
      <c r="BD254" s="124">
        <f>IF(L254="snížená",#REF!,0)</f>
        <v>0</v>
      </c>
      <c r="BE254" s="124">
        <f>IF(L254="zákl. přenesená",#REF!,0)</f>
        <v>0</v>
      </c>
      <c r="BF254" s="124">
        <f>IF(L254="sníž. přenesená",#REF!,0)</f>
        <v>0</v>
      </c>
      <c r="BG254" s="124">
        <f>IF(L254="nulová",#REF!,0)</f>
        <v>0</v>
      </c>
      <c r="BH254" s="14" t="s">
        <v>65</v>
      </c>
      <c r="BI254" s="124" t="e">
        <f>ROUND(#REF!*H254,2)</f>
        <v>#REF!</v>
      </c>
      <c r="BJ254" s="14" t="s">
        <v>214</v>
      </c>
      <c r="BK254" s="123" t="s">
        <v>2180</v>
      </c>
    </row>
    <row r="255" spans="1:63" s="2" customFormat="1" ht="24.2" customHeight="1" x14ac:dyDescent="0.2">
      <c r="A255" s="25"/>
      <c r="B255" s="112"/>
      <c r="C255" s="126" t="s">
        <v>964</v>
      </c>
      <c r="D255" s="126" t="s">
        <v>242</v>
      </c>
      <c r="E255" s="127" t="s">
        <v>2181</v>
      </c>
      <c r="F255" s="128" t="s">
        <v>2182</v>
      </c>
      <c r="G255" s="129" t="s">
        <v>178</v>
      </c>
      <c r="H255" s="130">
        <v>17.29</v>
      </c>
      <c r="I255" s="131"/>
      <c r="J255" s="132"/>
      <c r="K255" s="133" t="s">
        <v>1</v>
      </c>
      <c r="L255" s="134" t="s">
        <v>37</v>
      </c>
      <c r="M255" s="121">
        <v>0</v>
      </c>
      <c r="N255" s="121">
        <f t="shared" si="24"/>
        <v>0</v>
      </c>
      <c r="O255" s="121">
        <v>8.0000000000000002E-3</v>
      </c>
      <c r="P255" s="121">
        <f t="shared" si="25"/>
        <v>0.13832</v>
      </c>
      <c r="Q255" s="121">
        <v>0</v>
      </c>
      <c r="R255" s="122">
        <f t="shared" si="26"/>
        <v>0</v>
      </c>
      <c r="S255" s="25"/>
      <c r="T255" s="25"/>
      <c r="U255" s="25"/>
      <c r="V255" s="25"/>
      <c r="W255" s="25"/>
      <c r="X255" s="25"/>
      <c r="Y255" s="25"/>
      <c r="Z255" s="25"/>
      <c r="AA255" s="25"/>
      <c r="AB255" s="25"/>
      <c r="AC255" s="25"/>
      <c r="AP255" s="123" t="s">
        <v>267</v>
      </c>
      <c r="AR255" s="123" t="s">
        <v>242</v>
      </c>
      <c r="AS255" s="123" t="s">
        <v>67</v>
      </c>
      <c r="AW255" s="14" t="s">
        <v>144</v>
      </c>
      <c r="BC255" s="124" t="e">
        <f>IF(L255="základní",#REF!,0)</f>
        <v>#REF!</v>
      </c>
      <c r="BD255" s="124">
        <f>IF(L255="snížená",#REF!,0)</f>
        <v>0</v>
      </c>
      <c r="BE255" s="124">
        <f>IF(L255="zákl. přenesená",#REF!,0)</f>
        <v>0</v>
      </c>
      <c r="BF255" s="124">
        <f>IF(L255="sníž. přenesená",#REF!,0)</f>
        <v>0</v>
      </c>
      <c r="BG255" s="124">
        <f>IF(L255="nulová",#REF!,0)</f>
        <v>0</v>
      </c>
      <c r="BH255" s="14" t="s">
        <v>65</v>
      </c>
      <c r="BI255" s="124" t="e">
        <f>ROUND(#REF!*H255,2)</f>
        <v>#REF!</v>
      </c>
      <c r="BJ255" s="14" t="s">
        <v>214</v>
      </c>
      <c r="BK255" s="123" t="s">
        <v>2183</v>
      </c>
    </row>
    <row r="256" spans="1:63" s="2" customFormat="1" ht="24.2" customHeight="1" x14ac:dyDescent="0.2">
      <c r="A256" s="25"/>
      <c r="B256" s="112"/>
      <c r="C256" s="113" t="s">
        <v>968</v>
      </c>
      <c r="D256" s="113" t="s">
        <v>145</v>
      </c>
      <c r="E256" s="114" t="s">
        <v>2184</v>
      </c>
      <c r="F256" s="115" t="s">
        <v>2185</v>
      </c>
      <c r="G256" s="116" t="s">
        <v>198</v>
      </c>
      <c r="H256" s="117">
        <v>44.015999999999998</v>
      </c>
      <c r="I256" s="118"/>
      <c r="J256" s="26"/>
      <c r="K256" s="119" t="s">
        <v>1</v>
      </c>
      <c r="L256" s="120" t="s">
        <v>37</v>
      </c>
      <c r="M256" s="121">
        <v>0</v>
      </c>
      <c r="N256" s="121">
        <f t="shared" si="24"/>
        <v>0</v>
      </c>
      <c r="O256" s="121">
        <v>2.5999999999999998E-4</v>
      </c>
      <c r="P256" s="121">
        <f t="shared" si="25"/>
        <v>1.1444159999999998E-2</v>
      </c>
      <c r="Q256" s="121">
        <v>0</v>
      </c>
      <c r="R256" s="122">
        <f t="shared" si="26"/>
        <v>0</v>
      </c>
      <c r="S256" s="25"/>
      <c r="T256" s="25"/>
      <c r="U256" s="25"/>
      <c r="V256" s="25"/>
      <c r="W256" s="25"/>
      <c r="X256" s="25"/>
      <c r="Y256" s="25"/>
      <c r="Z256" s="25"/>
      <c r="AA256" s="25"/>
      <c r="AB256" s="25"/>
      <c r="AC256" s="25"/>
      <c r="AP256" s="123" t="s">
        <v>214</v>
      </c>
      <c r="AR256" s="123" t="s">
        <v>145</v>
      </c>
      <c r="AS256" s="123" t="s">
        <v>67</v>
      </c>
      <c r="AW256" s="14" t="s">
        <v>144</v>
      </c>
      <c r="BC256" s="124" t="e">
        <f>IF(L256="základní",#REF!,0)</f>
        <v>#REF!</v>
      </c>
      <c r="BD256" s="124">
        <f>IF(L256="snížená",#REF!,0)</f>
        <v>0</v>
      </c>
      <c r="BE256" s="124">
        <f>IF(L256="zákl. přenesená",#REF!,0)</f>
        <v>0</v>
      </c>
      <c r="BF256" s="124">
        <f>IF(L256="sníž. přenesená",#REF!,0)</f>
        <v>0</v>
      </c>
      <c r="BG256" s="124">
        <f>IF(L256="nulová",#REF!,0)</f>
        <v>0</v>
      </c>
      <c r="BH256" s="14" t="s">
        <v>65</v>
      </c>
      <c r="BI256" s="124" t="e">
        <f>ROUND(#REF!*H256,2)</f>
        <v>#REF!</v>
      </c>
      <c r="BJ256" s="14" t="s">
        <v>214</v>
      </c>
      <c r="BK256" s="123" t="s">
        <v>2186</v>
      </c>
    </row>
    <row r="257" spans="1:63" s="2" customFormat="1" ht="24.2" customHeight="1" x14ac:dyDescent="0.2">
      <c r="A257" s="25"/>
      <c r="B257" s="112"/>
      <c r="C257" s="113" t="s">
        <v>972</v>
      </c>
      <c r="D257" s="113" t="s">
        <v>145</v>
      </c>
      <c r="E257" s="114" t="s">
        <v>1856</v>
      </c>
      <c r="F257" s="115" t="s">
        <v>1857</v>
      </c>
      <c r="G257" s="116" t="s">
        <v>339</v>
      </c>
      <c r="H257" s="117">
        <v>633.03700000000003</v>
      </c>
      <c r="I257" s="118"/>
      <c r="J257" s="26"/>
      <c r="K257" s="119" t="s">
        <v>1</v>
      </c>
      <c r="L257" s="120" t="s">
        <v>37</v>
      </c>
      <c r="M257" s="121">
        <v>0</v>
      </c>
      <c r="N257" s="121">
        <f t="shared" si="24"/>
        <v>0</v>
      </c>
      <c r="O257" s="121">
        <v>0</v>
      </c>
      <c r="P257" s="121">
        <f t="shared" si="25"/>
        <v>0</v>
      </c>
      <c r="Q257" s="121">
        <v>0</v>
      </c>
      <c r="R257" s="122">
        <f t="shared" si="26"/>
        <v>0</v>
      </c>
      <c r="S257" s="25"/>
      <c r="T257" s="25"/>
      <c r="U257" s="25"/>
      <c r="V257" s="25"/>
      <c r="W257" s="25"/>
      <c r="X257" s="25"/>
      <c r="Y257" s="25"/>
      <c r="Z257" s="25"/>
      <c r="AA257" s="25"/>
      <c r="AB257" s="25"/>
      <c r="AC257" s="25"/>
      <c r="AP257" s="123" t="s">
        <v>214</v>
      </c>
      <c r="AR257" s="123" t="s">
        <v>145</v>
      </c>
      <c r="AS257" s="123" t="s">
        <v>67</v>
      </c>
      <c r="AW257" s="14" t="s">
        <v>144</v>
      </c>
      <c r="BC257" s="124" t="e">
        <f>IF(L257="základní",#REF!,0)</f>
        <v>#REF!</v>
      </c>
      <c r="BD257" s="124">
        <f>IF(L257="snížená",#REF!,0)</f>
        <v>0</v>
      </c>
      <c r="BE257" s="124">
        <f>IF(L257="zákl. přenesená",#REF!,0)</f>
        <v>0</v>
      </c>
      <c r="BF257" s="124">
        <f>IF(L257="sníž. přenesená",#REF!,0)</f>
        <v>0</v>
      </c>
      <c r="BG257" s="124">
        <f>IF(L257="nulová",#REF!,0)</f>
        <v>0</v>
      </c>
      <c r="BH257" s="14" t="s">
        <v>65</v>
      </c>
      <c r="BI257" s="124" t="e">
        <f>ROUND(#REF!*H257,2)</f>
        <v>#REF!</v>
      </c>
      <c r="BJ257" s="14" t="s">
        <v>214</v>
      </c>
      <c r="BK257" s="123" t="s">
        <v>2187</v>
      </c>
    </row>
    <row r="258" spans="1:63" s="12" customFormat="1" ht="22.9" customHeight="1" x14ac:dyDescent="0.2">
      <c r="B258" s="103"/>
      <c r="D258" s="104" t="s">
        <v>56</v>
      </c>
      <c r="E258" s="125" t="s">
        <v>950</v>
      </c>
      <c r="F258" s="125" t="s">
        <v>951</v>
      </c>
      <c r="J258" s="103"/>
      <c r="K258" s="106"/>
      <c r="L258" s="107"/>
      <c r="M258" s="107"/>
      <c r="N258" s="108">
        <f>SUM(N259:N266)</f>
        <v>14.741885</v>
      </c>
      <c r="O258" s="107"/>
      <c r="P258" s="108">
        <f>SUM(P259:P266)</f>
        <v>7.4924850000000001E-2</v>
      </c>
      <c r="Q258" s="107"/>
      <c r="R258" s="109">
        <f>SUM(R259:R266)</f>
        <v>1.13279175</v>
      </c>
      <c r="AP258" s="104" t="s">
        <v>67</v>
      </c>
      <c r="AR258" s="110" t="s">
        <v>56</v>
      </c>
      <c r="AS258" s="110" t="s">
        <v>65</v>
      </c>
      <c r="AW258" s="104" t="s">
        <v>144</v>
      </c>
      <c r="BI258" s="111" t="e">
        <f>SUM(BI259:BI266)</f>
        <v>#REF!</v>
      </c>
    </row>
    <row r="259" spans="1:63" s="2" customFormat="1" ht="24.2" customHeight="1" x14ac:dyDescent="0.2">
      <c r="A259" s="25"/>
      <c r="B259" s="112"/>
      <c r="C259" s="113" t="s">
        <v>976</v>
      </c>
      <c r="D259" s="113" t="s">
        <v>145</v>
      </c>
      <c r="E259" s="114" t="s">
        <v>2188</v>
      </c>
      <c r="F259" s="115" t="s">
        <v>2189</v>
      </c>
      <c r="G259" s="116" t="s">
        <v>178</v>
      </c>
      <c r="H259" s="117">
        <v>34.695</v>
      </c>
      <c r="I259" s="118"/>
      <c r="J259" s="26"/>
      <c r="K259" s="119" t="s">
        <v>1</v>
      </c>
      <c r="L259" s="120" t="s">
        <v>37</v>
      </c>
      <c r="M259" s="121">
        <v>0.21</v>
      </c>
      <c r="N259" s="121">
        <f t="shared" ref="N259:N266" si="27">M259*H259</f>
        <v>7.2859499999999997</v>
      </c>
      <c r="O259" s="121">
        <v>0</v>
      </c>
      <c r="P259" s="121">
        <f t="shared" ref="P259:P266" si="28">O259*H259</f>
        <v>0</v>
      </c>
      <c r="Q259" s="121">
        <v>2.4649999999999998E-2</v>
      </c>
      <c r="R259" s="122">
        <f t="shared" ref="R259:R266" si="29">Q259*H259</f>
        <v>0.85523174999999996</v>
      </c>
      <c r="S259" s="25"/>
      <c r="T259" s="25"/>
      <c r="U259" s="25"/>
      <c r="V259" s="25"/>
      <c r="W259" s="25"/>
      <c r="X259" s="25"/>
      <c r="Y259" s="25"/>
      <c r="Z259" s="25"/>
      <c r="AA259" s="25"/>
      <c r="AB259" s="25"/>
      <c r="AC259" s="25"/>
      <c r="AP259" s="123" t="s">
        <v>214</v>
      </c>
      <c r="AR259" s="123" t="s">
        <v>145</v>
      </c>
      <c r="AS259" s="123" t="s">
        <v>67</v>
      </c>
      <c r="AW259" s="14" t="s">
        <v>144</v>
      </c>
      <c r="BC259" s="124" t="e">
        <f>IF(L259="základní",#REF!,0)</f>
        <v>#REF!</v>
      </c>
      <c r="BD259" s="124">
        <f>IF(L259="snížená",#REF!,0)</f>
        <v>0</v>
      </c>
      <c r="BE259" s="124">
        <f>IF(L259="zákl. přenesená",#REF!,0)</f>
        <v>0</v>
      </c>
      <c r="BF259" s="124">
        <f>IF(L259="sníž. přenesená",#REF!,0)</f>
        <v>0</v>
      </c>
      <c r="BG259" s="124">
        <f>IF(L259="nulová",#REF!,0)</f>
        <v>0</v>
      </c>
      <c r="BH259" s="14" t="s">
        <v>65</v>
      </c>
      <c r="BI259" s="124" t="e">
        <f>ROUND(#REF!*H259,2)</f>
        <v>#REF!</v>
      </c>
      <c r="BJ259" s="14" t="s">
        <v>214</v>
      </c>
      <c r="BK259" s="123" t="s">
        <v>2190</v>
      </c>
    </row>
    <row r="260" spans="1:63" s="2" customFormat="1" ht="24.2" customHeight="1" x14ac:dyDescent="0.2">
      <c r="A260" s="25"/>
      <c r="B260" s="112"/>
      <c r="C260" s="113" t="s">
        <v>980</v>
      </c>
      <c r="D260" s="113" t="s">
        <v>145</v>
      </c>
      <c r="E260" s="114" t="s">
        <v>2191</v>
      </c>
      <c r="F260" s="115" t="s">
        <v>2192</v>
      </c>
      <c r="G260" s="116" t="s">
        <v>178</v>
      </c>
      <c r="H260" s="117">
        <v>34.695</v>
      </c>
      <c r="I260" s="118"/>
      <c r="J260" s="26"/>
      <c r="K260" s="119" t="s">
        <v>1</v>
      </c>
      <c r="L260" s="120" t="s">
        <v>37</v>
      </c>
      <c r="M260" s="121">
        <v>8.6999999999999994E-2</v>
      </c>
      <c r="N260" s="121">
        <f t="shared" si="27"/>
        <v>3.018465</v>
      </c>
      <c r="O260" s="121">
        <v>0</v>
      </c>
      <c r="P260" s="121">
        <f t="shared" si="28"/>
        <v>0</v>
      </c>
      <c r="Q260" s="121">
        <v>8.0000000000000002E-3</v>
      </c>
      <c r="R260" s="122">
        <f t="shared" si="29"/>
        <v>0.27756000000000003</v>
      </c>
      <c r="S260" s="25"/>
      <c r="T260" s="25"/>
      <c r="U260" s="25"/>
      <c r="V260" s="25"/>
      <c r="W260" s="25"/>
      <c r="X260" s="25"/>
      <c r="Y260" s="25"/>
      <c r="Z260" s="25"/>
      <c r="AA260" s="25"/>
      <c r="AB260" s="25"/>
      <c r="AC260" s="25"/>
      <c r="AP260" s="123" t="s">
        <v>214</v>
      </c>
      <c r="AR260" s="123" t="s">
        <v>145</v>
      </c>
      <c r="AS260" s="123" t="s">
        <v>67</v>
      </c>
      <c r="AW260" s="14" t="s">
        <v>144</v>
      </c>
      <c r="BC260" s="124" t="e">
        <f>IF(L260="základní",#REF!,0)</f>
        <v>#REF!</v>
      </c>
      <c r="BD260" s="124">
        <f>IF(L260="snížená",#REF!,0)</f>
        <v>0</v>
      </c>
      <c r="BE260" s="124">
        <f>IF(L260="zákl. přenesená",#REF!,0)</f>
        <v>0</v>
      </c>
      <c r="BF260" s="124">
        <f>IF(L260="sníž. přenesená",#REF!,0)</f>
        <v>0</v>
      </c>
      <c r="BG260" s="124">
        <f>IF(L260="nulová",#REF!,0)</f>
        <v>0</v>
      </c>
      <c r="BH260" s="14" t="s">
        <v>65</v>
      </c>
      <c r="BI260" s="124" t="e">
        <f>ROUND(#REF!*H260,2)</f>
        <v>#REF!</v>
      </c>
      <c r="BJ260" s="14" t="s">
        <v>214</v>
      </c>
      <c r="BK260" s="123" t="s">
        <v>2193</v>
      </c>
    </row>
    <row r="261" spans="1:63" s="2" customFormat="1" ht="24.2" customHeight="1" x14ac:dyDescent="0.2">
      <c r="A261" s="25"/>
      <c r="B261" s="112"/>
      <c r="C261" s="113" t="s">
        <v>984</v>
      </c>
      <c r="D261" s="113" t="s">
        <v>145</v>
      </c>
      <c r="E261" s="114" t="s">
        <v>1862</v>
      </c>
      <c r="F261" s="115" t="s">
        <v>2194</v>
      </c>
      <c r="G261" s="116" t="s">
        <v>162</v>
      </c>
      <c r="H261" s="117">
        <v>2.2850000000000001</v>
      </c>
      <c r="I261" s="118"/>
      <c r="J261" s="26"/>
      <c r="K261" s="119" t="s">
        <v>1</v>
      </c>
      <c r="L261" s="120" t="s">
        <v>37</v>
      </c>
      <c r="M261" s="121">
        <v>1.6819999999999999</v>
      </c>
      <c r="N261" s="121">
        <f t="shared" si="27"/>
        <v>3.8433700000000002</v>
      </c>
      <c r="O261" s="121">
        <v>0</v>
      </c>
      <c r="P261" s="121">
        <f t="shared" si="28"/>
        <v>0</v>
      </c>
      <c r="Q261" s="121">
        <v>0</v>
      </c>
      <c r="R261" s="122">
        <f t="shared" si="29"/>
        <v>0</v>
      </c>
      <c r="S261" s="25"/>
      <c r="T261" s="25"/>
      <c r="U261" s="25"/>
      <c r="V261" s="25"/>
      <c r="W261" s="25"/>
      <c r="X261" s="25"/>
      <c r="Y261" s="25"/>
      <c r="Z261" s="25"/>
      <c r="AA261" s="25"/>
      <c r="AB261" s="25"/>
      <c r="AC261" s="25"/>
      <c r="AP261" s="123" t="s">
        <v>214</v>
      </c>
      <c r="AR261" s="123" t="s">
        <v>145</v>
      </c>
      <c r="AS261" s="123" t="s">
        <v>67</v>
      </c>
      <c r="AW261" s="14" t="s">
        <v>144</v>
      </c>
      <c r="BC261" s="124" t="e">
        <f>IF(L261="základní",#REF!,0)</f>
        <v>#REF!</v>
      </c>
      <c r="BD261" s="124">
        <f>IF(L261="snížená",#REF!,0)</f>
        <v>0</v>
      </c>
      <c r="BE261" s="124">
        <f>IF(L261="zákl. přenesená",#REF!,0)</f>
        <v>0</v>
      </c>
      <c r="BF261" s="124">
        <f>IF(L261="sníž. přenesená",#REF!,0)</f>
        <v>0</v>
      </c>
      <c r="BG261" s="124">
        <f>IF(L261="nulová",#REF!,0)</f>
        <v>0</v>
      </c>
      <c r="BH261" s="14" t="s">
        <v>65</v>
      </c>
      <c r="BI261" s="124" t="e">
        <f>ROUND(#REF!*H261,2)</f>
        <v>#REF!</v>
      </c>
      <c r="BJ261" s="14" t="s">
        <v>214</v>
      </c>
      <c r="BK261" s="123" t="s">
        <v>2195</v>
      </c>
    </row>
    <row r="262" spans="1:63" s="2" customFormat="1" ht="24.2" customHeight="1" x14ac:dyDescent="0.2">
      <c r="A262" s="25"/>
      <c r="B262" s="112"/>
      <c r="C262" s="126" t="s">
        <v>988</v>
      </c>
      <c r="D262" s="126" t="s">
        <v>242</v>
      </c>
      <c r="E262" s="127" t="s">
        <v>2196</v>
      </c>
      <c r="F262" s="128" t="s">
        <v>2197</v>
      </c>
      <c r="G262" s="129" t="s">
        <v>162</v>
      </c>
      <c r="H262" s="130">
        <v>1.5229999999999999</v>
      </c>
      <c r="I262" s="131"/>
      <c r="J262" s="132"/>
      <c r="K262" s="133" t="s">
        <v>1</v>
      </c>
      <c r="L262" s="134" t="s">
        <v>37</v>
      </c>
      <c r="M262" s="121">
        <v>0</v>
      </c>
      <c r="N262" s="121">
        <f t="shared" si="27"/>
        <v>0</v>
      </c>
      <c r="O262" s="121">
        <v>1.6E-2</v>
      </c>
      <c r="P262" s="121">
        <f t="shared" si="28"/>
        <v>2.4368000000000001E-2</v>
      </c>
      <c r="Q262" s="121">
        <v>0</v>
      </c>
      <c r="R262" s="122">
        <f t="shared" si="29"/>
        <v>0</v>
      </c>
      <c r="S262" s="25"/>
      <c r="T262" s="25"/>
      <c r="U262" s="25"/>
      <c r="V262" s="25"/>
      <c r="W262" s="25"/>
      <c r="X262" s="25"/>
      <c r="Y262" s="25"/>
      <c r="Z262" s="25"/>
      <c r="AA262" s="25"/>
      <c r="AB262" s="25"/>
      <c r="AC262" s="25"/>
      <c r="AP262" s="123" t="s">
        <v>267</v>
      </c>
      <c r="AR262" s="123" t="s">
        <v>242</v>
      </c>
      <c r="AS262" s="123" t="s">
        <v>67</v>
      </c>
      <c r="AW262" s="14" t="s">
        <v>144</v>
      </c>
      <c r="BC262" s="124" t="e">
        <f>IF(L262="základní",#REF!,0)</f>
        <v>#REF!</v>
      </c>
      <c r="BD262" s="124">
        <f>IF(L262="snížená",#REF!,0)</f>
        <v>0</v>
      </c>
      <c r="BE262" s="124">
        <f>IF(L262="zákl. přenesená",#REF!,0)</f>
        <v>0</v>
      </c>
      <c r="BF262" s="124">
        <f>IF(L262="sníž. přenesená",#REF!,0)</f>
        <v>0</v>
      </c>
      <c r="BG262" s="124">
        <f>IF(L262="nulová",#REF!,0)</f>
        <v>0</v>
      </c>
      <c r="BH262" s="14" t="s">
        <v>65</v>
      </c>
      <c r="BI262" s="124" t="e">
        <f>ROUND(#REF!*H262,2)</f>
        <v>#REF!</v>
      </c>
      <c r="BJ262" s="14" t="s">
        <v>214</v>
      </c>
      <c r="BK262" s="123" t="s">
        <v>2198</v>
      </c>
    </row>
    <row r="263" spans="1:63" s="2" customFormat="1" ht="37.9" customHeight="1" x14ac:dyDescent="0.2">
      <c r="A263" s="25"/>
      <c r="B263" s="112"/>
      <c r="C263" s="126" t="s">
        <v>992</v>
      </c>
      <c r="D263" s="126" t="s">
        <v>242</v>
      </c>
      <c r="E263" s="127" t="s">
        <v>2199</v>
      </c>
      <c r="F263" s="128" t="s">
        <v>2200</v>
      </c>
      <c r="G263" s="129" t="s">
        <v>162</v>
      </c>
      <c r="H263" s="130">
        <v>0.76200000000000001</v>
      </c>
      <c r="I263" s="131"/>
      <c r="J263" s="132"/>
      <c r="K263" s="133" t="s">
        <v>1</v>
      </c>
      <c r="L263" s="134" t="s">
        <v>37</v>
      </c>
      <c r="M263" s="121">
        <v>0</v>
      </c>
      <c r="N263" s="121">
        <f t="shared" si="27"/>
        <v>0</v>
      </c>
      <c r="O263" s="121">
        <v>6.08E-2</v>
      </c>
      <c r="P263" s="121">
        <f t="shared" si="28"/>
        <v>4.6329599999999999E-2</v>
      </c>
      <c r="Q263" s="121">
        <v>0</v>
      </c>
      <c r="R263" s="122">
        <f t="shared" si="29"/>
        <v>0</v>
      </c>
      <c r="S263" s="25"/>
      <c r="T263" s="25"/>
      <c r="U263" s="25"/>
      <c r="V263" s="25"/>
      <c r="W263" s="25"/>
      <c r="X263" s="25"/>
      <c r="Y263" s="25"/>
      <c r="Z263" s="25"/>
      <c r="AA263" s="25"/>
      <c r="AB263" s="25"/>
      <c r="AC263" s="25"/>
      <c r="AP263" s="123" t="s">
        <v>267</v>
      </c>
      <c r="AR263" s="123" t="s">
        <v>242</v>
      </c>
      <c r="AS263" s="123" t="s">
        <v>67</v>
      </c>
      <c r="AW263" s="14" t="s">
        <v>144</v>
      </c>
      <c r="BC263" s="124" t="e">
        <f>IF(L263="základní",#REF!,0)</f>
        <v>#REF!</v>
      </c>
      <c r="BD263" s="124">
        <f>IF(L263="snížená",#REF!,0)</f>
        <v>0</v>
      </c>
      <c r="BE263" s="124">
        <f>IF(L263="zákl. přenesená",#REF!,0)</f>
        <v>0</v>
      </c>
      <c r="BF263" s="124">
        <f>IF(L263="sníž. přenesená",#REF!,0)</f>
        <v>0</v>
      </c>
      <c r="BG263" s="124">
        <f>IF(L263="nulová",#REF!,0)</f>
        <v>0</v>
      </c>
      <c r="BH263" s="14" t="s">
        <v>65</v>
      </c>
      <c r="BI263" s="124" t="e">
        <f>ROUND(#REF!*H263,2)</f>
        <v>#REF!</v>
      </c>
      <c r="BJ263" s="14" t="s">
        <v>214</v>
      </c>
      <c r="BK263" s="123" t="s">
        <v>2201</v>
      </c>
    </row>
    <row r="264" spans="1:63" s="2" customFormat="1" ht="24.2" customHeight="1" x14ac:dyDescent="0.2">
      <c r="A264" s="25"/>
      <c r="B264" s="112"/>
      <c r="C264" s="113" t="s">
        <v>996</v>
      </c>
      <c r="D264" s="113" t="s">
        <v>145</v>
      </c>
      <c r="E264" s="114" t="s">
        <v>2202</v>
      </c>
      <c r="F264" s="115" t="s">
        <v>2203</v>
      </c>
      <c r="G264" s="116" t="s">
        <v>162</v>
      </c>
      <c r="H264" s="117">
        <v>2.2850000000000001</v>
      </c>
      <c r="I264" s="118"/>
      <c r="J264" s="26"/>
      <c r="K264" s="119" t="s">
        <v>1</v>
      </c>
      <c r="L264" s="120" t="s">
        <v>37</v>
      </c>
      <c r="M264" s="121">
        <v>0.26</v>
      </c>
      <c r="N264" s="121">
        <f t="shared" si="27"/>
        <v>0.59410000000000007</v>
      </c>
      <c r="O264" s="121">
        <v>0</v>
      </c>
      <c r="P264" s="121">
        <f t="shared" si="28"/>
        <v>0</v>
      </c>
      <c r="Q264" s="121">
        <v>0</v>
      </c>
      <c r="R264" s="122">
        <f t="shared" si="29"/>
        <v>0</v>
      </c>
      <c r="S264" s="25"/>
      <c r="T264" s="25"/>
      <c r="U264" s="25"/>
      <c r="V264" s="25"/>
      <c r="W264" s="25"/>
      <c r="X264" s="25"/>
      <c r="Y264" s="25"/>
      <c r="Z264" s="25"/>
      <c r="AA264" s="25"/>
      <c r="AB264" s="25"/>
      <c r="AC264" s="25"/>
      <c r="AP264" s="123" t="s">
        <v>214</v>
      </c>
      <c r="AR264" s="123" t="s">
        <v>145</v>
      </c>
      <c r="AS264" s="123" t="s">
        <v>67</v>
      </c>
      <c r="AW264" s="14" t="s">
        <v>144</v>
      </c>
      <c r="BC264" s="124" t="e">
        <f>IF(L264="základní",#REF!,0)</f>
        <v>#REF!</v>
      </c>
      <c r="BD264" s="124">
        <f>IF(L264="snížená",#REF!,0)</f>
        <v>0</v>
      </c>
      <c r="BE264" s="124">
        <f>IF(L264="zákl. přenesená",#REF!,0)</f>
        <v>0</v>
      </c>
      <c r="BF264" s="124">
        <f>IF(L264="sníž. přenesená",#REF!,0)</f>
        <v>0</v>
      </c>
      <c r="BG264" s="124">
        <f>IF(L264="nulová",#REF!,0)</f>
        <v>0</v>
      </c>
      <c r="BH264" s="14" t="s">
        <v>65</v>
      </c>
      <c r="BI264" s="124" t="e">
        <f>ROUND(#REF!*H264,2)</f>
        <v>#REF!</v>
      </c>
      <c r="BJ264" s="14" t="s">
        <v>214</v>
      </c>
      <c r="BK264" s="123" t="s">
        <v>2204</v>
      </c>
    </row>
    <row r="265" spans="1:63" s="2" customFormat="1" ht="24.2" customHeight="1" x14ac:dyDescent="0.2">
      <c r="A265" s="25"/>
      <c r="B265" s="112"/>
      <c r="C265" s="126" t="s">
        <v>1000</v>
      </c>
      <c r="D265" s="126" t="s">
        <v>242</v>
      </c>
      <c r="E265" s="127" t="s">
        <v>2205</v>
      </c>
      <c r="F265" s="128" t="s">
        <v>2206</v>
      </c>
      <c r="G265" s="129" t="s">
        <v>162</v>
      </c>
      <c r="H265" s="130">
        <v>2.2850000000000001</v>
      </c>
      <c r="I265" s="131"/>
      <c r="J265" s="132"/>
      <c r="K265" s="133" t="s">
        <v>1</v>
      </c>
      <c r="L265" s="134" t="s">
        <v>37</v>
      </c>
      <c r="M265" s="121">
        <v>0</v>
      </c>
      <c r="N265" s="121">
        <f t="shared" si="27"/>
        <v>0</v>
      </c>
      <c r="O265" s="121">
        <v>1.8500000000000001E-3</v>
      </c>
      <c r="P265" s="121">
        <f t="shared" si="28"/>
        <v>4.2272500000000001E-3</v>
      </c>
      <c r="Q265" s="121">
        <v>0</v>
      </c>
      <c r="R265" s="122">
        <f t="shared" si="29"/>
        <v>0</v>
      </c>
      <c r="S265" s="25"/>
      <c r="T265" s="25"/>
      <c r="U265" s="25"/>
      <c r="V265" s="25"/>
      <c r="W265" s="25"/>
      <c r="X265" s="25"/>
      <c r="Y265" s="25"/>
      <c r="Z265" s="25"/>
      <c r="AA265" s="25"/>
      <c r="AB265" s="25"/>
      <c r="AC265" s="25"/>
      <c r="AP265" s="123" t="s">
        <v>267</v>
      </c>
      <c r="AR265" s="123" t="s">
        <v>242</v>
      </c>
      <c r="AS265" s="123" t="s">
        <v>67</v>
      </c>
      <c r="AW265" s="14" t="s">
        <v>144</v>
      </c>
      <c r="BC265" s="124" t="e">
        <f>IF(L265="základní",#REF!,0)</f>
        <v>#REF!</v>
      </c>
      <c r="BD265" s="124">
        <f>IF(L265="snížená",#REF!,0)</f>
        <v>0</v>
      </c>
      <c r="BE265" s="124">
        <f>IF(L265="zákl. přenesená",#REF!,0)</f>
        <v>0</v>
      </c>
      <c r="BF265" s="124">
        <f>IF(L265="sníž. přenesená",#REF!,0)</f>
        <v>0</v>
      </c>
      <c r="BG265" s="124">
        <f>IF(L265="nulová",#REF!,0)</f>
        <v>0</v>
      </c>
      <c r="BH265" s="14" t="s">
        <v>65</v>
      </c>
      <c r="BI265" s="124" t="e">
        <f>ROUND(#REF!*H265,2)</f>
        <v>#REF!</v>
      </c>
      <c r="BJ265" s="14" t="s">
        <v>214</v>
      </c>
      <c r="BK265" s="123" t="s">
        <v>2207</v>
      </c>
    </row>
    <row r="266" spans="1:63" s="2" customFormat="1" ht="24.2" customHeight="1" x14ac:dyDescent="0.2">
      <c r="A266" s="25"/>
      <c r="B266" s="112"/>
      <c r="C266" s="113" t="s">
        <v>1004</v>
      </c>
      <c r="D266" s="113" t="s">
        <v>145</v>
      </c>
      <c r="E266" s="114" t="s">
        <v>1871</v>
      </c>
      <c r="F266" s="115" t="s">
        <v>1872</v>
      </c>
      <c r="G266" s="116" t="s">
        <v>339</v>
      </c>
      <c r="H266" s="117">
        <v>240.03299999999999</v>
      </c>
      <c r="I266" s="118"/>
      <c r="J266" s="26"/>
      <c r="K266" s="119" t="s">
        <v>1</v>
      </c>
      <c r="L266" s="120" t="s">
        <v>37</v>
      </c>
      <c r="M266" s="121">
        <v>0</v>
      </c>
      <c r="N266" s="121">
        <f t="shared" si="27"/>
        <v>0</v>
      </c>
      <c r="O266" s="121">
        <v>0</v>
      </c>
      <c r="P266" s="121">
        <f t="shared" si="28"/>
        <v>0</v>
      </c>
      <c r="Q266" s="121">
        <v>0</v>
      </c>
      <c r="R266" s="122">
        <f t="shared" si="29"/>
        <v>0</v>
      </c>
      <c r="S266" s="25"/>
      <c r="T266" s="25"/>
      <c r="U266" s="25"/>
      <c r="V266" s="25"/>
      <c r="W266" s="25"/>
      <c r="X266" s="25"/>
      <c r="Y266" s="25"/>
      <c r="Z266" s="25"/>
      <c r="AA266" s="25"/>
      <c r="AB266" s="25"/>
      <c r="AC266" s="25"/>
      <c r="AP266" s="123" t="s">
        <v>214</v>
      </c>
      <c r="AR266" s="123" t="s">
        <v>145</v>
      </c>
      <c r="AS266" s="123" t="s">
        <v>67</v>
      </c>
      <c r="AW266" s="14" t="s">
        <v>144</v>
      </c>
      <c r="BC266" s="124" t="e">
        <f>IF(L266="základní",#REF!,0)</f>
        <v>#REF!</v>
      </c>
      <c r="BD266" s="124">
        <f>IF(L266="snížená",#REF!,0)</f>
        <v>0</v>
      </c>
      <c r="BE266" s="124">
        <f>IF(L266="zákl. přenesená",#REF!,0)</f>
        <v>0</v>
      </c>
      <c r="BF266" s="124">
        <f>IF(L266="sníž. přenesená",#REF!,0)</f>
        <v>0</v>
      </c>
      <c r="BG266" s="124">
        <f>IF(L266="nulová",#REF!,0)</f>
        <v>0</v>
      </c>
      <c r="BH266" s="14" t="s">
        <v>65</v>
      </c>
      <c r="BI266" s="124" t="e">
        <f>ROUND(#REF!*H266,2)</f>
        <v>#REF!</v>
      </c>
      <c r="BJ266" s="14" t="s">
        <v>214</v>
      </c>
      <c r="BK266" s="123" t="s">
        <v>2208</v>
      </c>
    </row>
    <row r="267" spans="1:63" s="12" customFormat="1" ht="22.9" customHeight="1" x14ac:dyDescent="0.2">
      <c r="B267" s="103"/>
      <c r="D267" s="104" t="s">
        <v>56</v>
      </c>
      <c r="E267" s="125" t="s">
        <v>489</v>
      </c>
      <c r="F267" s="125" t="s">
        <v>490</v>
      </c>
      <c r="J267" s="103"/>
      <c r="K267" s="106"/>
      <c r="L267" s="107"/>
      <c r="M267" s="107"/>
      <c r="N267" s="108">
        <f>SUM(N268:N278)</f>
        <v>6.3490070000000003</v>
      </c>
      <c r="O267" s="107"/>
      <c r="P267" s="108">
        <f>SUM(P268:P278)</f>
        <v>4.9870619999999997E-2</v>
      </c>
      <c r="Q267" s="107"/>
      <c r="R267" s="109">
        <f>SUM(R268:R278)</f>
        <v>5.3307E-2</v>
      </c>
      <c r="AP267" s="104" t="s">
        <v>67</v>
      </c>
      <c r="AR267" s="110" t="s">
        <v>56</v>
      </c>
      <c r="AS267" s="110" t="s">
        <v>65</v>
      </c>
      <c r="AW267" s="104" t="s">
        <v>144</v>
      </c>
      <c r="BI267" s="111" t="e">
        <f>SUM(BI268:BI278)</f>
        <v>#REF!</v>
      </c>
    </row>
    <row r="268" spans="1:63" s="2" customFormat="1" ht="24.2" customHeight="1" x14ac:dyDescent="0.2">
      <c r="A268" s="25"/>
      <c r="B268" s="112"/>
      <c r="C268" s="113" t="s">
        <v>1008</v>
      </c>
      <c r="D268" s="113" t="s">
        <v>145</v>
      </c>
      <c r="E268" s="114" t="s">
        <v>2209</v>
      </c>
      <c r="F268" s="115" t="s">
        <v>2210</v>
      </c>
      <c r="G268" s="116" t="s">
        <v>178</v>
      </c>
      <c r="H268" s="117">
        <v>1.8280000000000001</v>
      </c>
      <c r="I268" s="118"/>
      <c r="J268" s="26"/>
      <c r="K268" s="119" t="s">
        <v>1</v>
      </c>
      <c r="L268" s="120" t="s">
        <v>37</v>
      </c>
      <c r="M268" s="121">
        <v>1.8109999999999999</v>
      </c>
      <c r="N268" s="121">
        <f t="shared" ref="N268:N278" si="30">M268*H268</f>
        <v>3.310508</v>
      </c>
      <c r="O268" s="121">
        <v>2.5999999999999998E-4</v>
      </c>
      <c r="P268" s="121">
        <f t="shared" ref="P268:P278" si="31">O268*H268</f>
        <v>4.7527999999999996E-4</v>
      </c>
      <c r="Q268" s="121">
        <v>0</v>
      </c>
      <c r="R268" s="122">
        <f t="shared" ref="R268:R278" si="32">Q268*H268</f>
        <v>0</v>
      </c>
      <c r="S268" s="25"/>
      <c r="T268" s="25"/>
      <c r="U268" s="25"/>
      <c r="V268" s="25"/>
      <c r="W268" s="25"/>
      <c r="X268" s="25"/>
      <c r="Y268" s="25"/>
      <c r="Z268" s="25"/>
      <c r="AA268" s="25"/>
      <c r="AB268" s="25"/>
      <c r="AC268" s="25"/>
      <c r="AP268" s="123" t="s">
        <v>214</v>
      </c>
      <c r="AR268" s="123" t="s">
        <v>145</v>
      </c>
      <c r="AS268" s="123" t="s">
        <v>67</v>
      </c>
      <c r="AW268" s="14" t="s">
        <v>144</v>
      </c>
      <c r="BC268" s="124" t="e">
        <f>IF(L268="základní",#REF!,0)</f>
        <v>#REF!</v>
      </c>
      <c r="BD268" s="124">
        <f>IF(L268="snížená",#REF!,0)</f>
        <v>0</v>
      </c>
      <c r="BE268" s="124">
        <f>IF(L268="zákl. přenesená",#REF!,0)</f>
        <v>0</v>
      </c>
      <c r="BF268" s="124">
        <f>IF(L268="sníž. přenesená",#REF!,0)</f>
        <v>0</v>
      </c>
      <c r="BG268" s="124">
        <f>IF(L268="nulová",#REF!,0)</f>
        <v>0</v>
      </c>
      <c r="BH268" s="14" t="s">
        <v>65</v>
      </c>
      <c r="BI268" s="124" t="e">
        <f>ROUND(#REF!*H268,2)</f>
        <v>#REF!</v>
      </c>
      <c r="BJ268" s="14" t="s">
        <v>214</v>
      </c>
      <c r="BK268" s="123" t="s">
        <v>2211</v>
      </c>
    </row>
    <row r="269" spans="1:63" s="2" customFormat="1" ht="66.75" customHeight="1" x14ac:dyDescent="0.2">
      <c r="A269" s="25"/>
      <c r="B269" s="112"/>
      <c r="C269" s="126" t="s">
        <v>1012</v>
      </c>
      <c r="D269" s="126" t="s">
        <v>242</v>
      </c>
      <c r="E269" s="127" t="s">
        <v>2212</v>
      </c>
      <c r="F269" s="128" t="s">
        <v>2213</v>
      </c>
      <c r="G269" s="129" t="s">
        <v>178</v>
      </c>
      <c r="H269" s="130">
        <v>1.8280000000000001</v>
      </c>
      <c r="I269" s="131"/>
      <c r="J269" s="132"/>
      <c r="K269" s="133" t="s">
        <v>1</v>
      </c>
      <c r="L269" s="134" t="s">
        <v>37</v>
      </c>
      <c r="M269" s="121">
        <v>0</v>
      </c>
      <c r="N269" s="121">
        <f t="shared" si="30"/>
        <v>0</v>
      </c>
      <c r="O269" s="121">
        <v>2.4230000000000002E-2</v>
      </c>
      <c r="P269" s="121">
        <f t="shared" si="31"/>
        <v>4.4292440000000002E-2</v>
      </c>
      <c r="Q269" s="121">
        <v>0</v>
      </c>
      <c r="R269" s="122">
        <f t="shared" si="32"/>
        <v>0</v>
      </c>
      <c r="S269" s="25"/>
      <c r="T269" s="25"/>
      <c r="U269" s="25"/>
      <c r="V269" s="25"/>
      <c r="W269" s="25"/>
      <c r="X269" s="25"/>
      <c r="Y269" s="25"/>
      <c r="Z269" s="25"/>
      <c r="AA269" s="25"/>
      <c r="AB269" s="25"/>
      <c r="AC269" s="25"/>
      <c r="AP269" s="123" t="s">
        <v>267</v>
      </c>
      <c r="AR269" s="123" t="s">
        <v>242</v>
      </c>
      <c r="AS269" s="123" t="s">
        <v>67</v>
      </c>
      <c r="AW269" s="14" t="s">
        <v>144</v>
      </c>
      <c r="BC269" s="124" t="e">
        <f>IF(L269="základní",#REF!,0)</f>
        <v>#REF!</v>
      </c>
      <c r="BD269" s="124">
        <f>IF(L269="snížená",#REF!,0)</f>
        <v>0</v>
      </c>
      <c r="BE269" s="124">
        <f>IF(L269="zákl. přenesená",#REF!,0)</f>
        <v>0</v>
      </c>
      <c r="BF269" s="124">
        <f>IF(L269="sníž. přenesená",#REF!,0)</f>
        <v>0</v>
      </c>
      <c r="BG269" s="124">
        <f>IF(L269="nulová",#REF!,0)</f>
        <v>0</v>
      </c>
      <c r="BH269" s="14" t="s">
        <v>65</v>
      </c>
      <c r="BI269" s="124" t="e">
        <f>ROUND(#REF!*H269,2)</f>
        <v>#REF!</v>
      </c>
      <c r="BJ269" s="14" t="s">
        <v>214</v>
      </c>
      <c r="BK269" s="123" t="s">
        <v>2214</v>
      </c>
    </row>
    <row r="270" spans="1:63" s="2" customFormat="1" ht="24.2" customHeight="1" x14ac:dyDescent="0.2">
      <c r="A270" s="25"/>
      <c r="B270" s="112"/>
      <c r="C270" s="113" t="s">
        <v>1016</v>
      </c>
      <c r="D270" s="113" t="s">
        <v>145</v>
      </c>
      <c r="E270" s="114" t="s">
        <v>1092</v>
      </c>
      <c r="F270" s="115" t="s">
        <v>1093</v>
      </c>
      <c r="G270" s="116" t="s">
        <v>162</v>
      </c>
      <c r="H270" s="117">
        <v>2.2850000000000001</v>
      </c>
      <c r="I270" s="118"/>
      <c r="J270" s="26"/>
      <c r="K270" s="119" t="s">
        <v>1</v>
      </c>
      <c r="L270" s="120" t="s">
        <v>37</v>
      </c>
      <c r="M270" s="121">
        <v>0</v>
      </c>
      <c r="N270" s="121">
        <f t="shared" si="30"/>
        <v>0</v>
      </c>
      <c r="O270" s="121">
        <v>0</v>
      </c>
      <c r="P270" s="121">
        <f t="shared" si="31"/>
        <v>0</v>
      </c>
      <c r="Q270" s="121">
        <v>0</v>
      </c>
      <c r="R270" s="122">
        <f t="shared" si="32"/>
        <v>0</v>
      </c>
      <c r="S270" s="25"/>
      <c r="T270" s="25"/>
      <c r="U270" s="25"/>
      <c r="V270" s="25"/>
      <c r="W270" s="25"/>
      <c r="X270" s="25"/>
      <c r="Y270" s="25"/>
      <c r="Z270" s="25"/>
      <c r="AA270" s="25"/>
      <c r="AB270" s="25"/>
      <c r="AC270" s="25"/>
      <c r="AP270" s="123" t="s">
        <v>214</v>
      </c>
      <c r="AR270" s="123" t="s">
        <v>145</v>
      </c>
      <c r="AS270" s="123" t="s">
        <v>67</v>
      </c>
      <c r="AW270" s="14" t="s">
        <v>144</v>
      </c>
      <c r="BC270" s="124" t="e">
        <f>IF(L270="základní",#REF!,0)</f>
        <v>#REF!</v>
      </c>
      <c r="BD270" s="124">
        <f>IF(L270="snížená",#REF!,0)</f>
        <v>0</v>
      </c>
      <c r="BE270" s="124">
        <f>IF(L270="zákl. přenesená",#REF!,0)</f>
        <v>0</v>
      </c>
      <c r="BF270" s="124">
        <f>IF(L270="sníž. přenesená",#REF!,0)</f>
        <v>0</v>
      </c>
      <c r="BG270" s="124">
        <f>IF(L270="nulová",#REF!,0)</f>
        <v>0</v>
      </c>
      <c r="BH270" s="14" t="s">
        <v>65</v>
      </c>
      <c r="BI270" s="124" t="e">
        <f>ROUND(#REF!*H270,2)</f>
        <v>#REF!</v>
      </c>
      <c r="BJ270" s="14" t="s">
        <v>214</v>
      </c>
      <c r="BK270" s="123" t="s">
        <v>2215</v>
      </c>
    </row>
    <row r="271" spans="1:63" s="2" customFormat="1" ht="24.2" customHeight="1" x14ac:dyDescent="0.2">
      <c r="A271" s="25"/>
      <c r="B271" s="112"/>
      <c r="C271" s="126" t="s">
        <v>1020</v>
      </c>
      <c r="D271" s="126" t="s">
        <v>242</v>
      </c>
      <c r="E271" s="127" t="s">
        <v>2216</v>
      </c>
      <c r="F271" s="128" t="s">
        <v>2217</v>
      </c>
      <c r="G271" s="129" t="s">
        <v>162</v>
      </c>
      <c r="H271" s="130">
        <v>0.76200000000000001</v>
      </c>
      <c r="I271" s="131"/>
      <c r="J271" s="132"/>
      <c r="K271" s="133" t="s">
        <v>1</v>
      </c>
      <c r="L271" s="134" t="s">
        <v>37</v>
      </c>
      <c r="M271" s="121">
        <v>0</v>
      </c>
      <c r="N271" s="121">
        <f t="shared" si="30"/>
        <v>0</v>
      </c>
      <c r="O271" s="121">
        <v>1.4E-3</v>
      </c>
      <c r="P271" s="121">
        <f t="shared" si="31"/>
        <v>1.0667999999999999E-3</v>
      </c>
      <c r="Q271" s="121">
        <v>0</v>
      </c>
      <c r="R271" s="122">
        <f t="shared" si="32"/>
        <v>0</v>
      </c>
      <c r="S271" s="25"/>
      <c r="T271" s="25"/>
      <c r="U271" s="25"/>
      <c r="V271" s="25"/>
      <c r="W271" s="25"/>
      <c r="X271" s="25"/>
      <c r="Y271" s="25"/>
      <c r="Z271" s="25"/>
      <c r="AA271" s="25"/>
      <c r="AB271" s="25"/>
      <c r="AC271" s="25"/>
      <c r="AP271" s="123" t="s">
        <v>267</v>
      </c>
      <c r="AR271" s="123" t="s">
        <v>242</v>
      </c>
      <c r="AS271" s="123" t="s">
        <v>67</v>
      </c>
      <c r="AW271" s="14" t="s">
        <v>144</v>
      </c>
      <c r="BC271" s="124" t="e">
        <f>IF(L271="základní",#REF!,0)</f>
        <v>#REF!</v>
      </c>
      <c r="BD271" s="124">
        <f>IF(L271="snížená",#REF!,0)</f>
        <v>0</v>
      </c>
      <c r="BE271" s="124">
        <f>IF(L271="zákl. přenesená",#REF!,0)</f>
        <v>0</v>
      </c>
      <c r="BF271" s="124">
        <f>IF(L271="sníž. přenesená",#REF!,0)</f>
        <v>0</v>
      </c>
      <c r="BG271" s="124">
        <f>IF(L271="nulová",#REF!,0)</f>
        <v>0</v>
      </c>
      <c r="BH271" s="14" t="s">
        <v>65</v>
      </c>
      <c r="BI271" s="124" t="e">
        <f>ROUND(#REF!*H271,2)</f>
        <v>#REF!</v>
      </c>
      <c r="BJ271" s="14" t="s">
        <v>214</v>
      </c>
      <c r="BK271" s="123" t="s">
        <v>2218</v>
      </c>
    </row>
    <row r="272" spans="1:63" s="2" customFormat="1" ht="24.2" customHeight="1" x14ac:dyDescent="0.2">
      <c r="A272" s="25"/>
      <c r="B272" s="112"/>
      <c r="C272" s="126" t="s">
        <v>1024</v>
      </c>
      <c r="D272" s="126" t="s">
        <v>242</v>
      </c>
      <c r="E272" s="127" t="s">
        <v>2219</v>
      </c>
      <c r="F272" s="128" t="s">
        <v>2220</v>
      </c>
      <c r="G272" s="129" t="s">
        <v>162</v>
      </c>
      <c r="H272" s="130">
        <v>1.5229999999999999</v>
      </c>
      <c r="I272" s="131"/>
      <c r="J272" s="132"/>
      <c r="K272" s="133" t="s">
        <v>1</v>
      </c>
      <c r="L272" s="134" t="s">
        <v>37</v>
      </c>
      <c r="M272" s="121">
        <v>0</v>
      </c>
      <c r="N272" s="121">
        <f t="shared" si="30"/>
        <v>0</v>
      </c>
      <c r="O272" s="121">
        <v>2.2000000000000001E-3</v>
      </c>
      <c r="P272" s="121">
        <f t="shared" si="31"/>
        <v>3.3506E-3</v>
      </c>
      <c r="Q272" s="121">
        <v>0</v>
      </c>
      <c r="R272" s="122">
        <f t="shared" si="32"/>
        <v>0</v>
      </c>
      <c r="S272" s="25"/>
      <c r="T272" s="25"/>
      <c r="U272" s="25"/>
      <c r="V272" s="25"/>
      <c r="W272" s="25"/>
      <c r="X272" s="25"/>
      <c r="Y272" s="25"/>
      <c r="Z272" s="25"/>
      <c r="AA272" s="25"/>
      <c r="AB272" s="25"/>
      <c r="AC272" s="25"/>
      <c r="AP272" s="123" t="s">
        <v>267</v>
      </c>
      <c r="AR272" s="123" t="s">
        <v>242</v>
      </c>
      <c r="AS272" s="123" t="s">
        <v>67</v>
      </c>
      <c r="AW272" s="14" t="s">
        <v>144</v>
      </c>
      <c r="BC272" s="124" t="e">
        <f>IF(L272="základní",#REF!,0)</f>
        <v>#REF!</v>
      </c>
      <c r="BD272" s="124">
        <f>IF(L272="snížená",#REF!,0)</f>
        <v>0</v>
      </c>
      <c r="BE272" s="124">
        <f>IF(L272="zákl. přenesená",#REF!,0)</f>
        <v>0</v>
      </c>
      <c r="BF272" s="124">
        <f>IF(L272="sníž. přenesená",#REF!,0)</f>
        <v>0</v>
      </c>
      <c r="BG272" s="124">
        <f>IF(L272="nulová",#REF!,0)</f>
        <v>0</v>
      </c>
      <c r="BH272" s="14" t="s">
        <v>65</v>
      </c>
      <c r="BI272" s="124" t="e">
        <f>ROUND(#REF!*H272,2)</f>
        <v>#REF!</v>
      </c>
      <c r="BJ272" s="14" t="s">
        <v>214</v>
      </c>
      <c r="BK272" s="123" t="s">
        <v>2221</v>
      </c>
    </row>
    <row r="273" spans="1:63" s="2" customFormat="1" ht="21.75" customHeight="1" x14ac:dyDescent="0.2">
      <c r="A273" s="25"/>
      <c r="B273" s="112"/>
      <c r="C273" s="126" t="s">
        <v>1028</v>
      </c>
      <c r="D273" s="126" t="s">
        <v>242</v>
      </c>
      <c r="E273" s="127" t="s">
        <v>2222</v>
      </c>
      <c r="F273" s="128" t="s">
        <v>2223</v>
      </c>
      <c r="G273" s="129" t="s">
        <v>162</v>
      </c>
      <c r="H273" s="130">
        <v>1.5229999999999999</v>
      </c>
      <c r="I273" s="131"/>
      <c r="J273" s="132"/>
      <c r="K273" s="133" t="s">
        <v>1</v>
      </c>
      <c r="L273" s="134" t="s">
        <v>37</v>
      </c>
      <c r="M273" s="121">
        <v>0</v>
      </c>
      <c r="N273" s="121">
        <f t="shared" si="30"/>
        <v>0</v>
      </c>
      <c r="O273" s="121">
        <v>1.4999999999999999E-4</v>
      </c>
      <c r="P273" s="121">
        <f t="shared" si="31"/>
        <v>2.2844999999999997E-4</v>
      </c>
      <c r="Q273" s="121">
        <v>0</v>
      </c>
      <c r="R273" s="122">
        <f t="shared" si="32"/>
        <v>0</v>
      </c>
      <c r="S273" s="25"/>
      <c r="T273" s="25"/>
      <c r="U273" s="25"/>
      <c r="V273" s="25"/>
      <c r="W273" s="25"/>
      <c r="X273" s="25"/>
      <c r="Y273" s="25"/>
      <c r="Z273" s="25"/>
      <c r="AA273" s="25"/>
      <c r="AB273" s="25"/>
      <c r="AC273" s="25"/>
      <c r="AP273" s="123" t="s">
        <v>267</v>
      </c>
      <c r="AR273" s="123" t="s">
        <v>242</v>
      </c>
      <c r="AS273" s="123" t="s">
        <v>67</v>
      </c>
      <c r="AW273" s="14" t="s">
        <v>144</v>
      </c>
      <c r="BC273" s="124" t="e">
        <f>IF(L273="základní",#REF!,0)</f>
        <v>#REF!</v>
      </c>
      <c r="BD273" s="124">
        <f>IF(L273="snížená",#REF!,0)</f>
        <v>0</v>
      </c>
      <c r="BE273" s="124">
        <f>IF(L273="zákl. přenesená",#REF!,0)</f>
        <v>0</v>
      </c>
      <c r="BF273" s="124">
        <f>IF(L273="sníž. přenesená",#REF!,0)</f>
        <v>0</v>
      </c>
      <c r="BG273" s="124">
        <f>IF(L273="nulová",#REF!,0)</f>
        <v>0</v>
      </c>
      <c r="BH273" s="14" t="s">
        <v>65</v>
      </c>
      <c r="BI273" s="124" t="e">
        <f>ROUND(#REF!*H273,2)</f>
        <v>#REF!</v>
      </c>
      <c r="BJ273" s="14" t="s">
        <v>214</v>
      </c>
      <c r="BK273" s="123" t="s">
        <v>2224</v>
      </c>
    </row>
    <row r="274" spans="1:63" s="2" customFormat="1" ht="16.5" customHeight="1" x14ac:dyDescent="0.2">
      <c r="A274" s="25"/>
      <c r="B274" s="112"/>
      <c r="C274" s="126" t="s">
        <v>1032</v>
      </c>
      <c r="D274" s="126" t="s">
        <v>242</v>
      </c>
      <c r="E274" s="127" t="s">
        <v>1882</v>
      </c>
      <c r="F274" s="128" t="s">
        <v>1883</v>
      </c>
      <c r="G274" s="129" t="s">
        <v>162</v>
      </c>
      <c r="H274" s="130">
        <v>0.76200000000000001</v>
      </c>
      <c r="I274" s="131"/>
      <c r="J274" s="132"/>
      <c r="K274" s="133" t="s">
        <v>1</v>
      </c>
      <c r="L274" s="134" t="s">
        <v>37</v>
      </c>
      <c r="M274" s="121">
        <v>0</v>
      </c>
      <c r="N274" s="121">
        <f t="shared" si="30"/>
        <v>0</v>
      </c>
      <c r="O274" s="121">
        <v>1.4999999999999999E-4</v>
      </c>
      <c r="P274" s="121">
        <f t="shared" si="31"/>
        <v>1.1429999999999999E-4</v>
      </c>
      <c r="Q274" s="121">
        <v>0</v>
      </c>
      <c r="R274" s="122">
        <f t="shared" si="32"/>
        <v>0</v>
      </c>
      <c r="S274" s="25"/>
      <c r="T274" s="25"/>
      <c r="U274" s="25"/>
      <c r="V274" s="25"/>
      <c r="W274" s="25"/>
      <c r="X274" s="25"/>
      <c r="Y274" s="25"/>
      <c r="Z274" s="25"/>
      <c r="AA274" s="25"/>
      <c r="AB274" s="25"/>
      <c r="AC274" s="25"/>
      <c r="AP274" s="123" t="s">
        <v>267</v>
      </c>
      <c r="AR274" s="123" t="s">
        <v>242</v>
      </c>
      <c r="AS274" s="123" t="s">
        <v>67</v>
      </c>
      <c r="AW274" s="14" t="s">
        <v>144</v>
      </c>
      <c r="BC274" s="124" t="e">
        <f>IF(L274="základní",#REF!,0)</f>
        <v>#REF!</v>
      </c>
      <c r="BD274" s="124">
        <f>IF(L274="snížená",#REF!,0)</f>
        <v>0</v>
      </c>
      <c r="BE274" s="124">
        <f>IF(L274="zákl. přenesená",#REF!,0)</f>
        <v>0</v>
      </c>
      <c r="BF274" s="124">
        <f>IF(L274="sníž. přenesená",#REF!,0)</f>
        <v>0</v>
      </c>
      <c r="BG274" s="124">
        <f>IF(L274="nulová",#REF!,0)</f>
        <v>0</v>
      </c>
      <c r="BH274" s="14" t="s">
        <v>65</v>
      </c>
      <c r="BI274" s="124" t="e">
        <f>ROUND(#REF!*H274,2)</f>
        <v>#REF!</v>
      </c>
      <c r="BJ274" s="14" t="s">
        <v>214</v>
      </c>
      <c r="BK274" s="123" t="s">
        <v>2225</v>
      </c>
    </row>
    <row r="275" spans="1:63" s="2" customFormat="1" ht="24.2" customHeight="1" x14ac:dyDescent="0.2">
      <c r="A275" s="25"/>
      <c r="B275" s="112"/>
      <c r="C275" s="126" t="s">
        <v>1036</v>
      </c>
      <c r="D275" s="126" t="s">
        <v>242</v>
      </c>
      <c r="E275" s="127" t="s">
        <v>1100</v>
      </c>
      <c r="F275" s="128" t="s">
        <v>2226</v>
      </c>
      <c r="G275" s="129" t="s">
        <v>162</v>
      </c>
      <c r="H275" s="130">
        <v>0.76200000000000001</v>
      </c>
      <c r="I275" s="131"/>
      <c r="J275" s="132"/>
      <c r="K275" s="133" t="s">
        <v>1</v>
      </c>
      <c r="L275" s="134" t="s">
        <v>37</v>
      </c>
      <c r="M275" s="121">
        <v>0</v>
      </c>
      <c r="N275" s="121">
        <f t="shared" si="30"/>
        <v>0</v>
      </c>
      <c r="O275" s="121">
        <v>1.4999999999999999E-4</v>
      </c>
      <c r="P275" s="121">
        <f t="shared" si="31"/>
        <v>1.1429999999999999E-4</v>
      </c>
      <c r="Q275" s="121">
        <v>0</v>
      </c>
      <c r="R275" s="122">
        <f t="shared" si="32"/>
        <v>0</v>
      </c>
      <c r="S275" s="25"/>
      <c r="T275" s="25"/>
      <c r="U275" s="25"/>
      <c r="V275" s="25"/>
      <c r="W275" s="25"/>
      <c r="X275" s="25"/>
      <c r="Y275" s="25"/>
      <c r="Z275" s="25"/>
      <c r="AA275" s="25"/>
      <c r="AB275" s="25"/>
      <c r="AC275" s="25"/>
      <c r="AP275" s="123" t="s">
        <v>267</v>
      </c>
      <c r="AR275" s="123" t="s">
        <v>242</v>
      </c>
      <c r="AS275" s="123" t="s">
        <v>67</v>
      </c>
      <c r="AW275" s="14" t="s">
        <v>144</v>
      </c>
      <c r="BC275" s="124" t="e">
        <f>IF(L275="základní",#REF!,0)</f>
        <v>#REF!</v>
      </c>
      <c r="BD275" s="124">
        <f>IF(L275="snížená",#REF!,0)</f>
        <v>0</v>
      </c>
      <c r="BE275" s="124">
        <f>IF(L275="zákl. přenesená",#REF!,0)</f>
        <v>0</v>
      </c>
      <c r="BF275" s="124">
        <f>IF(L275="sníž. přenesená",#REF!,0)</f>
        <v>0</v>
      </c>
      <c r="BG275" s="124">
        <f>IF(L275="nulová",#REF!,0)</f>
        <v>0</v>
      </c>
      <c r="BH275" s="14" t="s">
        <v>65</v>
      </c>
      <c r="BI275" s="124" t="e">
        <f>ROUND(#REF!*H275,2)</f>
        <v>#REF!</v>
      </c>
      <c r="BJ275" s="14" t="s">
        <v>214</v>
      </c>
      <c r="BK275" s="123" t="s">
        <v>2227</v>
      </c>
    </row>
    <row r="276" spans="1:63" s="2" customFormat="1" ht="16.5" customHeight="1" x14ac:dyDescent="0.2">
      <c r="A276" s="25"/>
      <c r="B276" s="112"/>
      <c r="C276" s="126" t="s">
        <v>1040</v>
      </c>
      <c r="D276" s="126" t="s">
        <v>242</v>
      </c>
      <c r="E276" s="127" t="s">
        <v>2228</v>
      </c>
      <c r="F276" s="128" t="s">
        <v>2229</v>
      </c>
      <c r="G276" s="129" t="s">
        <v>162</v>
      </c>
      <c r="H276" s="130">
        <v>1.5229999999999999</v>
      </c>
      <c r="I276" s="131"/>
      <c r="J276" s="132"/>
      <c r="K276" s="133" t="s">
        <v>1</v>
      </c>
      <c r="L276" s="134" t="s">
        <v>37</v>
      </c>
      <c r="M276" s="121">
        <v>0</v>
      </c>
      <c r="N276" s="121">
        <f t="shared" si="30"/>
        <v>0</v>
      </c>
      <c r="O276" s="121">
        <v>1.4999999999999999E-4</v>
      </c>
      <c r="P276" s="121">
        <f t="shared" si="31"/>
        <v>2.2844999999999997E-4</v>
      </c>
      <c r="Q276" s="121">
        <v>0</v>
      </c>
      <c r="R276" s="122">
        <f t="shared" si="32"/>
        <v>0</v>
      </c>
      <c r="S276" s="25"/>
      <c r="T276" s="25"/>
      <c r="U276" s="25"/>
      <c r="V276" s="25"/>
      <c r="W276" s="25"/>
      <c r="X276" s="25"/>
      <c r="Y276" s="25"/>
      <c r="Z276" s="25"/>
      <c r="AA276" s="25"/>
      <c r="AB276" s="25"/>
      <c r="AC276" s="25"/>
      <c r="AP276" s="123" t="s">
        <v>267</v>
      </c>
      <c r="AR276" s="123" t="s">
        <v>242</v>
      </c>
      <c r="AS276" s="123" t="s">
        <v>67</v>
      </c>
      <c r="AW276" s="14" t="s">
        <v>144</v>
      </c>
      <c r="BC276" s="124" t="e">
        <f>IF(L276="základní",#REF!,0)</f>
        <v>#REF!</v>
      </c>
      <c r="BD276" s="124">
        <f>IF(L276="snížená",#REF!,0)</f>
        <v>0</v>
      </c>
      <c r="BE276" s="124">
        <f>IF(L276="zákl. přenesená",#REF!,0)</f>
        <v>0</v>
      </c>
      <c r="BF276" s="124">
        <f>IF(L276="sníž. přenesená",#REF!,0)</f>
        <v>0</v>
      </c>
      <c r="BG276" s="124">
        <f>IF(L276="nulová",#REF!,0)</f>
        <v>0</v>
      </c>
      <c r="BH276" s="14" t="s">
        <v>65</v>
      </c>
      <c r="BI276" s="124" t="e">
        <f>ROUND(#REF!*H276,2)</f>
        <v>#REF!</v>
      </c>
      <c r="BJ276" s="14" t="s">
        <v>214</v>
      </c>
      <c r="BK276" s="123" t="s">
        <v>2230</v>
      </c>
    </row>
    <row r="277" spans="1:63" s="2" customFormat="1" ht="24.2" customHeight="1" x14ac:dyDescent="0.2">
      <c r="A277" s="25"/>
      <c r="B277" s="112"/>
      <c r="C277" s="113" t="s">
        <v>1044</v>
      </c>
      <c r="D277" s="113" t="s">
        <v>145</v>
      </c>
      <c r="E277" s="114" t="s">
        <v>1457</v>
      </c>
      <c r="F277" s="115" t="s">
        <v>1458</v>
      </c>
      <c r="G277" s="116" t="s">
        <v>1126</v>
      </c>
      <c r="H277" s="117">
        <v>53.307000000000002</v>
      </c>
      <c r="I277" s="118"/>
      <c r="J277" s="26"/>
      <c r="K277" s="119" t="s">
        <v>1</v>
      </c>
      <c r="L277" s="120" t="s">
        <v>37</v>
      </c>
      <c r="M277" s="121">
        <v>5.7000000000000002E-2</v>
      </c>
      <c r="N277" s="121">
        <f t="shared" si="30"/>
        <v>3.0384990000000003</v>
      </c>
      <c r="O277" s="121">
        <v>0</v>
      </c>
      <c r="P277" s="121">
        <f t="shared" si="31"/>
        <v>0</v>
      </c>
      <c r="Q277" s="121">
        <v>1E-3</v>
      </c>
      <c r="R277" s="122">
        <f t="shared" si="32"/>
        <v>5.3307E-2</v>
      </c>
      <c r="S277" s="25"/>
      <c r="T277" s="25"/>
      <c r="U277" s="25"/>
      <c r="V277" s="25"/>
      <c r="W277" s="25"/>
      <c r="X277" s="25"/>
      <c r="Y277" s="25"/>
      <c r="Z277" s="25"/>
      <c r="AA277" s="25"/>
      <c r="AB277" s="25"/>
      <c r="AC277" s="25"/>
      <c r="AP277" s="123" t="s">
        <v>214</v>
      </c>
      <c r="AR277" s="123" t="s">
        <v>145</v>
      </c>
      <c r="AS277" s="123" t="s">
        <v>67</v>
      </c>
      <c r="AW277" s="14" t="s">
        <v>144</v>
      </c>
      <c r="BC277" s="124" t="e">
        <f>IF(L277="základní",#REF!,0)</f>
        <v>#REF!</v>
      </c>
      <c r="BD277" s="124">
        <f>IF(L277="snížená",#REF!,0)</f>
        <v>0</v>
      </c>
      <c r="BE277" s="124">
        <f>IF(L277="zákl. přenesená",#REF!,0)</f>
        <v>0</v>
      </c>
      <c r="BF277" s="124">
        <f>IF(L277="sníž. přenesená",#REF!,0)</f>
        <v>0</v>
      </c>
      <c r="BG277" s="124">
        <f>IF(L277="nulová",#REF!,0)</f>
        <v>0</v>
      </c>
      <c r="BH277" s="14" t="s">
        <v>65</v>
      </c>
      <c r="BI277" s="124" t="e">
        <f>ROUND(#REF!*H277,2)</f>
        <v>#REF!</v>
      </c>
      <c r="BJ277" s="14" t="s">
        <v>214</v>
      </c>
      <c r="BK277" s="123" t="s">
        <v>2231</v>
      </c>
    </row>
    <row r="278" spans="1:63" s="2" customFormat="1" ht="24.2" customHeight="1" x14ac:dyDescent="0.2">
      <c r="A278" s="25"/>
      <c r="B278" s="112"/>
      <c r="C278" s="113" t="s">
        <v>1048</v>
      </c>
      <c r="D278" s="113" t="s">
        <v>145</v>
      </c>
      <c r="E278" s="114" t="s">
        <v>639</v>
      </c>
      <c r="F278" s="115" t="s">
        <v>640</v>
      </c>
      <c r="G278" s="116" t="s">
        <v>339</v>
      </c>
      <c r="H278" s="117">
        <v>932.14400000000001</v>
      </c>
      <c r="I278" s="118"/>
      <c r="J278" s="26"/>
      <c r="K278" s="119" t="s">
        <v>1</v>
      </c>
      <c r="L278" s="120" t="s">
        <v>37</v>
      </c>
      <c r="M278" s="121">
        <v>0</v>
      </c>
      <c r="N278" s="121">
        <f t="shared" si="30"/>
        <v>0</v>
      </c>
      <c r="O278" s="121">
        <v>0</v>
      </c>
      <c r="P278" s="121">
        <f t="shared" si="31"/>
        <v>0</v>
      </c>
      <c r="Q278" s="121">
        <v>0</v>
      </c>
      <c r="R278" s="122">
        <f t="shared" si="32"/>
        <v>0</v>
      </c>
      <c r="S278" s="25"/>
      <c r="T278" s="25"/>
      <c r="U278" s="25"/>
      <c r="V278" s="25"/>
      <c r="W278" s="25"/>
      <c r="X278" s="25"/>
      <c r="Y278" s="25"/>
      <c r="Z278" s="25"/>
      <c r="AA278" s="25"/>
      <c r="AB278" s="25"/>
      <c r="AC278" s="25"/>
      <c r="AP278" s="123" t="s">
        <v>214</v>
      </c>
      <c r="AR278" s="123" t="s">
        <v>145</v>
      </c>
      <c r="AS278" s="123" t="s">
        <v>67</v>
      </c>
      <c r="AW278" s="14" t="s">
        <v>144</v>
      </c>
      <c r="BC278" s="124" t="e">
        <f>IF(L278="základní",#REF!,0)</f>
        <v>#REF!</v>
      </c>
      <c r="BD278" s="124">
        <f>IF(L278="snížená",#REF!,0)</f>
        <v>0</v>
      </c>
      <c r="BE278" s="124">
        <f>IF(L278="zákl. přenesená",#REF!,0)</f>
        <v>0</v>
      </c>
      <c r="BF278" s="124">
        <f>IF(L278="sníž. přenesená",#REF!,0)</f>
        <v>0</v>
      </c>
      <c r="BG278" s="124">
        <f>IF(L278="nulová",#REF!,0)</f>
        <v>0</v>
      </c>
      <c r="BH278" s="14" t="s">
        <v>65</v>
      </c>
      <c r="BI278" s="124" t="e">
        <f>ROUND(#REF!*H278,2)</f>
        <v>#REF!</v>
      </c>
      <c r="BJ278" s="14" t="s">
        <v>214</v>
      </c>
      <c r="BK278" s="123" t="s">
        <v>2232</v>
      </c>
    </row>
    <row r="279" spans="1:63" s="12" customFormat="1" ht="22.9" customHeight="1" x14ac:dyDescent="0.2">
      <c r="B279" s="103"/>
      <c r="D279" s="104" t="s">
        <v>56</v>
      </c>
      <c r="E279" s="125" t="s">
        <v>1890</v>
      </c>
      <c r="F279" s="125" t="s">
        <v>1891</v>
      </c>
      <c r="J279" s="103"/>
      <c r="K279" s="106"/>
      <c r="L279" s="107"/>
      <c r="M279" s="107"/>
      <c r="N279" s="108">
        <f>SUM(N280:N287)</f>
        <v>46.472414000000001</v>
      </c>
      <c r="O279" s="107"/>
      <c r="P279" s="108">
        <f>SUM(P280:P287)</f>
        <v>1.7302558400000001</v>
      </c>
      <c r="Q279" s="107"/>
      <c r="R279" s="109">
        <f>SUM(R280:R287)</f>
        <v>0</v>
      </c>
      <c r="AP279" s="104" t="s">
        <v>67</v>
      </c>
      <c r="AR279" s="110" t="s">
        <v>56</v>
      </c>
      <c r="AS279" s="110" t="s">
        <v>65</v>
      </c>
      <c r="AW279" s="104" t="s">
        <v>144</v>
      </c>
      <c r="BI279" s="111" t="e">
        <f>SUM(BI280:BI287)</f>
        <v>#REF!</v>
      </c>
    </row>
    <row r="280" spans="1:63" s="2" customFormat="1" ht="24.2" customHeight="1" x14ac:dyDescent="0.2">
      <c r="A280" s="25"/>
      <c r="B280" s="112"/>
      <c r="C280" s="113" t="s">
        <v>1052</v>
      </c>
      <c r="D280" s="113" t="s">
        <v>145</v>
      </c>
      <c r="E280" s="114" t="s">
        <v>2233</v>
      </c>
      <c r="F280" s="115" t="s">
        <v>2234</v>
      </c>
      <c r="G280" s="116" t="s">
        <v>198</v>
      </c>
      <c r="H280" s="117">
        <v>20.408999999999999</v>
      </c>
      <c r="I280" s="118"/>
      <c r="J280" s="26"/>
      <c r="K280" s="119" t="s">
        <v>1</v>
      </c>
      <c r="L280" s="120" t="s">
        <v>37</v>
      </c>
      <c r="M280" s="121">
        <v>0.29399999999999998</v>
      </c>
      <c r="N280" s="121">
        <f t="shared" ref="N280:N287" si="33">M280*H280</f>
        <v>6.0002459999999997</v>
      </c>
      <c r="O280" s="121">
        <v>5.8E-4</v>
      </c>
      <c r="P280" s="121">
        <f t="shared" ref="P280:P287" si="34">O280*H280</f>
        <v>1.1837219999999999E-2</v>
      </c>
      <c r="Q280" s="121">
        <v>0</v>
      </c>
      <c r="R280" s="122">
        <f t="shared" ref="R280:R287" si="35">Q280*H280</f>
        <v>0</v>
      </c>
      <c r="S280" s="25"/>
      <c r="T280" s="25"/>
      <c r="U280" s="25"/>
      <c r="V280" s="25"/>
      <c r="W280" s="25"/>
      <c r="X280" s="25"/>
      <c r="Y280" s="25"/>
      <c r="Z280" s="25"/>
      <c r="AA280" s="25"/>
      <c r="AB280" s="25"/>
      <c r="AC280" s="25"/>
      <c r="AP280" s="123" t="s">
        <v>214</v>
      </c>
      <c r="AR280" s="123" t="s">
        <v>145</v>
      </c>
      <c r="AS280" s="123" t="s">
        <v>67</v>
      </c>
      <c r="AW280" s="14" t="s">
        <v>144</v>
      </c>
      <c r="BC280" s="124" t="e">
        <f>IF(L280="základní",#REF!,0)</f>
        <v>#REF!</v>
      </c>
      <c r="BD280" s="124">
        <f>IF(L280="snížená",#REF!,0)</f>
        <v>0</v>
      </c>
      <c r="BE280" s="124">
        <f>IF(L280="zákl. přenesená",#REF!,0)</f>
        <v>0</v>
      </c>
      <c r="BF280" s="124">
        <f>IF(L280="sníž. přenesená",#REF!,0)</f>
        <v>0</v>
      </c>
      <c r="BG280" s="124">
        <f>IF(L280="nulová",#REF!,0)</f>
        <v>0</v>
      </c>
      <c r="BH280" s="14" t="s">
        <v>65</v>
      </c>
      <c r="BI280" s="124" t="e">
        <f>ROUND(#REF!*H280,2)</f>
        <v>#REF!</v>
      </c>
      <c r="BJ280" s="14" t="s">
        <v>214</v>
      </c>
      <c r="BK280" s="123" t="s">
        <v>2235</v>
      </c>
    </row>
    <row r="281" spans="1:63" s="2" customFormat="1" ht="24.2" customHeight="1" x14ac:dyDescent="0.2">
      <c r="A281" s="25"/>
      <c r="B281" s="112"/>
      <c r="C281" s="126" t="s">
        <v>1056</v>
      </c>
      <c r="D281" s="126" t="s">
        <v>242</v>
      </c>
      <c r="E281" s="127" t="s">
        <v>2236</v>
      </c>
      <c r="F281" s="128" t="s">
        <v>2237</v>
      </c>
      <c r="G281" s="129" t="s">
        <v>198</v>
      </c>
      <c r="H281" s="130">
        <v>22.45</v>
      </c>
      <c r="I281" s="131"/>
      <c r="J281" s="132"/>
      <c r="K281" s="133" t="s">
        <v>1</v>
      </c>
      <c r="L281" s="134" t="s">
        <v>37</v>
      </c>
      <c r="M281" s="121">
        <v>0</v>
      </c>
      <c r="N281" s="121">
        <f t="shared" si="33"/>
        <v>0</v>
      </c>
      <c r="O281" s="121">
        <v>4.4999999999999999E-4</v>
      </c>
      <c r="P281" s="121">
        <f t="shared" si="34"/>
        <v>1.0102499999999999E-2</v>
      </c>
      <c r="Q281" s="121">
        <v>0</v>
      </c>
      <c r="R281" s="122">
        <f t="shared" si="35"/>
        <v>0</v>
      </c>
      <c r="S281" s="25"/>
      <c r="T281" s="25"/>
      <c r="U281" s="25"/>
      <c r="V281" s="25"/>
      <c r="W281" s="25"/>
      <c r="X281" s="25"/>
      <c r="Y281" s="25"/>
      <c r="Z281" s="25"/>
      <c r="AA281" s="25"/>
      <c r="AB281" s="25"/>
      <c r="AC281" s="25"/>
      <c r="AP281" s="123" t="s">
        <v>267</v>
      </c>
      <c r="AR281" s="123" t="s">
        <v>242</v>
      </c>
      <c r="AS281" s="123" t="s">
        <v>67</v>
      </c>
      <c r="AW281" s="14" t="s">
        <v>144</v>
      </c>
      <c r="BC281" s="124" t="e">
        <f>IF(L281="základní",#REF!,0)</f>
        <v>#REF!</v>
      </c>
      <c r="BD281" s="124">
        <f>IF(L281="snížená",#REF!,0)</f>
        <v>0</v>
      </c>
      <c r="BE281" s="124">
        <f>IF(L281="zákl. přenesená",#REF!,0)</f>
        <v>0</v>
      </c>
      <c r="BF281" s="124">
        <f>IF(L281="sníž. přenesená",#REF!,0)</f>
        <v>0</v>
      </c>
      <c r="BG281" s="124">
        <f>IF(L281="nulová",#REF!,0)</f>
        <v>0</v>
      </c>
      <c r="BH281" s="14" t="s">
        <v>65</v>
      </c>
      <c r="BI281" s="124" t="e">
        <f>ROUND(#REF!*H281,2)</f>
        <v>#REF!</v>
      </c>
      <c r="BJ281" s="14" t="s">
        <v>214</v>
      </c>
      <c r="BK281" s="123" t="s">
        <v>2238</v>
      </c>
    </row>
    <row r="282" spans="1:63" s="2" customFormat="1" ht="37.9" customHeight="1" x14ac:dyDescent="0.2">
      <c r="A282" s="25"/>
      <c r="B282" s="112"/>
      <c r="C282" s="113" t="s">
        <v>1060</v>
      </c>
      <c r="D282" s="113" t="s">
        <v>145</v>
      </c>
      <c r="E282" s="114" t="s">
        <v>2239</v>
      </c>
      <c r="F282" s="115" t="s">
        <v>2240</v>
      </c>
      <c r="G282" s="116" t="s">
        <v>178</v>
      </c>
      <c r="H282" s="117">
        <v>31.718</v>
      </c>
      <c r="I282" s="118"/>
      <c r="J282" s="26"/>
      <c r="K282" s="119" t="s">
        <v>1</v>
      </c>
      <c r="L282" s="120" t="s">
        <v>37</v>
      </c>
      <c r="M282" s="121">
        <v>0.74099999999999999</v>
      </c>
      <c r="N282" s="121">
        <f t="shared" si="33"/>
        <v>23.503038</v>
      </c>
      <c r="O282" s="121">
        <v>6.8900000000000003E-3</v>
      </c>
      <c r="P282" s="121">
        <f t="shared" si="34"/>
        <v>0.21853702</v>
      </c>
      <c r="Q282" s="121">
        <v>0</v>
      </c>
      <c r="R282" s="122">
        <f t="shared" si="35"/>
        <v>0</v>
      </c>
      <c r="S282" s="25"/>
      <c r="T282" s="25"/>
      <c r="U282" s="25"/>
      <c r="V282" s="25"/>
      <c r="W282" s="25"/>
      <c r="X282" s="25"/>
      <c r="Y282" s="25"/>
      <c r="Z282" s="25"/>
      <c r="AA282" s="25"/>
      <c r="AB282" s="25"/>
      <c r="AC282" s="25"/>
      <c r="AP282" s="123" t="s">
        <v>214</v>
      </c>
      <c r="AR282" s="123" t="s">
        <v>145</v>
      </c>
      <c r="AS282" s="123" t="s">
        <v>67</v>
      </c>
      <c r="AW282" s="14" t="s">
        <v>144</v>
      </c>
      <c r="BC282" s="124" t="e">
        <f>IF(L282="základní",#REF!,0)</f>
        <v>#REF!</v>
      </c>
      <c r="BD282" s="124">
        <f>IF(L282="snížená",#REF!,0)</f>
        <v>0</v>
      </c>
      <c r="BE282" s="124">
        <f>IF(L282="zákl. přenesená",#REF!,0)</f>
        <v>0</v>
      </c>
      <c r="BF282" s="124">
        <f>IF(L282="sníž. přenesená",#REF!,0)</f>
        <v>0</v>
      </c>
      <c r="BG282" s="124">
        <f>IF(L282="nulová",#REF!,0)</f>
        <v>0</v>
      </c>
      <c r="BH282" s="14" t="s">
        <v>65</v>
      </c>
      <c r="BI282" s="124" t="e">
        <f>ROUND(#REF!*H282,2)</f>
        <v>#REF!</v>
      </c>
      <c r="BJ282" s="14" t="s">
        <v>214</v>
      </c>
      <c r="BK282" s="123" t="s">
        <v>2241</v>
      </c>
    </row>
    <row r="283" spans="1:63" s="2" customFormat="1" ht="37.9" customHeight="1" x14ac:dyDescent="0.2">
      <c r="A283" s="25"/>
      <c r="B283" s="112"/>
      <c r="C283" s="126" t="s">
        <v>1064</v>
      </c>
      <c r="D283" s="126" t="s">
        <v>242</v>
      </c>
      <c r="E283" s="127" t="s">
        <v>2242</v>
      </c>
      <c r="F283" s="128" t="s">
        <v>2243</v>
      </c>
      <c r="G283" s="129" t="s">
        <v>178</v>
      </c>
      <c r="H283" s="130">
        <v>34.889000000000003</v>
      </c>
      <c r="I283" s="131"/>
      <c r="J283" s="132"/>
      <c r="K283" s="133" t="s">
        <v>1</v>
      </c>
      <c r="L283" s="134" t="s">
        <v>37</v>
      </c>
      <c r="M283" s="121">
        <v>0</v>
      </c>
      <c r="N283" s="121">
        <f t="shared" si="33"/>
        <v>0</v>
      </c>
      <c r="O283" s="121">
        <v>1.9199999999999998E-2</v>
      </c>
      <c r="P283" s="121">
        <f t="shared" si="34"/>
        <v>0.66986880000000004</v>
      </c>
      <c r="Q283" s="121">
        <v>0</v>
      </c>
      <c r="R283" s="122">
        <f t="shared" si="35"/>
        <v>0</v>
      </c>
      <c r="S283" s="25"/>
      <c r="T283" s="25"/>
      <c r="U283" s="25"/>
      <c r="V283" s="25"/>
      <c r="W283" s="25"/>
      <c r="X283" s="25"/>
      <c r="Y283" s="25"/>
      <c r="Z283" s="25"/>
      <c r="AA283" s="25"/>
      <c r="AB283" s="25"/>
      <c r="AC283" s="25"/>
      <c r="AP283" s="123" t="s">
        <v>267</v>
      </c>
      <c r="AR283" s="123" t="s">
        <v>242</v>
      </c>
      <c r="AS283" s="123" t="s">
        <v>67</v>
      </c>
      <c r="AW283" s="14" t="s">
        <v>144</v>
      </c>
      <c r="BC283" s="124" t="e">
        <f>IF(L283="základní",#REF!,0)</f>
        <v>#REF!</v>
      </c>
      <c r="BD283" s="124">
        <f>IF(L283="snížená",#REF!,0)</f>
        <v>0</v>
      </c>
      <c r="BE283" s="124">
        <f>IF(L283="zákl. přenesená",#REF!,0)</f>
        <v>0</v>
      </c>
      <c r="BF283" s="124">
        <f>IF(L283="sníž. přenesená",#REF!,0)</f>
        <v>0</v>
      </c>
      <c r="BG283" s="124">
        <f>IF(L283="nulová",#REF!,0)</f>
        <v>0</v>
      </c>
      <c r="BH283" s="14" t="s">
        <v>65</v>
      </c>
      <c r="BI283" s="124" t="e">
        <f>ROUND(#REF!*H283,2)</f>
        <v>#REF!</v>
      </c>
      <c r="BJ283" s="14" t="s">
        <v>214</v>
      </c>
      <c r="BK283" s="123" t="s">
        <v>2244</v>
      </c>
    </row>
    <row r="284" spans="1:63" s="2" customFormat="1" ht="16.5" customHeight="1" x14ac:dyDescent="0.2">
      <c r="A284" s="25"/>
      <c r="B284" s="112"/>
      <c r="C284" s="113" t="s">
        <v>1068</v>
      </c>
      <c r="D284" s="113" t="s">
        <v>145</v>
      </c>
      <c r="E284" s="114" t="s">
        <v>2245</v>
      </c>
      <c r="F284" s="115" t="s">
        <v>2246</v>
      </c>
      <c r="G284" s="116" t="s">
        <v>178</v>
      </c>
      <c r="H284" s="117">
        <v>31.718</v>
      </c>
      <c r="I284" s="118"/>
      <c r="J284" s="26"/>
      <c r="K284" s="119" t="s">
        <v>1</v>
      </c>
      <c r="L284" s="120" t="s">
        <v>37</v>
      </c>
      <c r="M284" s="121">
        <v>4.3999999999999997E-2</v>
      </c>
      <c r="N284" s="121">
        <f t="shared" si="33"/>
        <v>1.3955919999999999</v>
      </c>
      <c r="O284" s="121">
        <v>2.9999999999999997E-4</v>
      </c>
      <c r="P284" s="121">
        <f t="shared" si="34"/>
        <v>9.5153999999999985E-3</v>
      </c>
      <c r="Q284" s="121">
        <v>0</v>
      </c>
      <c r="R284" s="122">
        <f t="shared" si="35"/>
        <v>0</v>
      </c>
      <c r="S284" s="25"/>
      <c r="T284" s="25"/>
      <c r="U284" s="25"/>
      <c r="V284" s="25"/>
      <c r="W284" s="25"/>
      <c r="X284" s="25"/>
      <c r="Y284" s="25"/>
      <c r="Z284" s="25"/>
      <c r="AA284" s="25"/>
      <c r="AB284" s="25"/>
      <c r="AC284" s="25"/>
      <c r="AP284" s="123" t="s">
        <v>214</v>
      </c>
      <c r="AR284" s="123" t="s">
        <v>145</v>
      </c>
      <c r="AS284" s="123" t="s">
        <v>67</v>
      </c>
      <c r="AW284" s="14" t="s">
        <v>144</v>
      </c>
      <c r="BC284" s="124" t="e">
        <f>IF(L284="základní",#REF!,0)</f>
        <v>#REF!</v>
      </c>
      <c r="BD284" s="124">
        <f>IF(L284="snížená",#REF!,0)</f>
        <v>0</v>
      </c>
      <c r="BE284" s="124">
        <f>IF(L284="zákl. přenesená",#REF!,0)</f>
        <v>0</v>
      </c>
      <c r="BF284" s="124">
        <f>IF(L284="sníž. přenesená",#REF!,0)</f>
        <v>0</v>
      </c>
      <c r="BG284" s="124">
        <f>IF(L284="nulová",#REF!,0)</f>
        <v>0</v>
      </c>
      <c r="BH284" s="14" t="s">
        <v>65</v>
      </c>
      <c r="BI284" s="124" t="e">
        <f>ROUND(#REF!*H284,2)</f>
        <v>#REF!</v>
      </c>
      <c r="BJ284" s="14" t="s">
        <v>214</v>
      </c>
      <c r="BK284" s="123" t="s">
        <v>2247</v>
      </c>
    </row>
    <row r="285" spans="1:63" s="2" customFormat="1" ht="21.75" customHeight="1" x14ac:dyDescent="0.2">
      <c r="A285" s="25"/>
      <c r="B285" s="112"/>
      <c r="C285" s="113" t="s">
        <v>1072</v>
      </c>
      <c r="D285" s="113" t="s">
        <v>145</v>
      </c>
      <c r="E285" s="114" t="s">
        <v>2248</v>
      </c>
      <c r="F285" s="115" t="s">
        <v>2249</v>
      </c>
      <c r="G285" s="116" t="s">
        <v>178</v>
      </c>
      <c r="H285" s="117">
        <v>31.718</v>
      </c>
      <c r="I285" s="118"/>
      <c r="J285" s="26"/>
      <c r="K285" s="119" t="s">
        <v>1</v>
      </c>
      <c r="L285" s="120" t="s">
        <v>37</v>
      </c>
      <c r="M285" s="121">
        <v>0.45</v>
      </c>
      <c r="N285" s="121">
        <f t="shared" si="33"/>
        <v>14.273099999999999</v>
      </c>
      <c r="O285" s="121">
        <v>2.5499999999999998E-2</v>
      </c>
      <c r="P285" s="121">
        <f t="shared" si="34"/>
        <v>0.808809</v>
      </c>
      <c r="Q285" s="121">
        <v>0</v>
      </c>
      <c r="R285" s="122">
        <f t="shared" si="35"/>
        <v>0</v>
      </c>
      <c r="S285" s="25"/>
      <c r="T285" s="25"/>
      <c r="U285" s="25"/>
      <c r="V285" s="25"/>
      <c r="W285" s="25"/>
      <c r="X285" s="25"/>
      <c r="Y285" s="25"/>
      <c r="Z285" s="25"/>
      <c r="AA285" s="25"/>
      <c r="AB285" s="25"/>
      <c r="AC285" s="25"/>
      <c r="AP285" s="123" t="s">
        <v>214</v>
      </c>
      <c r="AR285" s="123" t="s">
        <v>145</v>
      </c>
      <c r="AS285" s="123" t="s">
        <v>67</v>
      </c>
      <c r="AW285" s="14" t="s">
        <v>144</v>
      </c>
      <c r="BC285" s="124" t="e">
        <f>IF(L285="základní",#REF!,0)</f>
        <v>#REF!</v>
      </c>
      <c r="BD285" s="124">
        <f>IF(L285="snížená",#REF!,0)</f>
        <v>0</v>
      </c>
      <c r="BE285" s="124">
        <f>IF(L285="zákl. přenesená",#REF!,0)</f>
        <v>0</v>
      </c>
      <c r="BF285" s="124">
        <f>IF(L285="sníž. přenesená",#REF!,0)</f>
        <v>0</v>
      </c>
      <c r="BG285" s="124">
        <f>IF(L285="nulová",#REF!,0)</f>
        <v>0</v>
      </c>
      <c r="BH285" s="14" t="s">
        <v>65</v>
      </c>
      <c r="BI285" s="124" t="e">
        <f>ROUND(#REF!*H285,2)</f>
        <v>#REF!</v>
      </c>
      <c r="BJ285" s="14" t="s">
        <v>214</v>
      </c>
      <c r="BK285" s="123" t="s">
        <v>2250</v>
      </c>
    </row>
    <row r="286" spans="1:63" s="2" customFormat="1" ht="24.2" customHeight="1" x14ac:dyDescent="0.2">
      <c r="A286" s="25"/>
      <c r="B286" s="112"/>
      <c r="C286" s="113" t="s">
        <v>1076</v>
      </c>
      <c r="D286" s="113" t="s">
        <v>145</v>
      </c>
      <c r="E286" s="114" t="s">
        <v>2251</v>
      </c>
      <c r="F286" s="115" t="s">
        <v>2252</v>
      </c>
      <c r="G286" s="116" t="s">
        <v>178</v>
      </c>
      <c r="H286" s="117">
        <v>31.718</v>
      </c>
      <c r="I286" s="118"/>
      <c r="J286" s="26"/>
      <c r="K286" s="119" t="s">
        <v>1</v>
      </c>
      <c r="L286" s="120" t="s">
        <v>37</v>
      </c>
      <c r="M286" s="121">
        <v>4.1000000000000002E-2</v>
      </c>
      <c r="N286" s="121">
        <f t="shared" si="33"/>
        <v>1.300438</v>
      </c>
      <c r="O286" s="121">
        <v>5.0000000000000002E-5</v>
      </c>
      <c r="P286" s="121">
        <f t="shared" si="34"/>
        <v>1.5859000000000001E-3</v>
      </c>
      <c r="Q286" s="121">
        <v>0</v>
      </c>
      <c r="R286" s="122">
        <f t="shared" si="35"/>
        <v>0</v>
      </c>
      <c r="S286" s="25"/>
      <c r="T286" s="25"/>
      <c r="U286" s="25"/>
      <c r="V286" s="25"/>
      <c r="W286" s="25"/>
      <c r="X286" s="25"/>
      <c r="Y286" s="25"/>
      <c r="Z286" s="25"/>
      <c r="AA286" s="25"/>
      <c r="AB286" s="25"/>
      <c r="AC286" s="25"/>
      <c r="AP286" s="123" t="s">
        <v>214</v>
      </c>
      <c r="AR286" s="123" t="s">
        <v>145</v>
      </c>
      <c r="AS286" s="123" t="s">
        <v>67</v>
      </c>
      <c r="AW286" s="14" t="s">
        <v>144</v>
      </c>
      <c r="BC286" s="124" t="e">
        <f>IF(L286="základní",#REF!,0)</f>
        <v>#REF!</v>
      </c>
      <c r="BD286" s="124">
        <f>IF(L286="snížená",#REF!,0)</f>
        <v>0</v>
      </c>
      <c r="BE286" s="124">
        <f>IF(L286="zákl. přenesená",#REF!,0)</f>
        <v>0</v>
      </c>
      <c r="BF286" s="124">
        <f>IF(L286="sníž. přenesená",#REF!,0)</f>
        <v>0</v>
      </c>
      <c r="BG286" s="124">
        <f>IF(L286="nulová",#REF!,0)</f>
        <v>0</v>
      </c>
      <c r="BH286" s="14" t="s">
        <v>65</v>
      </c>
      <c r="BI286" s="124" t="e">
        <f>ROUND(#REF!*H286,2)</f>
        <v>#REF!</v>
      </c>
      <c r="BJ286" s="14" t="s">
        <v>214</v>
      </c>
      <c r="BK286" s="123" t="s">
        <v>2253</v>
      </c>
    </row>
    <row r="287" spans="1:63" s="2" customFormat="1" ht="24.2" customHeight="1" x14ac:dyDescent="0.2">
      <c r="A287" s="25"/>
      <c r="B287" s="112"/>
      <c r="C287" s="113" t="s">
        <v>1080</v>
      </c>
      <c r="D287" s="113" t="s">
        <v>145</v>
      </c>
      <c r="E287" s="114" t="s">
        <v>1898</v>
      </c>
      <c r="F287" s="115" t="s">
        <v>1899</v>
      </c>
      <c r="G287" s="116" t="s">
        <v>339</v>
      </c>
      <c r="H287" s="117">
        <v>795.85900000000004</v>
      </c>
      <c r="I287" s="118"/>
      <c r="J287" s="26"/>
      <c r="K287" s="119" t="s">
        <v>1</v>
      </c>
      <c r="L287" s="120" t="s">
        <v>37</v>
      </c>
      <c r="M287" s="121">
        <v>0</v>
      </c>
      <c r="N287" s="121">
        <f t="shared" si="33"/>
        <v>0</v>
      </c>
      <c r="O287" s="121">
        <v>0</v>
      </c>
      <c r="P287" s="121">
        <f t="shared" si="34"/>
        <v>0</v>
      </c>
      <c r="Q287" s="121">
        <v>0</v>
      </c>
      <c r="R287" s="122">
        <f t="shared" si="35"/>
        <v>0</v>
      </c>
      <c r="S287" s="25"/>
      <c r="T287" s="25"/>
      <c r="U287" s="25"/>
      <c r="V287" s="25"/>
      <c r="W287" s="25"/>
      <c r="X287" s="25"/>
      <c r="Y287" s="25"/>
      <c r="Z287" s="25"/>
      <c r="AA287" s="25"/>
      <c r="AB287" s="25"/>
      <c r="AC287" s="25"/>
      <c r="AP287" s="123" t="s">
        <v>214</v>
      </c>
      <c r="AR287" s="123" t="s">
        <v>145</v>
      </c>
      <c r="AS287" s="123" t="s">
        <v>67</v>
      </c>
      <c r="AW287" s="14" t="s">
        <v>144</v>
      </c>
      <c r="BC287" s="124" t="e">
        <f>IF(L287="základní",#REF!,0)</f>
        <v>#REF!</v>
      </c>
      <c r="BD287" s="124">
        <f>IF(L287="snížená",#REF!,0)</f>
        <v>0</v>
      </c>
      <c r="BE287" s="124">
        <f>IF(L287="zákl. přenesená",#REF!,0)</f>
        <v>0</v>
      </c>
      <c r="BF287" s="124">
        <f>IF(L287="sníž. přenesená",#REF!,0)</f>
        <v>0</v>
      </c>
      <c r="BG287" s="124">
        <f>IF(L287="nulová",#REF!,0)</f>
        <v>0</v>
      </c>
      <c r="BH287" s="14" t="s">
        <v>65</v>
      </c>
      <c r="BI287" s="124" t="e">
        <f>ROUND(#REF!*H287,2)</f>
        <v>#REF!</v>
      </c>
      <c r="BJ287" s="14" t="s">
        <v>214</v>
      </c>
      <c r="BK287" s="123" t="s">
        <v>2254</v>
      </c>
    </row>
    <row r="288" spans="1:63" s="12" customFormat="1" ht="22.9" customHeight="1" x14ac:dyDescent="0.2">
      <c r="B288" s="103"/>
      <c r="D288" s="104" t="s">
        <v>56</v>
      </c>
      <c r="E288" s="125" t="s">
        <v>2255</v>
      </c>
      <c r="F288" s="125" t="s">
        <v>2256</v>
      </c>
      <c r="J288" s="103"/>
      <c r="K288" s="106"/>
      <c r="L288" s="107"/>
      <c r="M288" s="107"/>
      <c r="N288" s="108">
        <f>SUM(N289:N302)</f>
        <v>31.645152</v>
      </c>
      <c r="O288" s="107"/>
      <c r="P288" s="108">
        <f>SUM(P289:P302)</f>
        <v>0.30798055000000002</v>
      </c>
      <c r="Q288" s="107"/>
      <c r="R288" s="109">
        <f>SUM(R289:R302)</f>
        <v>6.4654599999999993E-2</v>
      </c>
      <c r="AP288" s="104" t="s">
        <v>67</v>
      </c>
      <c r="AR288" s="110" t="s">
        <v>56</v>
      </c>
      <c r="AS288" s="110" t="s">
        <v>65</v>
      </c>
      <c r="AW288" s="104" t="s">
        <v>144</v>
      </c>
      <c r="BI288" s="111" t="e">
        <f>SUM(BI289:BI302)</f>
        <v>#REF!</v>
      </c>
    </row>
    <row r="289" spans="1:63" s="2" customFormat="1" ht="24.2" customHeight="1" x14ac:dyDescent="0.2">
      <c r="A289" s="25"/>
      <c r="B289" s="112"/>
      <c r="C289" s="113" t="s">
        <v>1084</v>
      </c>
      <c r="D289" s="113" t="s">
        <v>145</v>
      </c>
      <c r="E289" s="114" t="s">
        <v>2257</v>
      </c>
      <c r="F289" s="115" t="s">
        <v>2258</v>
      </c>
      <c r="G289" s="116" t="s">
        <v>178</v>
      </c>
      <c r="H289" s="117">
        <v>23.029</v>
      </c>
      <c r="I289" s="118"/>
      <c r="J289" s="26"/>
      <c r="K289" s="119" t="s">
        <v>1</v>
      </c>
      <c r="L289" s="120" t="s">
        <v>37</v>
      </c>
      <c r="M289" s="121">
        <v>0</v>
      </c>
      <c r="N289" s="121">
        <f t="shared" ref="N289:N302" si="36">M289*H289</f>
        <v>0</v>
      </c>
      <c r="O289" s="121">
        <v>0</v>
      </c>
      <c r="P289" s="121">
        <f t="shared" ref="P289:P302" si="37">O289*H289</f>
        <v>0</v>
      </c>
      <c r="Q289" s="121">
        <v>2.5000000000000001E-3</v>
      </c>
      <c r="R289" s="122">
        <f t="shared" ref="R289:R302" si="38">Q289*H289</f>
        <v>5.7572499999999999E-2</v>
      </c>
      <c r="S289" s="25"/>
      <c r="T289" s="25"/>
      <c r="U289" s="25"/>
      <c r="V289" s="25"/>
      <c r="W289" s="25"/>
      <c r="X289" s="25"/>
      <c r="Y289" s="25"/>
      <c r="Z289" s="25"/>
      <c r="AA289" s="25"/>
      <c r="AB289" s="25"/>
      <c r="AC289" s="25"/>
      <c r="AP289" s="123" t="s">
        <v>214</v>
      </c>
      <c r="AR289" s="123" t="s">
        <v>145</v>
      </c>
      <c r="AS289" s="123" t="s">
        <v>67</v>
      </c>
      <c r="AW289" s="14" t="s">
        <v>144</v>
      </c>
      <c r="BC289" s="124" t="e">
        <f>IF(L289="základní",#REF!,0)</f>
        <v>#REF!</v>
      </c>
      <c r="BD289" s="124">
        <f>IF(L289="snížená",#REF!,0)</f>
        <v>0</v>
      </c>
      <c r="BE289" s="124">
        <f>IF(L289="zákl. přenesená",#REF!,0)</f>
        <v>0</v>
      </c>
      <c r="BF289" s="124">
        <f>IF(L289="sníž. přenesená",#REF!,0)</f>
        <v>0</v>
      </c>
      <c r="BG289" s="124">
        <f>IF(L289="nulová",#REF!,0)</f>
        <v>0</v>
      </c>
      <c r="BH289" s="14" t="s">
        <v>65</v>
      </c>
      <c r="BI289" s="124" t="e">
        <f>ROUND(#REF!*H289,2)</f>
        <v>#REF!</v>
      </c>
      <c r="BJ289" s="14" t="s">
        <v>214</v>
      </c>
      <c r="BK289" s="123" t="s">
        <v>2259</v>
      </c>
    </row>
    <row r="290" spans="1:63" s="2" customFormat="1" ht="16.5" customHeight="1" x14ac:dyDescent="0.2">
      <c r="A290" s="25"/>
      <c r="B290" s="112"/>
      <c r="C290" s="113" t="s">
        <v>890</v>
      </c>
      <c r="D290" s="113" t="s">
        <v>145</v>
      </c>
      <c r="E290" s="114" t="s">
        <v>2260</v>
      </c>
      <c r="F290" s="115" t="s">
        <v>2261</v>
      </c>
      <c r="G290" s="116" t="s">
        <v>178</v>
      </c>
      <c r="H290" s="117">
        <v>23.029</v>
      </c>
      <c r="I290" s="118"/>
      <c r="J290" s="26"/>
      <c r="K290" s="119" t="s">
        <v>1</v>
      </c>
      <c r="L290" s="120" t="s">
        <v>37</v>
      </c>
      <c r="M290" s="121">
        <v>0.42</v>
      </c>
      <c r="N290" s="121">
        <f t="shared" si="36"/>
        <v>9.6721799999999991</v>
      </c>
      <c r="O290" s="121">
        <v>0</v>
      </c>
      <c r="P290" s="121">
        <f t="shared" si="37"/>
        <v>0</v>
      </c>
      <c r="Q290" s="121">
        <v>0</v>
      </c>
      <c r="R290" s="122">
        <f t="shared" si="38"/>
        <v>0</v>
      </c>
      <c r="S290" s="25"/>
      <c r="T290" s="25"/>
      <c r="U290" s="25"/>
      <c r="V290" s="25"/>
      <c r="W290" s="25"/>
      <c r="X290" s="25"/>
      <c r="Y290" s="25"/>
      <c r="Z290" s="25"/>
      <c r="AA290" s="25"/>
      <c r="AB290" s="25"/>
      <c r="AC290" s="25"/>
      <c r="AP290" s="123" t="s">
        <v>214</v>
      </c>
      <c r="AR290" s="123" t="s">
        <v>145</v>
      </c>
      <c r="AS290" s="123" t="s">
        <v>67</v>
      </c>
      <c r="AW290" s="14" t="s">
        <v>144</v>
      </c>
      <c r="BC290" s="124" t="e">
        <f>IF(L290="základní",#REF!,0)</f>
        <v>#REF!</v>
      </c>
      <c r="BD290" s="124">
        <f>IF(L290="snížená",#REF!,0)</f>
        <v>0</v>
      </c>
      <c r="BE290" s="124">
        <f>IF(L290="zákl. přenesená",#REF!,0)</f>
        <v>0</v>
      </c>
      <c r="BF290" s="124">
        <f>IF(L290="sníž. přenesená",#REF!,0)</f>
        <v>0</v>
      </c>
      <c r="BG290" s="124">
        <f>IF(L290="nulová",#REF!,0)</f>
        <v>0</v>
      </c>
      <c r="BH290" s="14" t="s">
        <v>65</v>
      </c>
      <c r="BI290" s="124" t="e">
        <f>ROUND(#REF!*H290,2)</f>
        <v>#REF!</v>
      </c>
      <c r="BJ290" s="14" t="s">
        <v>214</v>
      </c>
      <c r="BK290" s="123" t="s">
        <v>2262</v>
      </c>
    </row>
    <row r="291" spans="1:63" s="2" customFormat="1" ht="16.5" customHeight="1" x14ac:dyDescent="0.2">
      <c r="A291" s="25"/>
      <c r="B291" s="112"/>
      <c r="C291" s="113" t="s">
        <v>1091</v>
      </c>
      <c r="D291" s="113" t="s">
        <v>145</v>
      </c>
      <c r="E291" s="114" t="s">
        <v>2263</v>
      </c>
      <c r="F291" s="115" t="s">
        <v>2264</v>
      </c>
      <c r="G291" s="116" t="s">
        <v>178</v>
      </c>
      <c r="H291" s="117">
        <v>23.029</v>
      </c>
      <c r="I291" s="118"/>
      <c r="J291" s="26"/>
      <c r="K291" s="119" t="s">
        <v>1</v>
      </c>
      <c r="L291" s="120" t="s">
        <v>37</v>
      </c>
      <c r="M291" s="121">
        <v>2.4E-2</v>
      </c>
      <c r="N291" s="121">
        <f t="shared" si="36"/>
        <v>0.55269599999999997</v>
      </c>
      <c r="O291" s="121">
        <v>0</v>
      </c>
      <c r="P291" s="121">
        <f t="shared" si="37"/>
        <v>0</v>
      </c>
      <c r="Q291" s="121">
        <v>0</v>
      </c>
      <c r="R291" s="122">
        <f t="shared" si="38"/>
        <v>0</v>
      </c>
      <c r="S291" s="25"/>
      <c r="T291" s="25"/>
      <c r="U291" s="25"/>
      <c r="V291" s="25"/>
      <c r="W291" s="25"/>
      <c r="X291" s="25"/>
      <c r="Y291" s="25"/>
      <c r="Z291" s="25"/>
      <c r="AA291" s="25"/>
      <c r="AB291" s="25"/>
      <c r="AC291" s="25"/>
      <c r="AP291" s="123" t="s">
        <v>214</v>
      </c>
      <c r="AR291" s="123" t="s">
        <v>145</v>
      </c>
      <c r="AS291" s="123" t="s">
        <v>67</v>
      </c>
      <c r="AW291" s="14" t="s">
        <v>144</v>
      </c>
      <c r="BC291" s="124" t="e">
        <f>IF(L291="základní",#REF!,0)</f>
        <v>#REF!</v>
      </c>
      <c r="BD291" s="124">
        <f>IF(L291="snížená",#REF!,0)</f>
        <v>0</v>
      </c>
      <c r="BE291" s="124">
        <f>IF(L291="zákl. přenesená",#REF!,0)</f>
        <v>0</v>
      </c>
      <c r="BF291" s="124">
        <f>IF(L291="sníž. přenesená",#REF!,0)</f>
        <v>0</v>
      </c>
      <c r="BG291" s="124">
        <f>IF(L291="nulová",#REF!,0)</f>
        <v>0</v>
      </c>
      <c r="BH291" s="14" t="s">
        <v>65</v>
      </c>
      <c r="BI291" s="124" t="e">
        <f>ROUND(#REF!*H291,2)</f>
        <v>#REF!</v>
      </c>
      <c r="BJ291" s="14" t="s">
        <v>214</v>
      </c>
      <c r="BK291" s="123" t="s">
        <v>2265</v>
      </c>
    </row>
    <row r="292" spans="1:63" s="2" customFormat="1" ht="16.5" customHeight="1" x14ac:dyDescent="0.2">
      <c r="A292" s="25"/>
      <c r="B292" s="112"/>
      <c r="C292" s="113" t="s">
        <v>1095</v>
      </c>
      <c r="D292" s="113" t="s">
        <v>145</v>
      </c>
      <c r="E292" s="114" t="s">
        <v>2266</v>
      </c>
      <c r="F292" s="115" t="s">
        <v>2267</v>
      </c>
      <c r="G292" s="116" t="s">
        <v>178</v>
      </c>
      <c r="H292" s="117">
        <v>23.029</v>
      </c>
      <c r="I292" s="118"/>
      <c r="J292" s="26"/>
      <c r="K292" s="119" t="s">
        <v>1</v>
      </c>
      <c r="L292" s="120" t="s">
        <v>37</v>
      </c>
      <c r="M292" s="121">
        <v>5.8000000000000003E-2</v>
      </c>
      <c r="N292" s="121">
        <f t="shared" si="36"/>
        <v>1.335682</v>
      </c>
      <c r="O292" s="121">
        <v>3.0000000000000001E-5</v>
      </c>
      <c r="P292" s="121">
        <f t="shared" si="37"/>
        <v>6.9087E-4</v>
      </c>
      <c r="Q292" s="121">
        <v>0</v>
      </c>
      <c r="R292" s="122">
        <f t="shared" si="38"/>
        <v>0</v>
      </c>
      <c r="S292" s="25"/>
      <c r="T292" s="25"/>
      <c r="U292" s="25"/>
      <c r="V292" s="25"/>
      <c r="W292" s="25"/>
      <c r="X292" s="25"/>
      <c r="Y292" s="25"/>
      <c r="Z292" s="25"/>
      <c r="AA292" s="25"/>
      <c r="AB292" s="25"/>
      <c r="AC292" s="25"/>
      <c r="AP292" s="123" t="s">
        <v>214</v>
      </c>
      <c r="AR292" s="123" t="s">
        <v>145</v>
      </c>
      <c r="AS292" s="123" t="s">
        <v>67</v>
      </c>
      <c r="AW292" s="14" t="s">
        <v>144</v>
      </c>
      <c r="BC292" s="124" t="e">
        <f>IF(L292="základní",#REF!,0)</f>
        <v>#REF!</v>
      </c>
      <c r="BD292" s="124">
        <f>IF(L292="snížená",#REF!,0)</f>
        <v>0</v>
      </c>
      <c r="BE292" s="124">
        <f>IF(L292="zákl. přenesená",#REF!,0)</f>
        <v>0</v>
      </c>
      <c r="BF292" s="124">
        <f>IF(L292="sníž. přenesená",#REF!,0)</f>
        <v>0</v>
      </c>
      <c r="BG292" s="124">
        <f>IF(L292="nulová",#REF!,0)</f>
        <v>0</v>
      </c>
      <c r="BH292" s="14" t="s">
        <v>65</v>
      </c>
      <c r="BI292" s="124" t="e">
        <f>ROUND(#REF!*H292,2)</f>
        <v>#REF!</v>
      </c>
      <c r="BJ292" s="14" t="s">
        <v>214</v>
      </c>
      <c r="BK292" s="123" t="s">
        <v>2268</v>
      </c>
    </row>
    <row r="293" spans="1:63" s="2" customFormat="1" ht="24.2" customHeight="1" x14ac:dyDescent="0.2">
      <c r="A293" s="25"/>
      <c r="B293" s="112"/>
      <c r="C293" s="113" t="s">
        <v>1099</v>
      </c>
      <c r="D293" s="113" t="s">
        <v>145</v>
      </c>
      <c r="E293" s="114" t="s">
        <v>2269</v>
      </c>
      <c r="F293" s="115" t="s">
        <v>2270</v>
      </c>
      <c r="G293" s="116" t="s">
        <v>178</v>
      </c>
      <c r="H293" s="117">
        <v>23.029</v>
      </c>
      <c r="I293" s="118"/>
      <c r="J293" s="26"/>
      <c r="K293" s="119" t="s">
        <v>1</v>
      </c>
      <c r="L293" s="120" t="s">
        <v>37</v>
      </c>
      <c r="M293" s="121">
        <v>0.245</v>
      </c>
      <c r="N293" s="121">
        <f t="shared" si="36"/>
        <v>5.6421049999999999</v>
      </c>
      <c r="O293" s="121">
        <v>7.5799999999999999E-3</v>
      </c>
      <c r="P293" s="121">
        <f t="shared" si="37"/>
        <v>0.17455982</v>
      </c>
      <c r="Q293" s="121">
        <v>0</v>
      </c>
      <c r="R293" s="122">
        <f t="shared" si="38"/>
        <v>0</v>
      </c>
      <c r="S293" s="25"/>
      <c r="T293" s="25"/>
      <c r="U293" s="25"/>
      <c r="V293" s="25"/>
      <c r="W293" s="25"/>
      <c r="X293" s="25"/>
      <c r="Y293" s="25"/>
      <c r="Z293" s="25"/>
      <c r="AA293" s="25"/>
      <c r="AB293" s="25"/>
      <c r="AC293" s="25"/>
      <c r="AP293" s="123" t="s">
        <v>214</v>
      </c>
      <c r="AR293" s="123" t="s">
        <v>145</v>
      </c>
      <c r="AS293" s="123" t="s">
        <v>67</v>
      </c>
      <c r="AW293" s="14" t="s">
        <v>144</v>
      </c>
      <c r="BC293" s="124" t="e">
        <f>IF(L293="základní",#REF!,0)</f>
        <v>#REF!</v>
      </c>
      <c r="BD293" s="124">
        <f>IF(L293="snížená",#REF!,0)</f>
        <v>0</v>
      </c>
      <c r="BE293" s="124">
        <f>IF(L293="zákl. přenesená",#REF!,0)</f>
        <v>0</v>
      </c>
      <c r="BF293" s="124">
        <f>IF(L293="sníž. přenesená",#REF!,0)</f>
        <v>0</v>
      </c>
      <c r="BG293" s="124">
        <f>IF(L293="nulová",#REF!,0)</f>
        <v>0</v>
      </c>
      <c r="BH293" s="14" t="s">
        <v>65</v>
      </c>
      <c r="BI293" s="124" t="e">
        <f>ROUND(#REF!*H293,2)</f>
        <v>#REF!</v>
      </c>
      <c r="BJ293" s="14" t="s">
        <v>214</v>
      </c>
      <c r="BK293" s="123" t="s">
        <v>2271</v>
      </c>
    </row>
    <row r="294" spans="1:63" s="2" customFormat="1" ht="16.5" customHeight="1" x14ac:dyDescent="0.2">
      <c r="A294" s="25"/>
      <c r="B294" s="112"/>
      <c r="C294" s="113" t="s">
        <v>1103</v>
      </c>
      <c r="D294" s="113" t="s">
        <v>145</v>
      </c>
      <c r="E294" s="114" t="s">
        <v>2272</v>
      </c>
      <c r="F294" s="115" t="s">
        <v>2273</v>
      </c>
      <c r="G294" s="116" t="s">
        <v>178</v>
      </c>
      <c r="H294" s="117">
        <v>23.029</v>
      </c>
      <c r="I294" s="118"/>
      <c r="J294" s="26"/>
      <c r="K294" s="119" t="s">
        <v>1</v>
      </c>
      <c r="L294" s="120" t="s">
        <v>37</v>
      </c>
      <c r="M294" s="121">
        <v>0.32100000000000001</v>
      </c>
      <c r="N294" s="121">
        <f t="shared" si="36"/>
        <v>7.392309</v>
      </c>
      <c r="O294" s="121">
        <v>6.9999999999999999E-4</v>
      </c>
      <c r="P294" s="121">
        <f t="shared" si="37"/>
        <v>1.6120300000000001E-2</v>
      </c>
      <c r="Q294" s="121">
        <v>0</v>
      </c>
      <c r="R294" s="122">
        <f t="shared" si="38"/>
        <v>0</v>
      </c>
      <c r="S294" s="25"/>
      <c r="T294" s="25"/>
      <c r="U294" s="25"/>
      <c r="V294" s="25"/>
      <c r="W294" s="25"/>
      <c r="X294" s="25"/>
      <c r="Y294" s="25"/>
      <c r="Z294" s="25"/>
      <c r="AA294" s="25"/>
      <c r="AB294" s="25"/>
      <c r="AC294" s="25"/>
      <c r="AP294" s="123" t="s">
        <v>214</v>
      </c>
      <c r="AR294" s="123" t="s">
        <v>145</v>
      </c>
      <c r="AS294" s="123" t="s">
        <v>67</v>
      </c>
      <c r="AW294" s="14" t="s">
        <v>144</v>
      </c>
      <c r="BC294" s="124" t="e">
        <f>IF(L294="základní",#REF!,0)</f>
        <v>#REF!</v>
      </c>
      <c r="BD294" s="124">
        <f>IF(L294="snížená",#REF!,0)</f>
        <v>0</v>
      </c>
      <c r="BE294" s="124">
        <f>IF(L294="zákl. přenesená",#REF!,0)</f>
        <v>0</v>
      </c>
      <c r="BF294" s="124">
        <f>IF(L294="sníž. přenesená",#REF!,0)</f>
        <v>0</v>
      </c>
      <c r="BG294" s="124">
        <f>IF(L294="nulová",#REF!,0)</f>
        <v>0</v>
      </c>
      <c r="BH294" s="14" t="s">
        <v>65</v>
      </c>
      <c r="BI294" s="124" t="e">
        <f>ROUND(#REF!*H294,2)</f>
        <v>#REF!</v>
      </c>
      <c r="BJ294" s="14" t="s">
        <v>214</v>
      </c>
      <c r="BK294" s="123" t="s">
        <v>2274</v>
      </c>
    </row>
    <row r="295" spans="1:63" s="2" customFormat="1" ht="37.9" customHeight="1" x14ac:dyDescent="0.2">
      <c r="A295" s="25"/>
      <c r="B295" s="112"/>
      <c r="C295" s="126" t="s">
        <v>1107</v>
      </c>
      <c r="D295" s="126" t="s">
        <v>242</v>
      </c>
      <c r="E295" s="127" t="s">
        <v>2275</v>
      </c>
      <c r="F295" s="128" t="s">
        <v>2276</v>
      </c>
      <c r="G295" s="129" t="s">
        <v>178</v>
      </c>
      <c r="H295" s="130">
        <v>26.483000000000001</v>
      </c>
      <c r="I295" s="131"/>
      <c r="J295" s="132"/>
      <c r="K295" s="133" t="s">
        <v>1</v>
      </c>
      <c r="L295" s="134" t="s">
        <v>37</v>
      </c>
      <c r="M295" s="121">
        <v>0</v>
      </c>
      <c r="N295" s="121">
        <f t="shared" si="36"/>
        <v>0</v>
      </c>
      <c r="O295" s="121">
        <v>3.5500000000000002E-3</v>
      </c>
      <c r="P295" s="121">
        <f t="shared" si="37"/>
        <v>9.4014650000000005E-2</v>
      </c>
      <c r="Q295" s="121">
        <v>0</v>
      </c>
      <c r="R295" s="122">
        <f t="shared" si="38"/>
        <v>0</v>
      </c>
      <c r="S295" s="25"/>
      <c r="T295" s="25"/>
      <c r="U295" s="25"/>
      <c r="V295" s="25"/>
      <c r="W295" s="25"/>
      <c r="X295" s="25"/>
      <c r="Y295" s="25"/>
      <c r="Z295" s="25"/>
      <c r="AA295" s="25"/>
      <c r="AB295" s="25"/>
      <c r="AC295" s="25"/>
      <c r="AP295" s="123" t="s">
        <v>267</v>
      </c>
      <c r="AR295" s="123" t="s">
        <v>242</v>
      </c>
      <c r="AS295" s="123" t="s">
        <v>67</v>
      </c>
      <c r="AW295" s="14" t="s">
        <v>144</v>
      </c>
      <c r="BC295" s="124" t="e">
        <f>IF(L295="základní",#REF!,0)</f>
        <v>#REF!</v>
      </c>
      <c r="BD295" s="124">
        <f>IF(L295="snížená",#REF!,0)</f>
        <v>0</v>
      </c>
      <c r="BE295" s="124">
        <f>IF(L295="zákl. přenesená",#REF!,0)</f>
        <v>0</v>
      </c>
      <c r="BF295" s="124">
        <f>IF(L295="sníž. přenesená",#REF!,0)</f>
        <v>0</v>
      </c>
      <c r="BG295" s="124">
        <f>IF(L295="nulová",#REF!,0)</f>
        <v>0</v>
      </c>
      <c r="BH295" s="14" t="s">
        <v>65</v>
      </c>
      <c r="BI295" s="124" t="e">
        <f>ROUND(#REF!*H295,2)</f>
        <v>#REF!</v>
      </c>
      <c r="BJ295" s="14" t="s">
        <v>214</v>
      </c>
      <c r="BK295" s="123" t="s">
        <v>2277</v>
      </c>
    </row>
    <row r="296" spans="1:63" s="2" customFormat="1" ht="21.75" customHeight="1" x14ac:dyDescent="0.2">
      <c r="A296" s="25"/>
      <c r="B296" s="112"/>
      <c r="C296" s="113" t="s">
        <v>1111</v>
      </c>
      <c r="D296" s="113" t="s">
        <v>145</v>
      </c>
      <c r="E296" s="114" t="s">
        <v>2278</v>
      </c>
      <c r="F296" s="115" t="s">
        <v>2279</v>
      </c>
      <c r="G296" s="116" t="s">
        <v>198</v>
      </c>
      <c r="H296" s="117">
        <v>23.606999999999999</v>
      </c>
      <c r="I296" s="118"/>
      <c r="J296" s="26"/>
      <c r="K296" s="119" t="s">
        <v>1</v>
      </c>
      <c r="L296" s="120" t="s">
        <v>37</v>
      </c>
      <c r="M296" s="121">
        <v>3.5000000000000003E-2</v>
      </c>
      <c r="N296" s="121">
        <f t="shared" si="36"/>
        <v>0.82624500000000001</v>
      </c>
      <c r="O296" s="121">
        <v>0</v>
      </c>
      <c r="P296" s="121">
        <f t="shared" si="37"/>
        <v>0</v>
      </c>
      <c r="Q296" s="121">
        <v>2.9999999999999997E-4</v>
      </c>
      <c r="R296" s="122">
        <f t="shared" si="38"/>
        <v>7.0820999999999992E-3</v>
      </c>
      <c r="S296" s="25"/>
      <c r="T296" s="25"/>
      <c r="U296" s="25"/>
      <c r="V296" s="25"/>
      <c r="W296" s="25"/>
      <c r="X296" s="25"/>
      <c r="Y296" s="25"/>
      <c r="Z296" s="25"/>
      <c r="AA296" s="25"/>
      <c r="AB296" s="25"/>
      <c r="AC296" s="25"/>
      <c r="AP296" s="123" t="s">
        <v>214</v>
      </c>
      <c r="AR296" s="123" t="s">
        <v>145</v>
      </c>
      <c r="AS296" s="123" t="s">
        <v>67</v>
      </c>
      <c r="AW296" s="14" t="s">
        <v>144</v>
      </c>
      <c r="BC296" s="124" t="e">
        <f>IF(L296="základní",#REF!,0)</f>
        <v>#REF!</v>
      </c>
      <c r="BD296" s="124">
        <f>IF(L296="snížená",#REF!,0)</f>
        <v>0</v>
      </c>
      <c r="BE296" s="124">
        <f>IF(L296="zákl. přenesená",#REF!,0)</f>
        <v>0</v>
      </c>
      <c r="BF296" s="124">
        <f>IF(L296="sníž. přenesená",#REF!,0)</f>
        <v>0</v>
      </c>
      <c r="BG296" s="124">
        <f>IF(L296="nulová",#REF!,0)</f>
        <v>0</v>
      </c>
      <c r="BH296" s="14" t="s">
        <v>65</v>
      </c>
      <c r="BI296" s="124" t="e">
        <f>ROUND(#REF!*H296,2)</f>
        <v>#REF!</v>
      </c>
      <c r="BJ296" s="14" t="s">
        <v>214</v>
      </c>
      <c r="BK296" s="123" t="s">
        <v>2280</v>
      </c>
    </row>
    <row r="297" spans="1:63" s="2" customFormat="1" ht="16.5" customHeight="1" x14ac:dyDescent="0.2">
      <c r="A297" s="25"/>
      <c r="B297" s="112"/>
      <c r="C297" s="113" t="s">
        <v>1115</v>
      </c>
      <c r="D297" s="113" t="s">
        <v>145</v>
      </c>
      <c r="E297" s="114" t="s">
        <v>2281</v>
      </c>
      <c r="F297" s="115" t="s">
        <v>2282</v>
      </c>
      <c r="G297" s="116" t="s">
        <v>198</v>
      </c>
      <c r="H297" s="117">
        <v>23.606999999999999</v>
      </c>
      <c r="I297" s="118"/>
      <c r="J297" s="26"/>
      <c r="K297" s="119" t="s">
        <v>1</v>
      </c>
      <c r="L297" s="120" t="s">
        <v>37</v>
      </c>
      <c r="M297" s="121">
        <v>0.25</v>
      </c>
      <c r="N297" s="121">
        <f t="shared" si="36"/>
        <v>5.9017499999999998</v>
      </c>
      <c r="O297" s="121">
        <v>1.0000000000000001E-5</v>
      </c>
      <c r="P297" s="121">
        <f t="shared" si="37"/>
        <v>2.3607000000000001E-4</v>
      </c>
      <c r="Q297" s="121">
        <v>0</v>
      </c>
      <c r="R297" s="122">
        <f t="shared" si="38"/>
        <v>0</v>
      </c>
      <c r="S297" s="25"/>
      <c r="T297" s="25"/>
      <c r="U297" s="25"/>
      <c r="V297" s="25"/>
      <c r="W297" s="25"/>
      <c r="X297" s="25"/>
      <c r="Y297" s="25"/>
      <c r="Z297" s="25"/>
      <c r="AA297" s="25"/>
      <c r="AB297" s="25"/>
      <c r="AC297" s="25"/>
      <c r="AP297" s="123" t="s">
        <v>214</v>
      </c>
      <c r="AR297" s="123" t="s">
        <v>145</v>
      </c>
      <c r="AS297" s="123" t="s">
        <v>67</v>
      </c>
      <c r="AW297" s="14" t="s">
        <v>144</v>
      </c>
      <c r="BC297" s="124" t="e">
        <f>IF(L297="základní",#REF!,0)</f>
        <v>#REF!</v>
      </c>
      <c r="BD297" s="124">
        <f>IF(L297="snížená",#REF!,0)</f>
        <v>0</v>
      </c>
      <c r="BE297" s="124">
        <f>IF(L297="zákl. přenesená",#REF!,0)</f>
        <v>0</v>
      </c>
      <c r="BF297" s="124">
        <f>IF(L297="sníž. přenesená",#REF!,0)</f>
        <v>0</v>
      </c>
      <c r="BG297" s="124">
        <f>IF(L297="nulová",#REF!,0)</f>
        <v>0</v>
      </c>
      <c r="BH297" s="14" t="s">
        <v>65</v>
      </c>
      <c r="BI297" s="124" t="e">
        <f>ROUND(#REF!*H297,2)</f>
        <v>#REF!</v>
      </c>
      <c r="BJ297" s="14" t="s">
        <v>214</v>
      </c>
      <c r="BK297" s="123" t="s">
        <v>2283</v>
      </c>
    </row>
    <row r="298" spans="1:63" s="2" customFormat="1" ht="16.5" customHeight="1" x14ac:dyDescent="0.2">
      <c r="A298" s="25"/>
      <c r="B298" s="112"/>
      <c r="C298" s="126" t="s">
        <v>1119</v>
      </c>
      <c r="D298" s="126" t="s">
        <v>242</v>
      </c>
      <c r="E298" s="127" t="s">
        <v>2284</v>
      </c>
      <c r="F298" s="128" t="s">
        <v>2285</v>
      </c>
      <c r="G298" s="129" t="s">
        <v>198</v>
      </c>
      <c r="H298" s="130">
        <v>25.968</v>
      </c>
      <c r="I298" s="131"/>
      <c r="J298" s="132"/>
      <c r="K298" s="133" t="s">
        <v>1</v>
      </c>
      <c r="L298" s="134" t="s">
        <v>37</v>
      </c>
      <c r="M298" s="121">
        <v>0</v>
      </c>
      <c r="N298" s="121">
        <f t="shared" si="36"/>
        <v>0</v>
      </c>
      <c r="O298" s="121">
        <v>3.8000000000000002E-4</v>
      </c>
      <c r="P298" s="121">
        <f t="shared" si="37"/>
        <v>9.867840000000001E-3</v>
      </c>
      <c r="Q298" s="121">
        <v>0</v>
      </c>
      <c r="R298" s="122">
        <f t="shared" si="38"/>
        <v>0</v>
      </c>
      <c r="S298" s="25"/>
      <c r="T298" s="25"/>
      <c r="U298" s="25"/>
      <c r="V298" s="25"/>
      <c r="W298" s="25"/>
      <c r="X298" s="25"/>
      <c r="Y298" s="25"/>
      <c r="Z298" s="25"/>
      <c r="AA298" s="25"/>
      <c r="AB298" s="25"/>
      <c r="AC298" s="25"/>
      <c r="AP298" s="123" t="s">
        <v>267</v>
      </c>
      <c r="AR298" s="123" t="s">
        <v>242</v>
      </c>
      <c r="AS298" s="123" t="s">
        <v>67</v>
      </c>
      <c r="AW298" s="14" t="s">
        <v>144</v>
      </c>
      <c r="BC298" s="124" t="e">
        <f>IF(L298="základní",#REF!,0)</f>
        <v>#REF!</v>
      </c>
      <c r="BD298" s="124">
        <f>IF(L298="snížená",#REF!,0)</f>
        <v>0</v>
      </c>
      <c r="BE298" s="124">
        <f>IF(L298="zákl. přenesená",#REF!,0)</f>
        <v>0</v>
      </c>
      <c r="BF298" s="124">
        <f>IF(L298="sníž. přenesená",#REF!,0)</f>
        <v>0</v>
      </c>
      <c r="BG298" s="124">
        <f>IF(L298="nulová",#REF!,0)</f>
        <v>0</v>
      </c>
      <c r="BH298" s="14" t="s">
        <v>65</v>
      </c>
      <c r="BI298" s="124" t="e">
        <f>ROUND(#REF!*H298,2)</f>
        <v>#REF!</v>
      </c>
      <c r="BJ298" s="14" t="s">
        <v>214</v>
      </c>
      <c r="BK298" s="123" t="s">
        <v>2286</v>
      </c>
    </row>
    <row r="299" spans="1:63" s="2" customFormat="1" ht="16.5" customHeight="1" x14ac:dyDescent="0.2">
      <c r="A299" s="25"/>
      <c r="B299" s="112"/>
      <c r="C299" s="113" t="s">
        <v>1123</v>
      </c>
      <c r="D299" s="113" t="s">
        <v>145</v>
      </c>
      <c r="E299" s="114" t="s">
        <v>2287</v>
      </c>
      <c r="F299" s="115" t="s">
        <v>2288</v>
      </c>
      <c r="G299" s="116" t="s">
        <v>178</v>
      </c>
      <c r="H299" s="117">
        <v>2.2850000000000001</v>
      </c>
      <c r="I299" s="118"/>
      <c r="J299" s="26"/>
      <c r="K299" s="119" t="s">
        <v>1</v>
      </c>
      <c r="L299" s="120" t="s">
        <v>37</v>
      </c>
      <c r="M299" s="121">
        <v>0.14099999999999999</v>
      </c>
      <c r="N299" s="121">
        <f t="shared" si="36"/>
        <v>0.322185</v>
      </c>
      <c r="O299" s="121">
        <v>5.9999999999999995E-4</v>
      </c>
      <c r="P299" s="121">
        <f t="shared" si="37"/>
        <v>1.371E-3</v>
      </c>
      <c r="Q299" s="121">
        <v>0</v>
      </c>
      <c r="R299" s="122">
        <f t="shared" si="38"/>
        <v>0</v>
      </c>
      <c r="S299" s="25"/>
      <c r="T299" s="25"/>
      <c r="U299" s="25"/>
      <c r="V299" s="25"/>
      <c r="W299" s="25"/>
      <c r="X299" s="25"/>
      <c r="Y299" s="25"/>
      <c r="Z299" s="25"/>
      <c r="AA299" s="25"/>
      <c r="AB299" s="25"/>
      <c r="AC299" s="25"/>
      <c r="AP299" s="123" t="s">
        <v>214</v>
      </c>
      <c r="AR299" s="123" t="s">
        <v>145</v>
      </c>
      <c r="AS299" s="123" t="s">
        <v>67</v>
      </c>
      <c r="AW299" s="14" t="s">
        <v>144</v>
      </c>
      <c r="BC299" s="124" t="e">
        <f>IF(L299="základní",#REF!,0)</f>
        <v>#REF!</v>
      </c>
      <c r="BD299" s="124">
        <f>IF(L299="snížená",#REF!,0)</f>
        <v>0</v>
      </c>
      <c r="BE299" s="124">
        <f>IF(L299="zákl. přenesená",#REF!,0)</f>
        <v>0</v>
      </c>
      <c r="BF299" s="124">
        <f>IF(L299="sníž. přenesená",#REF!,0)</f>
        <v>0</v>
      </c>
      <c r="BG299" s="124">
        <f>IF(L299="nulová",#REF!,0)</f>
        <v>0</v>
      </c>
      <c r="BH299" s="14" t="s">
        <v>65</v>
      </c>
      <c r="BI299" s="124" t="e">
        <f>ROUND(#REF!*H299,2)</f>
        <v>#REF!</v>
      </c>
      <c r="BJ299" s="14" t="s">
        <v>214</v>
      </c>
      <c r="BK299" s="123" t="s">
        <v>2289</v>
      </c>
    </row>
    <row r="300" spans="1:63" s="2" customFormat="1" ht="24.2" customHeight="1" x14ac:dyDescent="0.2">
      <c r="A300" s="25"/>
      <c r="B300" s="112"/>
      <c r="C300" s="126" t="s">
        <v>1128</v>
      </c>
      <c r="D300" s="126" t="s">
        <v>242</v>
      </c>
      <c r="E300" s="127" t="s">
        <v>2290</v>
      </c>
      <c r="F300" s="128" t="s">
        <v>2291</v>
      </c>
      <c r="G300" s="129" t="s">
        <v>178</v>
      </c>
      <c r="H300" s="130">
        <v>2.2850000000000001</v>
      </c>
      <c r="I300" s="131"/>
      <c r="J300" s="132"/>
      <c r="K300" s="133" t="s">
        <v>1</v>
      </c>
      <c r="L300" s="134" t="s">
        <v>37</v>
      </c>
      <c r="M300" s="121">
        <v>0</v>
      </c>
      <c r="N300" s="121">
        <f t="shared" si="36"/>
        <v>0</v>
      </c>
      <c r="O300" s="121">
        <v>4.1999999999999997E-3</v>
      </c>
      <c r="P300" s="121">
        <f t="shared" si="37"/>
        <v>9.5969999999999996E-3</v>
      </c>
      <c r="Q300" s="121">
        <v>0</v>
      </c>
      <c r="R300" s="122">
        <f t="shared" si="38"/>
        <v>0</v>
      </c>
      <c r="S300" s="25"/>
      <c r="T300" s="25"/>
      <c r="U300" s="25"/>
      <c r="V300" s="25"/>
      <c r="W300" s="25"/>
      <c r="X300" s="25"/>
      <c r="Y300" s="25"/>
      <c r="Z300" s="25"/>
      <c r="AA300" s="25"/>
      <c r="AB300" s="25"/>
      <c r="AC300" s="25"/>
      <c r="AP300" s="123" t="s">
        <v>267</v>
      </c>
      <c r="AR300" s="123" t="s">
        <v>242</v>
      </c>
      <c r="AS300" s="123" t="s">
        <v>67</v>
      </c>
      <c r="AW300" s="14" t="s">
        <v>144</v>
      </c>
      <c r="BC300" s="124" t="e">
        <f>IF(L300="základní",#REF!,0)</f>
        <v>#REF!</v>
      </c>
      <c r="BD300" s="124">
        <f>IF(L300="snížená",#REF!,0)</f>
        <v>0</v>
      </c>
      <c r="BE300" s="124">
        <f>IF(L300="zákl. přenesená",#REF!,0)</f>
        <v>0</v>
      </c>
      <c r="BF300" s="124">
        <f>IF(L300="sníž. přenesená",#REF!,0)</f>
        <v>0</v>
      </c>
      <c r="BG300" s="124">
        <f>IF(L300="nulová",#REF!,0)</f>
        <v>0</v>
      </c>
      <c r="BH300" s="14" t="s">
        <v>65</v>
      </c>
      <c r="BI300" s="124" t="e">
        <f>ROUND(#REF!*H300,2)</f>
        <v>#REF!</v>
      </c>
      <c r="BJ300" s="14" t="s">
        <v>214</v>
      </c>
      <c r="BK300" s="123" t="s">
        <v>2292</v>
      </c>
    </row>
    <row r="301" spans="1:63" s="2" customFormat="1" ht="21.75" customHeight="1" x14ac:dyDescent="0.2">
      <c r="A301" s="25"/>
      <c r="B301" s="112"/>
      <c r="C301" s="126" t="s">
        <v>1131</v>
      </c>
      <c r="D301" s="126" t="s">
        <v>242</v>
      </c>
      <c r="E301" s="127" t="s">
        <v>1454</v>
      </c>
      <c r="F301" s="128" t="s">
        <v>2293</v>
      </c>
      <c r="G301" s="129" t="s">
        <v>198</v>
      </c>
      <c r="H301" s="130">
        <v>7.6150000000000002</v>
      </c>
      <c r="I301" s="131"/>
      <c r="J301" s="132"/>
      <c r="K301" s="133" t="s">
        <v>1</v>
      </c>
      <c r="L301" s="134" t="s">
        <v>37</v>
      </c>
      <c r="M301" s="121">
        <v>0</v>
      </c>
      <c r="N301" s="121">
        <f t="shared" si="36"/>
        <v>0</v>
      </c>
      <c r="O301" s="121">
        <v>2.0000000000000001E-4</v>
      </c>
      <c r="P301" s="121">
        <f t="shared" si="37"/>
        <v>1.523E-3</v>
      </c>
      <c r="Q301" s="121">
        <v>0</v>
      </c>
      <c r="R301" s="122">
        <f t="shared" si="38"/>
        <v>0</v>
      </c>
      <c r="S301" s="25"/>
      <c r="T301" s="25"/>
      <c r="U301" s="25"/>
      <c r="V301" s="25"/>
      <c r="W301" s="25"/>
      <c r="X301" s="25"/>
      <c r="Y301" s="25"/>
      <c r="Z301" s="25"/>
      <c r="AA301" s="25"/>
      <c r="AB301" s="25"/>
      <c r="AC301" s="25"/>
      <c r="AP301" s="123" t="s">
        <v>267</v>
      </c>
      <c r="AR301" s="123" t="s">
        <v>242</v>
      </c>
      <c r="AS301" s="123" t="s">
        <v>67</v>
      </c>
      <c r="AW301" s="14" t="s">
        <v>144</v>
      </c>
      <c r="BC301" s="124" t="e">
        <f>IF(L301="základní",#REF!,0)</f>
        <v>#REF!</v>
      </c>
      <c r="BD301" s="124">
        <f>IF(L301="snížená",#REF!,0)</f>
        <v>0</v>
      </c>
      <c r="BE301" s="124">
        <f>IF(L301="zákl. přenesená",#REF!,0)</f>
        <v>0</v>
      </c>
      <c r="BF301" s="124">
        <f>IF(L301="sníž. přenesená",#REF!,0)</f>
        <v>0</v>
      </c>
      <c r="BG301" s="124">
        <f>IF(L301="nulová",#REF!,0)</f>
        <v>0</v>
      </c>
      <c r="BH301" s="14" t="s">
        <v>65</v>
      </c>
      <c r="BI301" s="124" t="e">
        <f>ROUND(#REF!*H301,2)</f>
        <v>#REF!</v>
      </c>
      <c r="BJ301" s="14" t="s">
        <v>214</v>
      </c>
      <c r="BK301" s="123" t="s">
        <v>2294</v>
      </c>
    </row>
    <row r="302" spans="1:63" s="2" customFormat="1" ht="24.2" customHeight="1" x14ac:dyDescent="0.2">
      <c r="A302" s="25"/>
      <c r="B302" s="112"/>
      <c r="C302" s="113" t="s">
        <v>1133</v>
      </c>
      <c r="D302" s="113" t="s">
        <v>145</v>
      </c>
      <c r="E302" s="114" t="s">
        <v>2295</v>
      </c>
      <c r="F302" s="115" t="s">
        <v>2296</v>
      </c>
      <c r="G302" s="116" t="s">
        <v>339</v>
      </c>
      <c r="H302" s="117">
        <v>534.30499999999995</v>
      </c>
      <c r="I302" s="118"/>
      <c r="J302" s="26"/>
      <c r="K302" s="119" t="s">
        <v>1</v>
      </c>
      <c r="L302" s="120" t="s">
        <v>37</v>
      </c>
      <c r="M302" s="121">
        <v>0</v>
      </c>
      <c r="N302" s="121">
        <f t="shared" si="36"/>
        <v>0</v>
      </c>
      <c r="O302" s="121">
        <v>0</v>
      </c>
      <c r="P302" s="121">
        <f t="shared" si="37"/>
        <v>0</v>
      </c>
      <c r="Q302" s="121">
        <v>0</v>
      </c>
      <c r="R302" s="122">
        <f t="shared" si="38"/>
        <v>0</v>
      </c>
      <c r="S302" s="25"/>
      <c r="T302" s="25"/>
      <c r="U302" s="25"/>
      <c r="V302" s="25"/>
      <c r="W302" s="25"/>
      <c r="X302" s="25"/>
      <c r="Y302" s="25"/>
      <c r="Z302" s="25"/>
      <c r="AA302" s="25"/>
      <c r="AB302" s="25"/>
      <c r="AC302" s="25"/>
      <c r="AP302" s="123" t="s">
        <v>214</v>
      </c>
      <c r="AR302" s="123" t="s">
        <v>145</v>
      </c>
      <c r="AS302" s="123" t="s">
        <v>67</v>
      </c>
      <c r="AW302" s="14" t="s">
        <v>144</v>
      </c>
      <c r="BC302" s="124" t="e">
        <f>IF(L302="základní",#REF!,0)</f>
        <v>#REF!</v>
      </c>
      <c r="BD302" s="124">
        <f>IF(L302="snížená",#REF!,0)</f>
        <v>0</v>
      </c>
      <c r="BE302" s="124">
        <f>IF(L302="zákl. přenesená",#REF!,0)</f>
        <v>0</v>
      </c>
      <c r="BF302" s="124">
        <f>IF(L302="sníž. přenesená",#REF!,0)</f>
        <v>0</v>
      </c>
      <c r="BG302" s="124">
        <f>IF(L302="nulová",#REF!,0)</f>
        <v>0</v>
      </c>
      <c r="BH302" s="14" t="s">
        <v>65</v>
      </c>
      <c r="BI302" s="124" t="e">
        <f>ROUND(#REF!*H302,2)</f>
        <v>#REF!</v>
      </c>
      <c r="BJ302" s="14" t="s">
        <v>214</v>
      </c>
      <c r="BK302" s="123" t="s">
        <v>2297</v>
      </c>
    </row>
    <row r="303" spans="1:63" s="12" customFormat="1" ht="22.9" customHeight="1" x14ac:dyDescent="0.2">
      <c r="B303" s="103"/>
      <c r="D303" s="104" t="s">
        <v>56</v>
      </c>
      <c r="E303" s="125" t="s">
        <v>1901</v>
      </c>
      <c r="F303" s="125" t="s">
        <v>1902</v>
      </c>
      <c r="J303" s="103"/>
      <c r="K303" s="106"/>
      <c r="L303" s="107"/>
      <c r="M303" s="107"/>
      <c r="N303" s="108">
        <f>SUM(N304:N309)</f>
        <v>1.4148719999999999</v>
      </c>
      <c r="O303" s="107"/>
      <c r="P303" s="108">
        <f>SUM(P304:P309)</f>
        <v>2.3319729999999997E-2</v>
      </c>
      <c r="Q303" s="107"/>
      <c r="R303" s="109">
        <f>SUM(R304:R309)</f>
        <v>0</v>
      </c>
      <c r="AP303" s="104" t="s">
        <v>67</v>
      </c>
      <c r="AR303" s="110" t="s">
        <v>56</v>
      </c>
      <c r="AS303" s="110" t="s">
        <v>65</v>
      </c>
      <c r="AW303" s="104" t="s">
        <v>144</v>
      </c>
      <c r="BI303" s="111" t="e">
        <f>SUM(BI304:BI309)</f>
        <v>#REF!</v>
      </c>
    </row>
    <row r="304" spans="1:63" s="2" customFormat="1" ht="24.2" customHeight="1" x14ac:dyDescent="0.2">
      <c r="A304" s="25"/>
      <c r="B304" s="112"/>
      <c r="C304" s="113" t="s">
        <v>1137</v>
      </c>
      <c r="D304" s="113" t="s">
        <v>145</v>
      </c>
      <c r="E304" s="114" t="s">
        <v>2298</v>
      </c>
      <c r="F304" s="115" t="s">
        <v>2299</v>
      </c>
      <c r="G304" s="116" t="s">
        <v>178</v>
      </c>
      <c r="H304" s="117">
        <v>1.371</v>
      </c>
      <c r="I304" s="118"/>
      <c r="J304" s="26"/>
      <c r="K304" s="119" t="s">
        <v>1</v>
      </c>
      <c r="L304" s="120" t="s">
        <v>37</v>
      </c>
      <c r="M304" s="121">
        <v>0.85799999999999998</v>
      </c>
      <c r="N304" s="121">
        <f t="shared" ref="N304:N309" si="39">M304*H304</f>
        <v>1.176318</v>
      </c>
      <c r="O304" s="121">
        <v>5.0000000000000001E-3</v>
      </c>
      <c r="P304" s="121">
        <f t="shared" ref="P304:P309" si="40">O304*H304</f>
        <v>6.855E-3</v>
      </c>
      <c r="Q304" s="121">
        <v>0</v>
      </c>
      <c r="R304" s="122">
        <f t="shared" ref="R304:R309" si="41">Q304*H304</f>
        <v>0</v>
      </c>
      <c r="S304" s="25"/>
      <c r="T304" s="25"/>
      <c r="U304" s="25"/>
      <c r="V304" s="25"/>
      <c r="W304" s="25"/>
      <c r="X304" s="25"/>
      <c r="Y304" s="25"/>
      <c r="Z304" s="25"/>
      <c r="AA304" s="25"/>
      <c r="AB304" s="25"/>
      <c r="AC304" s="25"/>
      <c r="AP304" s="123" t="s">
        <v>214</v>
      </c>
      <c r="AR304" s="123" t="s">
        <v>145</v>
      </c>
      <c r="AS304" s="123" t="s">
        <v>67</v>
      </c>
      <c r="AW304" s="14" t="s">
        <v>144</v>
      </c>
      <c r="BC304" s="124" t="e">
        <f>IF(L304="základní",#REF!,0)</f>
        <v>#REF!</v>
      </c>
      <c r="BD304" s="124">
        <f>IF(L304="snížená",#REF!,0)</f>
        <v>0</v>
      </c>
      <c r="BE304" s="124">
        <f>IF(L304="zákl. přenesená",#REF!,0)</f>
        <v>0</v>
      </c>
      <c r="BF304" s="124">
        <f>IF(L304="sníž. přenesená",#REF!,0)</f>
        <v>0</v>
      </c>
      <c r="BG304" s="124">
        <f>IF(L304="nulová",#REF!,0)</f>
        <v>0</v>
      </c>
      <c r="BH304" s="14" t="s">
        <v>65</v>
      </c>
      <c r="BI304" s="124" t="e">
        <f>ROUND(#REF!*H304,2)</f>
        <v>#REF!</v>
      </c>
      <c r="BJ304" s="14" t="s">
        <v>214</v>
      </c>
      <c r="BK304" s="123" t="s">
        <v>2300</v>
      </c>
    </row>
    <row r="305" spans="1:63" s="2" customFormat="1" ht="16.5" customHeight="1" x14ac:dyDescent="0.2">
      <c r="A305" s="25"/>
      <c r="B305" s="112"/>
      <c r="C305" s="126" t="s">
        <v>1141</v>
      </c>
      <c r="D305" s="126" t="s">
        <v>242</v>
      </c>
      <c r="E305" s="127" t="s">
        <v>2301</v>
      </c>
      <c r="F305" s="128" t="s">
        <v>2302</v>
      </c>
      <c r="G305" s="129" t="s">
        <v>178</v>
      </c>
      <c r="H305" s="130">
        <v>1.508</v>
      </c>
      <c r="I305" s="131"/>
      <c r="J305" s="132"/>
      <c r="K305" s="133" t="s">
        <v>1</v>
      </c>
      <c r="L305" s="134" t="s">
        <v>37</v>
      </c>
      <c r="M305" s="121">
        <v>0</v>
      </c>
      <c r="N305" s="121">
        <f t="shared" si="39"/>
        <v>0</v>
      </c>
      <c r="O305" s="121">
        <v>9.7999999999999997E-3</v>
      </c>
      <c r="P305" s="121">
        <f t="shared" si="40"/>
        <v>1.4778399999999999E-2</v>
      </c>
      <c r="Q305" s="121">
        <v>0</v>
      </c>
      <c r="R305" s="122">
        <f t="shared" si="41"/>
        <v>0</v>
      </c>
      <c r="S305" s="25"/>
      <c r="T305" s="25"/>
      <c r="U305" s="25"/>
      <c r="V305" s="25"/>
      <c r="W305" s="25"/>
      <c r="X305" s="25"/>
      <c r="Y305" s="25"/>
      <c r="Z305" s="25"/>
      <c r="AA305" s="25"/>
      <c r="AB305" s="25"/>
      <c r="AC305" s="25"/>
      <c r="AP305" s="123" t="s">
        <v>267</v>
      </c>
      <c r="AR305" s="123" t="s">
        <v>242</v>
      </c>
      <c r="AS305" s="123" t="s">
        <v>67</v>
      </c>
      <c r="AW305" s="14" t="s">
        <v>144</v>
      </c>
      <c r="BC305" s="124" t="e">
        <f>IF(L305="základní",#REF!,0)</f>
        <v>#REF!</v>
      </c>
      <c r="BD305" s="124">
        <f>IF(L305="snížená",#REF!,0)</f>
        <v>0</v>
      </c>
      <c r="BE305" s="124">
        <f>IF(L305="zákl. přenesená",#REF!,0)</f>
        <v>0</v>
      </c>
      <c r="BF305" s="124">
        <f>IF(L305="sníž. přenesená",#REF!,0)</f>
        <v>0</v>
      </c>
      <c r="BG305" s="124">
        <f>IF(L305="nulová",#REF!,0)</f>
        <v>0</v>
      </c>
      <c r="BH305" s="14" t="s">
        <v>65</v>
      </c>
      <c r="BI305" s="124" t="e">
        <f>ROUND(#REF!*H305,2)</f>
        <v>#REF!</v>
      </c>
      <c r="BJ305" s="14" t="s">
        <v>214</v>
      </c>
      <c r="BK305" s="123" t="s">
        <v>2303</v>
      </c>
    </row>
    <row r="306" spans="1:63" s="2" customFormat="1" ht="24.2" customHeight="1" x14ac:dyDescent="0.2">
      <c r="A306" s="25"/>
      <c r="B306" s="112"/>
      <c r="C306" s="113" t="s">
        <v>1145</v>
      </c>
      <c r="D306" s="113" t="s">
        <v>145</v>
      </c>
      <c r="E306" s="114" t="s">
        <v>2304</v>
      </c>
      <c r="F306" s="115" t="s">
        <v>2305</v>
      </c>
      <c r="G306" s="116" t="s">
        <v>178</v>
      </c>
      <c r="H306" s="117">
        <v>1.371</v>
      </c>
      <c r="I306" s="118"/>
      <c r="J306" s="26"/>
      <c r="K306" s="119" t="s">
        <v>1</v>
      </c>
      <c r="L306" s="120" t="s">
        <v>37</v>
      </c>
      <c r="M306" s="121">
        <v>0</v>
      </c>
      <c r="N306" s="121">
        <f t="shared" si="39"/>
        <v>0</v>
      </c>
      <c r="O306" s="121">
        <v>9.3000000000000005E-4</v>
      </c>
      <c r="P306" s="121">
        <f t="shared" si="40"/>
        <v>1.2750300000000001E-3</v>
      </c>
      <c r="Q306" s="121">
        <v>0</v>
      </c>
      <c r="R306" s="122">
        <f t="shared" si="41"/>
        <v>0</v>
      </c>
      <c r="S306" s="25"/>
      <c r="T306" s="25"/>
      <c r="U306" s="25"/>
      <c r="V306" s="25"/>
      <c r="W306" s="25"/>
      <c r="X306" s="25"/>
      <c r="Y306" s="25"/>
      <c r="Z306" s="25"/>
      <c r="AA306" s="25"/>
      <c r="AB306" s="25"/>
      <c r="AC306" s="25"/>
      <c r="AP306" s="123" t="s">
        <v>214</v>
      </c>
      <c r="AR306" s="123" t="s">
        <v>145</v>
      </c>
      <c r="AS306" s="123" t="s">
        <v>67</v>
      </c>
      <c r="AW306" s="14" t="s">
        <v>144</v>
      </c>
      <c r="BC306" s="124" t="e">
        <f>IF(L306="základní",#REF!,0)</f>
        <v>#REF!</v>
      </c>
      <c r="BD306" s="124">
        <f>IF(L306="snížená",#REF!,0)</f>
        <v>0</v>
      </c>
      <c r="BE306" s="124">
        <f>IF(L306="zákl. přenesená",#REF!,0)</f>
        <v>0</v>
      </c>
      <c r="BF306" s="124">
        <f>IF(L306="sníž. přenesená",#REF!,0)</f>
        <v>0</v>
      </c>
      <c r="BG306" s="124">
        <f>IF(L306="nulová",#REF!,0)</f>
        <v>0</v>
      </c>
      <c r="BH306" s="14" t="s">
        <v>65</v>
      </c>
      <c r="BI306" s="124" t="e">
        <f>ROUND(#REF!*H306,2)</f>
        <v>#REF!</v>
      </c>
      <c r="BJ306" s="14" t="s">
        <v>214</v>
      </c>
      <c r="BK306" s="123" t="s">
        <v>2306</v>
      </c>
    </row>
    <row r="307" spans="1:63" s="2" customFormat="1" ht="24.2" customHeight="1" x14ac:dyDescent="0.2">
      <c r="A307" s="25"/>
      <c r="B307" s="112"/>
      <c r="C307" s="113" t="s">
        <v>1149</v>
      </c>
      <c r="D307" s="113" t="s">
        <v>145</v>
      </c>
      <c r="E307" s="114" t="s">
        <v>2307</v>
      </c>
      <c r="F307" s="115" t="s">
        <v>2308</v>
      </c>
      <c r="G307" s="116" t="s">
        <v>178</v>
      </c>
      <c r="H307" s="117">
        <v>1.371</v>
      </c>
      <c r="I307" s="118"/>
      <c r="J307" s="26"/>
      <c r="K307" s="119" t="s">
        <v>1</v>
      </c>
      <c r="L307" s="120" t="s">
        <v>37</v>
      </c>
      <c r="M307" s="121">
        <v>0.13</v>
      </c>
      <c r="N307" s="121">
        <f t="shared" si="39"/>
        <v>0.17823</v>
      </c>
      <c r="O307" s="121">
        <v>0</v>
      </c>
      <c r="P307" s="121">
        <f t="shared" si="40"/>
        <v>0</v>
      </c>
      <c r="Q307" s="121">
        <v>0</v>
      </c>
      <c r="R307" s="122">
        <f t="shared" si="41"/>
        <v>0</v>
      </c>
      <c r="S307" s="25"/>
      <c r="T307" s="25"/>
      <c r="U307" s="25"/>
      <c r="V307" s="25"/>
      <c r="W307" s="25"/>
      <c r="X307" s="25"/>
      <c r="Y307" s="25"/>
      <c r="Z307" s="25"/>
      <c r="AA307" s="25"/>
      <c r="AB307" s="25"/>
      <c r="AC307" s="25"/>
      <c r="AP307" s="123" t="s">
        <v>214</v>
      </c>
      <c r="AR307" s="123" t="s">
        <v>145</v>
      </c>
      <c r="AS307" s="123" t="s">
        <v>67</v>
      </c>
      <c r="AW307" s="14" t="s">
        <v>144</v>
      </c>
      <c r="BC307" s="124" t="e">
        <f>IF(L307="základní",#REF!,0)</f>
        <v>#REF!</v>
      </c>
      <c r="BD307" s="124">
        <f>IF(L307="snížená",#REF!,0)</f>
        <v>0</v>
      </c>
      <c r="BE307" s="124">
        <f>IF(L307="zákl. přenesená",#REF!,0)</f>
        <v>0</v>
      </c>
      <c r="BF307" s="124">
        <f>IF(L307="sníž. přenesená",#REF!,0)</f>
        <v>0</v>
      </c>
      <c r="BG307" s="124">
        <f>IF(L307="nulová",#REF!,0)</f>
        <v>0</v>
      </c>
      <c r="BH307" s="14" t="s">
        <v>65</v>
      </c>
      <c r="BI307" s="124" t="e">
        <f>ROUND(#REF!*H307,2)</f>
        <v>#REF!</v>
      </c>
      <c r="BJ307" s="14" t="s">
        <v>214</v>
      </c>
      <c r="BK307" s="123" t="s">
        <v>2309</v>
      </c>
    </row>
    <row r="308" spans="1:63" s="2" customFormat="1" ht="16.5" customHeight="1" x14ac:dyDescent="0.2">
      <c r="A308" s="25"/>
      <c r="B308" s="112"/>
      <c r="C308" s="113" t="s">
        <v>1153</v>
      </c>
      <c r="D308" s="113" t="s">
        <v>145</v>
      </c>
      <c r="E308" s="114" t="s">
        <v>2310</v>
      </c>
      <c r="F308" s="115" t="s">
        <v>2311</v>
      </c>
      <c r="G308" s="116" t="s">
        <v>178</v>
      </c>
      <c r="H308" s="117">
        <v>1.371</v>
      </c>
      <c r="I308" s="118"/>
      <c r="J308" s="26"/>
      <c r="K308" s="119" t="s">
        <v>1</v>
      </c>
      <c r="L308" s="120" t="s">
        <v>37</v>
      </c>
      <c r="M308" s="121">
        <v>4.3999999999999997E-2</v>
      </c>
      <c r="N308" s="121">
        <f t="shared" si="39"/>
        <v>6.0323999999999996E-2</v>
      </c>
      <c r="O308" s="121">
        <v>2.9999999999999997E-4</v>
      </c>
      <c r="P308" s="121">
        <f t="shared" si="40"/>
        <v>4.1129999999999997E-4</v>
      </c>
      <c r="Q308" s="121">
        <v>0</v>
      </c>
      <c r="R308" s="122">
        <f t="shared" si="41"/>
        <v>0</v>
      </c>
      <c r="S308" s="25"/>
      <c r="T308" s="25"/>
      <c r="U308" s="25"/>
      <c r="V308" s="25"/>
      <c r="W308" s="25"/>
      <c r="X308" s="25"/>
      <c r="Y308" s="25"/>
      <c r="Z308" s="25"/>
      <c r="AA308" s="25"/>
      <c r="AB308" s="25"/>
      <c r="AC308" s="25"/>
      <c r="AP308" s="123" t="s">
        <v>214</v>
      </c>
      <c r="AR308" s="123" t="s">
        <v>145</v>
      </c>
      <c r="AS308" s="123" t="s">
        <v>67</v>
      </c>
      <c r="AW308" s="14" t="s">
        <v>144</v>
      </c>
      <c r="BC308" s="124" t="e">
        <f>IF(L308="základní",#REF!,0)</f>
        <v>#REF!</v>
      </c>
      <c r="BD308" s="124">
        <f>IF(L308="snížená",#REF!,0)</f>
        <v>0</v>
      </c>
      <c r="BE308" s="124">
        <f>IF(L308="zákl. přenesená",#REF!,0)</f>
        <v>0</v>
      </c>
      <c r="BF308" s="124">
        <f>IF(L308="sníž. přenesená",#REF!,0)</f>
        <v>0</v>
      </c>
      <c r="BG308" s="124">
        <f>IF(L308="nulová",#REF!,0)</f>
        <v>0</v>
      </c>
      <c r="BH308" s="14" t="s">
        <v>65</v>
      </c>
      <c r="BI308" s="124" t="e">
        <f>ROUND(#REF!*H308,2)</f>
        <v>#REF!</v>
      </c>
      <c r="BJ308" s="14" t="s">
        <v>214</v>
      </c>
      <c r="BK308" s="123" t="s">
        <v>2312</v>
      </c>
    </row>
    <row r="309" spans="1:63" s="2" customFormat="1" ht="24.2" customHeight="1" x14ac:dyDescent="0.2">
      <c r="A309" s="25"/>
      <c r="B309" s="112"/>
      <c r="C309" s="113" t="s">
        <v>1159</v>
      </c>
      <c r="D309" s="113" t="s">
        <v>145</v>
      </c>
      <c r="E309" s="114" t="s">
        <v>1909</v>
      </c>
      <c r="F309" s="115" t="s">
        <v>1910</v>
      </c>
      <c r="G309" s="116" t="s">
        <v>339</v>
      </c>
      <c r="H309" s="117">
        <v>20.821999999999999</v>
      </c>
      <c r="I309" s="118"/>
      <c r="J309" s="26"/>
      <c r="K309" s="119" t="s">
        <v>1</v>
      </c>
      <c r="L309" s="120" t="s">
        <v>37</v>
      </c>
      <c r="M309" s="121">
        <v>0</v>
      </c>
      <c r="N309" s="121">
        <f t="shared" si="39"/>
        <v>0</v>
      </c>
      <c r="O309" s="121">
        <v>0</v>
      </c>
      <c r="P309" s="121">
        <f t="shared" si="40"/>
        <v>0</v>
      </c>
      <c r="Q309" s="121">
        <v>0</v>
      </c>
      <c r="R309" s="122">
        <f t="shared" si="41"/>
        <v>0</v>
      </c>
      <c r="S309" s="25"/>
      <c r="T309" s="25"/>
      <c r="U309" s="25"/>
      <c r="V309" s="25"/>
      <c r="W309" s="25"/>
      <c r="X309" s="25"/>
      <c r="Y309" s="25"/>
      <c r="Z309" s="25"/>
      <c r="AA309" s="25"/>
      <c r="AB309" s="25"/>
      <c r="AC309" s="25"/>
      <c r="AP309" s="123" t="s">
        <v>214</v>
      </c>
      <c r="AR309" s="123" t="s">
        <v>145</v>
      </c>
      <c r="AS309" s="123" t="s">
        <v>67</v>
      </c>
      <c r="AW309" s="14" t="s">
        <v>144</v>
      </c>
      <c r="BC309" s="124" t="e">
        <f>IF(L309="základní",#REF!,0)</f>
        <v>#REF!</v>
      </c>
      <c r="BD309" s="124">
        <f>IF(L309="snížená",#REF!,0)</f>
        <v>0</v>
      </c>
      <c r="BE309" s="124">
        <f>IF(L309="zákl. přenesená",#REF!,0)</f>
        <v>0</v>
      </c>
      <c r="BF309" s="124">
        <f>IF(L309="sníž. přenesená",#REF!,0)</f>
        <v>0</v>
      </c>
      <c r="BG309" s="124">
        <f>IF(L309="nulová",#REF!,0)</f>
        <v>0</v>
      </c>
      <c r="BH309" s="14" t="s">
        <v>65</v>
      </c>
      <c r="BI309" s="124" t="e">
        <f>ROUND(#REF!*H309,2)</f>
        <v>#REF!</v>
      </c>
      <c r="BJ309" s="14" t="s">
        <v>214</v>
      </c>
      <c r="BK309" s="123" t="s">
        <v>2313</v>
      </c>
    </row>
    <row r="310" spans="1:63" s="12" customFormat="1" ht="22.9" customHeight="1" x14ac:dyDescent="0.2">
      <c r="B310" s="103"/>
      <c r="D310" s="104" t="s">
        <v>56</v>
      </c>
      <c r="E310" s="125" t="s">
        <v>503</v>
      </c>
      <c r="F310" s="125" t="s">
        <v>1130</v>
      </c>
      <c r="J310" s="103"/>
      <c r="K310" s="106"/>
      <c r="L310" s="107"/>
      <c r="M310" s="107"/>
      <c r="N310" s="108">
        <f>SUM(N311:N312)</f>
        <v>0</v>
      </c>
      <c r="O310" s="107"/>
      <c r="P310" s="108">
        <f>SUM(P311:P312)</f>
        <v>5.0258999999999998E-3</v>
      </c>
      <c r="Q310" s="107"/>
      <c r="R310" s="109">
        <f>SUM(R311:R312)</f>
        <v>0</v>
      </c>
      <c r="AP310" s="104" t="s">
        <v>67</v>
      </c>
      <c r="AR310" s="110" t="s">
        <v>56</v>
      </c>
      <c r="AS310" s="110" t="s">
        <v>65</v>
      </c>
      <c r="AW310" s="104" t="s">
        <v>144</v>
      </c>
      <c r="BI310" s="111" t="e">
        <f>SUM(BI311:BI312)</f>
        <v>#REF!</v>
      </c>
    </row>
    <row r="311" spans="1:63" s="2" customFormat="1" ht="16.5" customHeight="1" x14ac:dyDescent="0.2">
      <c r="A311" s="25"/>
      <c r="B311" s="112"/>
      <c r="C311" s="113" t="s">
        <v>1163</v>
      </c>
      <c r="D311" s="113" t="s">
        <v>145</v>
      </c>
      <c r="E311" s="114" t="s">
        <v>1588</v>
      </c>
      <c r="F311" s="115" t="s">
        <v>1589</v>
      </c>
      <c r="G311" s="116" t="s">
        <v>178</v>
      </c>
      <c r="H311" s="117">
        <v>7.6150000000000002</v>
      </c>
      <c r="I311" s="118"/>
      <c r="J311" s="26"/>
      <c r="K311" s="119" t="s">
        <v>1</v>
      </c>
      <c r="L311" s="120" t="s">
        <v>37</v>
      </c>
      <c r="M311" s="121">
        <v>0</v>
      </c>
      <c r="N311" s="121">
        <f>M311*H311</f>
        <v>0</v>
      </c>
      <c r="O311" s="121">
        <v>0</v>
      </c>
      <c r="P311" s="121">
        <f>O311*H311</f>
        <v>0</v>
      </c>
      <c r="Q311" s="121">
        <v>0</v>
      </c>
      <c r="R311" s="122">
        <f>Q311*H311</f>
        <v>0</v>
      </c>
      <c r="S311" s="25"/>
      <c r="T311" s="25"/>
      <c r="U311" s="25"/>
      <c r="V311" s="25"/>
      <c r="W311" s="25"/>
      <c r="X311" s="25"/>
      <c r="Y311" s="25"/>
      <c r="Z311" s="25"/>
      <c r="AA311" s="25"/>
      <c r="AB311" s="25"/>
      <c r="AC311" s="25"/>
      <c r="AP311" s="123" t="s">
        <v>214</v>
      </c>
      <c r="AR311" s="123" t="s">
        <v>145</v>
      </c>
      <c r="AS311" s="123" t="s">
        <v>67</v>
      </c>
      <c r="AW311" s="14" t="s">
        <v>144</v>
      </c>
      <c r="BC311" s="124" t="e">
        <f>IF(L311="základní",#REF!,0)</f>
        <v>#REF!</v>
      </c>
      <c r="BD311" s="124">
        <f>IF(L311="snížená",#REF!,0)</f>
        <v>0</v>
      </c>
      <c r="BE311" s="124">
        <f>IF(L311="zákl. přenesená",#REF!,0)</f>
        <v>0</v>
      </c>
      <c r="BF311" s="124">
        <f>IF(L311="sníž. přenesená",#REF!,0)</f>
        <v>0</v>
      </c>
      <c r="BG311" s="124">
        <f>IF(L311="nulová",#REF!,0)</f>
        <v>0</v>
      </c>
      <c r="BH311" s="14" t="s">
        <v>65</v>
      </c>
      <c r="BI311" s="124" t="e">
        <f>ROUND(#REF!*H311,2)</f>
        <v>#REF!</v>
      </c>
      <c r="BJ311" s="14" t="s">
        <v>214</v>
      </c>
      <c r="BK311" s="123" t="s">
        <v>2314</v>
      </c>
    </row>
    <row r="312" spans="1:63" s="2" customFormat="1" ht="24.2" customHeight="1" x14ac:dyDescent="0.2">
      <c r="A312" s="25"/>
      <c r="B312" s="112"/>
      <c r="C312" s="113" t="s">
        <v>1167</v>
      </c>
      <c r="D312" s="113" t="s">
        <v>145</v>
      </c>
      <c r="E312" s="114" t="s">
        <v>1134</v>
      </c>
      <c r="F312" s="115" t="s">
        <v>1591</v>
      </c>
      <c r="G312" s="116" t="s">
        <v>178</v>
      </c>
      <c r="H312" s="117">
        <v>7.6150000000000002</v>
      </c>
      <c r="I312" s="118"/>
      <c r="J312" s="26"/>
      <c r="K312" s="119" t="s">
        <v>1</v>
      </c>
      <c r="L312" s="120" t="s">
        <v>37</v>
      </c>
      <c r="M312" s="121">
        <v>0</v>
      </c>
      <c r="N312" s="121">
        <f>M312*H312</f>
        <v>0</v>
      </c>
      <c r="O312" s="121">
        <v>6.6E-4</v>
      </c>
      <c r="P312" s="121">
        <f>O312*H312</f>
        <v>5.0258999999999998E-3</v>
      </c>
      <c r="Q312" s="121">
        <v>0</v>
      </c>
      <c r="R312" s="122">
        <f>Q312*H312</f>
        <v>0</v>
      </c>
      <c r="S312" s="25"/>
      <c r="T312" s="25"/>
      <c r="U312" s="25"/>
      <c r="V312" s="25"/>
      <c r="W312" s="25"/>
      <c r="X312" s="25"/>
      <c r="Y312" s="25"/>
      <c r="Z312" s="25"/>
      <c r="AA312" s="25"/>
      <c r="AB312" s="25"/>
      <c r="AC312" s="25"/>
      <c r="AP312" s="123" t="s">
        <v>214</v>
      </c>
      <c r="AR312" s="123" t="s">
        <v>145</v>
      </c>
      <c r="AS312" s="123" t="s">
        <v>67</v>
      </c>
      <c r="AW312" s="14" t="s">
        <v>144</v>
      </c>
      <c r="BC312" s="124" t="e">
        <f>IF(L312="základní",#REF!,0)</f>
        <v>#REF!</v>
      </c>
      <c r="BD312" s="124">
        <f>IF(L312="snížená",#REF!,0)</f>
        <v>0</v>
      </c>
      <c r="BE312" s="124">
        <f>IF(L312="zákl. přenesená",#REF!,0)</f>
        <v>0</v>
      </c>
      <c r="BF312" s="124">
        <f>IF(L312="sníž. přenesená",#REF!,0)</f>
        <v>0</v>
      </c>
      <c r="BG312" s="124">
        <f>IF(L312="nulová",#REF!,0)</f>
        <v>0</v>
      </c>
      <c r="BH312" s="14" t="s">
        <v>65</v>
      </c>
      <c r="BI312" s="124" t="e">
        <f>ROUND(#REF!*H312,2)</f>
        <v>#REF!</v>
      </c>
      <c r="BJ312" s="14" t="s">
        <v>214</v>
      </c>
      <c r="BK312" s="123" t="s">
        <v>2315</v>
      </c>
    </row>
    <row r="313" spans="1:63" s="12" customFormat="1" ht="22.9" customHeight="1" x14ac:dyDescent="0.2">
      <c r="B313" s="103"/>
      <c r="D313" s="104" t="s">
        <v>56</v>
      </c>
      <c r="E313" s="125" t="s">
        <v>1593</v>
      </c>
      <c r="F313" s="125" t="s">
        <v>1915</v>
      </c>
      <c r="J313" s="103"/>
      <c r="K313" s="106"/>
      <c r="L313" s="107"/>
      <c r="M313" s="107"/>
      <c r="N313" s="108">
        <f>SUM(N314:N318)</f>
        <v>96.536650000000009</v>
      </c>
      <c r="O313" s="107"/>
      <c r="P313" s="108">
        <f>SUM(P314:P318)</f>
        <v>0.55444258000000002</v>
      </c>
      <c r="Q313" s="107"/>
      <c r="R313" s="109">
        <f>SUM(R314:R318)</f>
        <v>0.11556955000000001</v>
      </c>
      <c r="AP313" s="104" t="s">
        <v>67</v>
      </c>
      <c r="AR313" s="110" t="s">
        <v>56</v>
      </c>
      <c r="AS313" s="110" t="s">
        <v>65</v>
      </c>
      <c r="AW313" s="104" t="s">
        <v>144</v>
      </c>
      <c r="BI313" s="111" t="e">
        <f>SUM(BI314:BI318)</f>
        <v>#REF!</v>
      </c>
    </row>
    <row r="314" spans="1:63" s="2" customFormat="1" ht="24.2" customHeight="1" x14ac:dyDescent="0.2">
      <c r="A314" s="25"/>
      <c r="B314" s="112"/>
      <c r="C314" s="113" t="s">
        <v>1173</v>
      </c>
      <c r="D314" s="113" t="s">
        <v>145</v>
      </c>
      <c r="E314" s="114" t="s">
        <v>1595</v>
      </c>
      <c r="F314" s="115" t="s">
        <v>1596</v>
      </c>
      <c r="G314" s="116" t="s">
        <v>169</v>
      </c>
      <c r="H314" s="117">
        <v>0.76200000000000001</v>
      </c>
      <c r="I314" s="118"/>
      <c r="J314" s="26"/>
      <c r="K314" s="119" t="s">
        <v>1</v>
      </c>
      <c r="L314" s="120" t="s">
        <v>37</v>
      </c>
      <c r="M314" s="121">
        <v>2.9000000000000001E-2</v>
      </c>
      <c r="N314" s="121">
        <f>M314*H314</f>
        <v>2.2098000000000003E-2</v>
      </c>
      <c r="O314" s="121">
        <v>0</v>
      </c>
      <c r="P314" s="121">
        <f>O314*H314</f>
        <v>0</v>
      </c>
      <c r="Q314" s="121">
        <v>0</v>
      </c>
      <c r="R314" s="122">
        <f>Q314*H314</f>
        <v>0</v>
      </c>
      <c r="S314" s="25"/>
      <c r="T314" s="25"/>
      <c r="U314" s="25"/>
      <c r="V314" s="25"/>
      <c r="W314" s="25"/>
      <c r="X314" s="25"/>
      <c r="Y314" s="25"/>
      <c r="Z314" s="25"/>
      <c r="AA314" s="25"/>
      <c r="AB314" s="25"/>
      <c r="AC314" s="25"/>
      <c r="AP314" s="123" t="s">
        <v>214</v>
      </c>
      <c r="AR314" s="123" t="s">
        <v>145</v>
      </c>
      <c r="AS314" s="123" t="s">
        <v>67</v>
      </c>
      <c r="AW314" s="14" t="s">
        <v>144</v>
      </c>
      <c r="BC314" s="124" t="e">
        <f>IF(L314="základní",#REF!,0)</f>
        <v>#REF!</v>
      </c>
      <c r="BD314" s="124">
        <f>IF(L314="snížená",#REF!,0)</f>
        <v>0</v>
      </c>
      <c r="BE314" s="124">
        <f>IF(L314="zákl. přenesená",#REF!,0)</f>
        <v>0</v>
      </c>
      <c r="BF314" s="124">
        <f>IF(L314="sníž. přenesená",#REF!,0)</f>
        <v>0</v>
      </c>
      <c r="BG314" s="124">
        <f>IF(L314="nulová",#REF!,0)</f>
        <v>0</v>
      </c>
      <c r="BH314" s="14" t="s">
        <v>65</v>
      </c>
      <c r="BI314" s="124" t="e">
        <f>ROUND(#REF!*H314,2)</f>
        <v>#REF!</v>
      </c>
      <c r="BJ314" s="14" t="s">
        <v>214</v>
      </c>
      <c r="BK314" s="123" t="s">
        <v>2316</v>
      </c>
    </row>
    <row r="315" spans="1:63" s="2" customFormat="1" ht="16.5" customHeight="1" x14ac:dyDescent="0.2">
      <c r="A315" s="25"/>
      <c r="B315" s="112"/>
      <c r="C315" s="113" t="s">
        <v>1179</v>
      </c>
      <c r="D315" s="113" t="s">
        <v>145</v>
      </c>
      <c r="E315" s="114" t="s">
        <v>1916</v>
      </c>
      <c r="F315" s="115" t="s">
        <v>1917</v>
      </c>
      <c r="G315" s="116" t="s">
        <v>178</v>
      </c>
      <c r="H315" s="117">
        <v>372.80500000000001</v>
      </c>
      <c r="I315" s="118"/>
      <c r="J315" s="26"/>
      <c r="K315" s="119" t="s">
        <v>1</v>
      </c>
      <c r="L315" s="120" t="s">
        <v>37</v>
      </c>
      <c r="M315" s="121">
        <v>7.3999999999999996E-2</v>
      </c>
      <c r="N315" s="121">
        <f>M315*H315</f>
        <v>27.587569999999999</v>
      </c>
      <c r="O315" s="121">
        <v>1E-3</v>
      </c>
      <c r="P315" s="121">
        <f>O315*H315</f>
        <v>0.372805</v>
      </c>
      <c r="Q315" s="121">
        <v>3.1E-4</v>
      </c>
      <c r="R315" s="122">
        <f>Q315*H315</f>
        <v>0.11556955000000001</v>
      </c>
      <c r="S315" s="25"/>
      <c r="T315" s="25"/>
      <c r="U315" s="25"/>
      <c r="V315" s="25"/>
      <c r="W315" s="25"/>
      <c r="X315" s="25"/>
      <c r="Y315" s="25"/>
      <c r="Z315" s="25"/>
      <c r="AA315" s="25"/>
      <c r="AB315" s="25"/>
      <c r="AC315" s="25"/>
      <c r="AP315" s="123" t="s">
        <v>214</v>
      </c>
      <c r="AR315" s="123" t="s">
        <v>145</v>
      </c>
      <c r="AS315" s="123" t="s">
        <v>67</v>
      </c>
      <c r="AW315" s="14" t="s">
        <v>144</v>
      </c>
      <c r="BC315" s="124" t="e">
        <f>IF(L315="základní",#REF!,0)</f>
        <v>#REF!</v>
      </c>
      <c r="BD315" s="124">
        <f>IF(L315="snížená",#REF!,0)</f>
        <v>0</v>
      </c>
      <c r="BE315" s="124">
        <f>IF(L315="zákl. přenesená",#REF!,0)</f>
        <v>0</v>
      </c>
      <c r="BF315" s="124">
        <f>IF(L315="sníž. přenesená",#REF!,0)</f>
        <v>0</v>
      </c>
      <c r="BG315" s="124">
        <f>IF(L315="nulová",#REF!,0)</f>
        <v>0</v>
      </c>
      <c r="BH315" s="14" t="s">
        <v>65</v>
      </c>
      <c r="BI315" s="124" t="e">
        <f>ROUND(#REF!*H315,2)</f>
        <v>#REF!</v>
      </c>
      <c r="BJ315" s="14" t="s">
        <v>214</v>
      </c>
      <c r="BK315" s="123" t="s">
        <v>2317</v>
      </c>
    </row>
    <row r="316" spans="1:63" s="2" customFormat="1" ht="24.2" customHeight="1" x14ac:dyDescent="0.2">
      <c r="A316" s="25"/>
      <c r="B316" s="112"/>
      <c r="C316" s="113" t="s">
        <v>1183</v>
      </c>
      <c r="D316" s="113" t="s">
        <v>145</v>
      </c>
      <c r="E316" s="114" t="s">
        <v>1919</v>
      </c>
      <c r="F316" s="115" t="s">
        <v>2318</v>
      </c>
      <c r="G316" s="116" t="s">
        <v>178</v>
      </c>
      <c r="H316" s="117">
        <v>372.80500000000001</v>
      </c>
      <c r="I316" s="118"/>
      <c r="J316" s="26"/>
      <c r="K316" s="119" t="s">
        <v>1</v>
      </c>
      <c r="L316" s="120" t="s">
        <v>37</v>
      </c>
      <c r="M316" s="121">
        <v>3.6999999999999998E-2</v>
      </c>
      <c r="N316" s="121">
        <f>M316*H316</f>
        <v>13.793785</v>
      </c>
      <c r="O316" s="121">
        <v>0</v>
      </c>
      <c r="P316" s="121">
        <f>O316*H316</f>
        <v>0</v>
      </c>
      <c r="Q316" s="121">
        <v>0</v>
      </c>
      <c r="R316" s="122">
        <f>Q316*H316</f>
        <v>0</v>
      </c>
      <c r="S316" s="25"/>
      <c r="T316" s="25"/>
      <c r="U316" s="25"/>
      <c r="V316" s="25"/>
      <c r="W316" s="25"/>
      <c r="X316" s="25"/>
      <c r="Y316" s="25"/>
      <c r="Z316" s="25"/>
      <c r="AA316" s="25"/>
      <c r="AB316" s="25"/>
      <c r="AC316" s="25"/>
      <c r="AP316" s="123" t="s">
        <v>214</v>
      </c>
      <c r="AR316" s="123" t="s">
        <v>145</v>
      </c>
      <c r="AS316" s="123" t="s">
        <v>67</v>
      </c>
      <c r="AW316" s="14" t="s">
        <v>144</v>
      </c>
      <c r="BC316" s="124" t="e">
        <f>IF(L316="základní",#REF!,0)</f>
        <v>#REF!</v>
      </c>
      <c r="BD316" s="124">
        <f>IF(L316="snížená",#REF!,0)</f>
        <v>0</v>
      </c>
      <c r="BE316" s="124">
        <f>IF(L316="zákl. přenesená",#REF!,0)</f>
        <v>0</v>
      </c>
      <c r="BF316" s="124">
        <f>IF(L316="sníž. přenesená",#REF!,0)</f>
        <v>0</v>
      </c>
      <c r="BG316" s="124">
        <f>IF(L316="nulová",#REF!,0)</f>
        <v>0</v>
      </c>
      <c r="BH316" s="14" t="s">
        <v>65</v>
      </c>
      <c r="BI316" s="124" t="e">
        <f>ROUND(#REF!*H316,2)</f>
        <v>#REF!</v>
      </c>
      <c r="BJ316" s="14" t="s">
        <v>214</v>
      </c>
      <c r="BK316" s="123" t="s">
        <v>2319</v>
      </c>
    </row>
    <row r="317" spans="1:63" s="2" customFormat="1" ht="24.2" customHeight="1" x14ac:dyDescent="0.2">
      <c r="A317" s="25"/>
      <c r="B317" s="112"/>
      <c r="C317" s="113" t="s">
        <v>1187</v>
      </c>
      <c r="D317" s="113" t="s">
        <v>145</v>
      </c>
      <c r="E317" s="114" t="s">
        <v>1601</v>
      </c>
      <c r="F317" s="115" t="s">
        <v>1602</v>
      </c>
      <c r="G317" s="116" t="s">
        <v>178</v>
      </c>
      <c r="H317" s="117">
        <v>372.80500000000001</v>
      </c>
      <c r="I317" s="118"/>
      <c r="J317" s="26"/>
      <c r="K317" s="119" t="s">
        <v>1</v>
      </c>
      <c r="L317" s="120" t="s">
        <v>37</v>
      </c>
      <c r="M317" s="121">
        <v>3.3000000000000002E-2</v>
      </c>
      <c r="N317" s="121">
        <f>M317*H317</f>
        <v>12.302565000000001</v>
      </c>
      <c r="O317" s="121">
        <v>2.0000000000000001E-4</v>
      </c>
      <c r="P317" s="121">
        <f>O317*H317</f>
        <v>7.4561000000000002E-2</v>
      </c>
      <c r="Q317" s="121">
        <v>0</v>
      </c>
      <c r="R317" s="122">
        <f>Q317*H317</f>
        <v>0</v>
      </c>
      <c r="S317" s="25"/>
      <c r="T317" s="25"/>
      <c r="U317" s="25"/>
      <c r="V317" s="25"/>
      <c r="W317" s="25"/>
      <c r="X317" s="25"/>
      <c r="Y317" s="25"/>
      <c r="Z317" s="25"/>
      <c r="AA317" s="25"/>
      <c r="AB317" s="25"/>
      <c r="AC317" s="25"/>
      <c r="AP317" s="123" t="s">
        <v>214</v>
      </c>
      <c r="AR317" s="123" t="s">
        <v>145</v>
      </c>
      <c r="AS317" s="123" t="s">
        <v>67</v>
      </c>
      <c r="AW317" s="14" t="s">
        <v>144</v>
      </c>
      <c r="BC317" s="124" t="e">
        <f>IF(L317="základní",#REF!,0)</f>
        <v>#REF!</v>
      </c>
      <c r="BD317" s="124">
        <f>IF(L317="snížená",#REF!,0)</f>
        <v>0</v>
      </c>
      <c r="BE317" s="124">
        <f>IF(L317="zákl. přenesená",#REF!,0)</f>
        <v>0</v>
      </c>
      <c r="BF317" s="124">
        <f>IF(L317="sníž. přenesená",#REF!,0)</f>
        <v>0</v>
      </c>
      <c r="BG317" s="124">
        <f>IF(L317="nulová",#REF!,0)</f>
        <v>0</v>
      </c>
      <c r="BH317" s="14" t="s">
        <v>65</v>
      </c>
      <c r="BI317" s="124" t="e">
        <f>ROUND(#REF!*H317,2)</f>
        <v>#REF!</v>
      </c>
      <c r="BJ317" s="14" t="s">
        <v>214</v>
      </c>
      <c r="BK317" s="123" t="s">
        <v>2320</v>
      </c>
    </row>
    <row r="318" spans="1:63" s="2" customFormat="1" ht="33" customHeight="1" x14ac:dyDescent="0.2">
      <c r="A318" s="25"/>
      <c r="B318" s="112"/>
      <c r="C318" s="113" t="s">
        <v>1192</v>
      </c>
      <c r="D318" s="113" t="s">
        <v>145</v>
      </c>
      <c r="E318" s="114" t="s">
        <v>1923</v>
      </c>
      <c r="F318" s="115" t="s">
        <v>2321</v>
      </c>
      <c r="G318" s="116" t="s">
        <v>178</v>
      </c>
      <c r="H318" s="117">
        <v>411.83300000000003</v>
      </c>
      <c r="I318" s="118"/>
      <c r="J318" s="26"/>
      <c r="K318" s="119" t="s">
        <v>1</v>
      </c>
      <c r="L318" s="120" t="s">
        <v>37</v>
      </c>
      <c r="M318" s="121">
        <v>0.104</v>
      </c>
      <c r="N318" s="121">
        <f>M318*H318</f>
        <v>42.830632000000001</v>
      </c>
      <c r="O318" s="121">
        <v>2.5999999999999998E-4</v>
      </c>
      <c r="P318" s="121">
        <f>O318*H318</f>
        <v>0.10707658</v>
      </c>
      <c r="Q318" s="121">
        <v>0</v>
      </c>
      <c r="R318" s="122">
        <f>Q318*H318</f>
        <v>0</v>
      </c>
      <c r="S318" s="25"/>
      <c r="T318" s="25"/>
      <c r="U318" s="25"/>
      <c r="V318" s="25"/>
      <c r="W318" s="25"/>
      <c r="X318" s="25"/>
      <c r="Y318" s="25"/>
      <c r="Z318" s="25"/>
      <c r="AA318" s="25"/>
      <c r="AB318" s="25"/>
      <c r="AC318" s="25"/>
      <c r="AP318" s="123" t="s">
        <v>214</v>
      </c>
      <c r="AR318" s="123" t="s">
        <v>145</v>
      </c>
      <c r="AS318" s="123" t="s">
        <v>67</v>
      </c>
      <c r="AW318" s="14" t="s">
        <v>144</v>
      </c>
      <c r="BC318" s="124" t="e">
        <f>IF(L318="základní",#REF!,0)</f>
        <v>#REF!</v>
      </c>
      <c r="BD318" s="124">
        <f>IF(L318="snížená",#REF!,0)</f>
        <v>0</v>
      </c>
      <c r="BE318" s="124">
        <f>IF(L318="zákl. přenesená",#REF!,0)</f>
        <v>0</v>
      </c>
      <c r="BF318" s="124">
        <f>IF(L318="sníž. přenesená",#REF!,0)</f>
        <v>0</v>
      </c>
      <c r="BG318" s="124">
        <f>IF(L318="nulová",#REF!,0)</f>
        <v>0</v>
      </c>
      <c r="BH318" s="14" t="s">
        <v>65</v>
      </c>
      <c r="BI318" s="124" t="e">
        <f>ROUND(#REF!*H318,2)</f>
        <v>#REF!</v>
      </c>
      <c r="BJ318" s="14" t="s">
        <v>214</v>
      </c>
      <c r="BK318" s="123" t="s">
        <v>2322</v>
      </c>
    </row>
    <row r="319" spans="1:63" s="12" customFormat="1" ht="25.9" customHeight="1" x14ac:dyDescent="0.2">
      <c r="B319" s="103"/>
      <c r="D319" s="104" t="s">
        <v>56</v>
      </c>
      <c r="E319" s="105" t="s">
        <v>1177</v>
      </c>
      <c r="F319" s="105" t="s">
        <v>1178</v>
      </c>
      <c r="J319" s="103"/>
      <c r="K319" s="106"/>
      <c r="L319" s="107"/>
      <c r="M319" s="107"/>
      <c r="N319" s="108">
        <f>SUM(N320:N328)</f>
        <v>0.64769999999999994</v>
      </c>
      <c r="O319" s="107"/>
      <c r="P319" s="108">
        <f>SUM(P320:P328)</f>
        <v>0</v>
      </c>
      <c r="Q319" s="107"/>
      <c r="R319" s="109">
        <f>SUM(R320:R328)</f>
        <v>0</v>
      </c>
      <c r="AP319" s="104" t="s">
        <v>151</v>
      </c>
      <c r="AR319" s="110" t="s">
        <v>56</v>
      </c>
      <c r="AS319" s="110" t="s">
        <v>57</v>
      </c>
      <c r="AW319" s="104" t="s">
        <v>144</v>
      </c>
      <c r="BI319" s="111" t="e">
        <f>SUM(BI320:BI328)</f>
        <v>#REF!</v>
      </c>
    </row>
    <row r="320" spans="1:63" s="2" customFormat="1" ht="24.2" customHeight="1" x14ac:dyDescent="0.2">
      <c r="A320" s="25"/>
      <c r="B320" s="112"/>
      <c r="C320" s="113" t="s">
        <v>1196</v>
      </c>
      <c r="D320" s="113" t="s">
        <v>145</v>
      </c>
      <c r="E320" s="114" t="s">
        <v>2323</v>
      </c>
      <c r="F320" s="115" t="s">
        <v>2324</v>
      </c>
      <c r="G320" s="116" t="s">
        <v>198</v>
      </c>
      <c r="H320" s="117">
        <v>342.68599999999998</v>
      </c>
      <c r="I320" s="118"/>
      <c r="J320" s="26"/>
      <c r="K320" s="119" t="s">
        <v>1</v>
      </c>
      <c r="L320" s="120" t="s">
        <v>37</v>
      </c>
      <c r="M320" s="121">
        <v>0</v>
      </c>
      <c r="N320" s="121">
        <f t="shared" ref="N320:N328" si="42">M320*H320</f>
        <v>0</v>
      </c>
      <c r="O320" s="121">
        <v>0</v>
      </c>
      <c r="P320" s="121">
        <f t="shared" ref="P320:P328" si="43">O320*H320</f>
        <v>0</v>
      </c>
      <c r="Q320" s="121">
        <v>0</v>
      </c>
      <c r="R320" s="122">
        <f t="shared" ref="R320:R328" si="44">Q320*H320</f>
        <v>0</v>
      </c>
      <c r="S320" s="25"/>
      <c r="T320" s="25"/>
      <c r="U320" s="25"/>
      <c r="V320" s="25"/>
      <c r="W320" s="25"/>
      <c r="X320" s="25"/>
      <c r="Y320" s="25"/>
      <c r="Z320" s="25"/>
      <c r="AA320" s="25"/>
      <c r="AB320" s="25"/>
      <c r="AC320" s="25"/>
      <c r="AP320" s="123" t="s">
        <v>415</v>
      </c>
      <c r="AR320" s="123" t="s">
        <v>145</v>
      </c>
      <c r="AS320" s="123" t="s">
        <v>65</v>
      </c>
      <c r="AW320" s="14" t="s">
        <v>144</v>
      </c>
      <c r="BC320" s="124" t="e">
        <f>IF(L320="základní",#REF!,0)</f>
        <v>#REF!</v>
      </c>
      <c r="BD320" s="124">
        <f>IF(L320="snížená",#REF!,0)</f>
        <v>0</v>
      </c>
      <c r="BE320" s="124">
        <f>IF(L320="zákl. přenesená",#REF!,0)</f>
        <v>0</v>
      </c>
      <c r="BF320" s="124">
        <f>IF(L320="sníž. přenesená",#REF!,0)</f>
        <v>0</v>
      </c>
      <c r="BG320" s="124">
        <f>IF(L320="nulová",#REF!,0)</f>
        <v>0</v>
      </c>
      <c r="BH320" s="14" t="s">
        <v>65</v>
      </c>
      <c r="BI320" s="124" t="e">
        <f>ROUND(#REF!*H320,2)</f>
        <v>#REF!</v>
      </c>
      <c r="BJ320" s="14" t="s">
        <v>415</v>
      </c>
      <c r="BK320" s="123" t="s">
        <v>2325</v>
      </c>
    </row>
    <row r="321" spans="1:63" s="2" customFormat="1" ht="16.5" customHeight="1" x14ac:dyDescent="0.2">
      <c r="A321" s="25"/>
      <c r="B321" s="112"/>
      <c r="C321" s="113" t="s">
        <v>1200</v>
      </c>
      <c r="D321" s="113" t="s">
        <v>145</v>
      </c>
      <c r="E321" s="114" t="s">
        <v>2326</v>
      </c>
      <c r="F321" s="115" t="s">
        <v>2327</v>
      </c>
      <c r="G321" s="116" t="s">
        <v>905</v>
      </c>
      <c r="H321" s="117">
        <v>1.5229999999999999</v>
      </c>
      <c r="I321" s="118"/>
      <c r="J321" s="26"/>
      <c r="K321" s="119" t="s">
        <v>1</v>
      </c>
      <c r="L321" s="120" t="s">
        <v>37</v>
      </c>
      <c r="M321" s="121">
        <v>0</v>
      </c>
      <c r="N321" s="121">
        <f t="shared" si="42"/>
        <v>0</v>
      </c>
      <c r="O321" s="121">
        <v>0</v>
      </c>
      <c r="P321" s="121">
        <f t="shared" si="43"/>
        <v>0</v>
      </c>
      <c r="Q321" s="121">
        <v>0</v>
      </c>
      <c r="R321" s="122">
        <f t="shared" si="44"/>
        <v>0</v>
      </c>
      <c r="S321" s="25"/>
      <c r="T321" s="25"/>
      <c r="U321" s="25"/>
      <c r="V321" s="25"/>
      <c r="W321" s="25"/>
      <c r="X321" s="25"/>
      <c r="Y321" s="25"/>
      <c r="Z321" s="25"/>
      <c r="AA321" s="25"/>
      <c r="AB321" s="25"/>
      <c r="AC321" s="25"/>
      <c r="AP321" s="123" t="s">
        <v>143</v>
      </c>
      <c r="AR321" s="123" t="s">
        <v>145</v>
      </c>
      <c r="AS321" s="123" t="s">
        <v>65</v>
      </c>
      <c r="AW321" s="14" t="s">
        <v>144</v>
      </c>
      <c r="BC321" s="124" t="e">
        <f>IF(L321="základní",#REF!,0)</f>
        <v>#REF!</v>
      </c>
      <c r="BD321" s="124">
        <f>IF(L321="snížená",#REF!,0)</f>
        <v>0</v>
      </c>
      <c r="BE321" s="124">
        <f>IF(L321="zákl. přenesená",#REF!,0)</f>
        <v>0</v>
      </c>
      <c r="BF321" s="124">
        <f>IF(L321="sníž. přenesená",#REF!,0)</f>
        <v>0</v>
      </c>
      <c r="BG321" s="124">
        <f>IF(L321="nulová",#REF!,0)</f>
        <v>0</v>
      </c>
      <c r="BH321" s="14" t="s">
        <v>65</v>
      </c>
      <c r="BI321" s="124" t="e">
        <f>ROUND(#REF!*H321,2)</f>
        <v>#REF!</v>
      </c>
      <c r="BJ321" s="14" t="s">
        <v>143</v>
      </c>
      <c r="BK321" s="123" t="s">
        <v>2328</v>
      </c>
    </row>
    <row r="322" spans="1:63" s="2" customFormat="1" ht="16.5" customHeight="1" x14ac:dyDescent="0.2">
      <c r="A322" s="25"/>
      <c r="B322" s="112"/>
      <c r="C322" s="113" t="s">
        <v>1204</v>
      </c>
      <c r="D322" s="113" t="s">
        <v>145</v>
      </c>
      <c r="E322" s="114" t="s">
        <v>2329</v>
      </c>
      <c r="F322" s="115" t="s">
        <v>2330</v>
      </c>
      <c r="G322" s="116" t="s">
        <v>905</v>
      </c>
      <c r="H322" s="117">
        <v>1.5229999999999999</v>
      </c>
      <c r="I322" s="118"/>
      <c r="J322" s="26"/>
      <c r="K322" s="119" t="s">
        <v>1</v>
      </c>
      <c r="L322" s="120" t="s">
        <v>37</v>
      </c>
      <c r="M322" s="121">
        <v>0</v>
      </c>
      <c r="N322" s="121">
        <f t="shared" si="42"/>
        <v>0</v>
      </c>
      <c r="O322" s="121">
        <v>0</v>
      </c>
      <c r="P322" s="121">
        <f t="shared" si="43"/>
        <v>0</v>
      </c>
      <c r="Q322" s="121">
        <v>0</v>
      </c>
      <c r="R322" s="122">
        <f t="shared" si="44"/>
        <v>0</v>
      </c>
      <c r="S322" s="25"/>
      <c r="T322" s="25"/>
      <c r="U322" s="25"/>
      <c r="V322" s="25"/>
      <c r="W322" s="25"/>
      <c r="X322" s="25"/>
      <c r="Y322" s="25"/>
      <c r="Z322" s="25"/>
      <c r="AA322" s="25"/>
      <c r="AB322" s="25"/>
      <c r="AC322" s="25"/>
      <c r="AP322" s="123" t="s">
        <v>143</v>
      </c>
      <c r="AR322" s="123" t="s">
        <v>145</v>
      </c>
      <c r="AS322" s="123" t="s">
        <v>65</v>
      </c>
      <c r="AW322" s="14" t="s">
        <v>144</v>
      </c>
      <c r="BC322" s="124" t="e">
        <f>IF(L322="základní",#REF!,0)</f>
        <v>#REF!</v>
      </c>
      <c r="BD322" s="124">
        <f>IF(L322="snížená",#REF!,0)</f>
        <v>0</v>
      </c>
      <c r="BE322" s="124">
        <f>IF(L322="zákl. přenesená",#REF!,0)</f>
        <v>0</v>
      </c>
      <c r="BF322" s="124">
        <f>IF(L322="sníž. přenesená",#REF!,0)</f>
        <v>0</v>
      </c>
      <c r="BG322" s="124">
        <f>IF(L322="nulová",#REF!,0)</f>
        <v>0</v>
      </c>
      <c r="BH322" s="14" t="s">
        <v>65</v>
      </c>
      <c r="BI322" s="124" t="e">
        <f>ROUND(#REF!*H322,2)</f>
        <v>#REF!</v>
      </c>
      <c r="BJ322" s="14" t="s">
        <v>143</v>
      </c>
      <c r="BK322" s="123" t="s">
        <v>2331</v>
      </c>
    </row>
    <row r="323" spans="1:63" s="2" customFormat="1" ht="37.9" customHeight="1" x14ac:dyDescent="0.2">
      <c r="A323" s="25"/>
      <c r="B323" s="112"/>
      <c r="C323" s="126" t="s">
        <v>1208</v>
      </c>
      <c r="D323" s="126" t="s">
        <v>242</v>
      </c>
      <c r="E323" s="127" t="s">
        <v>2332</v>
      </c>
      <c r="F323" s="128" t="s">
        <v>2333</v>
      </c>
      <c r="G323" s="129" t="s">
        <v>905</v>
      </c>
      <c r="H323" s="130">
        <v>1.5229999999999999</v>
      </c>
      <c r="I323" s="131"/>
      <c r="J323" s="132"/>
      <c r="K323" s="133" t="s">
        <v>1</v>
      </c>
      <c r="L323" s="134" t="s">
        <v>37</v>
      </c>
      <c r="M323" s="121">
        <v>0</v>
      </c>
      <c r="N323" s="121">
        <f t="shared" si="42"/>
        <v>0</v>
      </c>
      <c r="O323" s="121">
        <v>0</v>
      </c>
      <c r="P323" s="121">
        <f t="shared" si="43"/>
        <v>0</v>
      </c>
      <c r="Q323" s="121">
        <v>0</v>
      </c>
      <c r="R323" s="122">
        <f t="shared" si="44"/>
        <v>0</v>
      </c>
      <c r="S323" s="25"/>
      <c r="T323" s="25"/>
      <c r="U323" s="25"/>
      <c r="V323" s="25"/>
      <c r="W323" s="25"/>
      <c r="X323" s="25"/>
      <c r="Y323" s="25"/>
      <c r="Z323" s="25"/>
      <c r="AA323" s="25"/>
      <c r="AB323" s="25"/>
      <c r="AC323" s="25"/>
      <c r="AP323" s="123" t="s">
        <v>180</v>
      </c>
      <c r="AR323" s="123" t="s">
        <v>242</v>
      </c>
      <c r="AS323" s="123" t="s">
        <v>65</v>
      </c>
      <c r="AW323" s="14" t="s">
        <v>144</v>
      </c>
      <c r="BC323" s="124" t="e">
        <f>IF(L323="základní",#REF!,0)</f>
        <v>#REF!</v>
      </c>
      <c r="BD323" s="124">
        <f>IF(L323="snížená",#REF!,0)</f>
        <v>0</v>
      </c>
      <c r="BE323" s="124">
        <f>IF(L323="zákl. přenesená",#REF!,0)</f>
        <v>0</v>
      </c>
      <c r="BF323" s="124">
        <f>IF(L323="sníž. přenesená",#REF!,0)</f>
        <v>0</v>
      </c>
      <c r="BG323" s="124">
        <f>IF(L323="nulová",#REF!,0)</f>
        <v>0</v>
      </c>
      <c r="BH323" s="14" t="s">
        <v>65</v>
      </c>
      <c r="BI323" s="124" t="e">
        <f>ROUND(#REF!*H323,2)</f>
        <v>#REF!</v>
      </c>
      <c r="BJ323" s="14" t="s">
        <v>143</v>
      </c>
      <c r="BK323" s="123" t="s">
        <v>2334</v>
      </c>
    </row>
    <row r="324" spans="1:63" s="2" customFormat="1" ht="16.5" customHeight="1" x14ac:dyDescent="0.2">
      <c r="A324" s="25"/>
      <c r="B324" s="112"/>
      <c r="C324" s="113" t="s">
        <v>1212</v>
      </c>
      <c r="D324" s="113" t="s">
        <v>145</v>
      </c>
      <c r="E324" s="114" t="s">
        <v>1184</v>
      </c>
      <c r="F324" s="115" t="s">
        <v>2335</v>
      </c>
      <c r="G324" s="116" t="s">
        <v>162</v>
      </c>
      <c r="H324" s="117">
        <v>0.76200000000000001</v>
      </c>
      <c r="I324" s="118"/>
      <c r="J324" s="26"/>
      <c r="K324" s="119" t="s">
        <v>1</v>
      </c>
      <c r="L324" s="120" t="s">
        <v>37</v>
      </c>
      <c r="M324" s="121">
        <v>0</v>
      </c>
      <c r="N324" s="121">
        <f t="shared" si="42"/>
        <v>0</v>
      </c>
      <c r="O324" s="121">
        <v>0</v>
      </c>
      <c r="P324" s="121">
        <f t="shared" si="43"/>
        <v>0</v>
      </c>
      <c r="Q324" s="121">
        <v>0</v>
      </c>
      <c r="R324" s="122">
        <f t="shared" si="44"/>
        <v>0</v>
      </c>
      <c r="S324" s="25"/>
      <c r="T324" s="25"/>
      <c r="U324" s="25"/>
      <c r="V324" s="25"/>
      <c r="W324" s="25"/>
      <c r="X324" s="25"/>
      <c r="Y324" s="25"/>
      <c r="Z324" s="25"/>
      <c r="AA324" s="25"/>
      <c r="AB324" s="25"/>
      <c r="AC324" s="25"/>
      <c r="AP324" s="123" t="s">
        <v>415</v>
      </c>
      <c r="AR324" s="123" t="s">
        <v>145</v>
      </c>
      <c r="AS324" s="123" t="s">
        <v>65</v>
      </c>
      <c r="AW324" s="14" t="s">
        <v>144</v>
      </c>
      <c r="BC324" s="124" t="e">
        <f>IF(L324="základní",#REF!,0)</f>
        <v>#REF!</v>
      </c>
      <c r="BD324" s="124">
        <f>IF(L324="snížená",#REF!,0)</f>
        <v>0</v>
      </c>
      <c r="BE324" s="124">
        <f>IF(L324="zákl. přenesená",#REF!,0)</f>
        <v>0</v>
      </c>
      <c r="BF324" s="124">
        <f>IF(L324="sníž. přenesená",#REF!,0)</f>
        <v>0</v>
      </c>
      <c r="BG324" s="124">
        <f>IF(L324="nulová",#REF!,0)</f>
        <v>0</v>
      </c>
      <c r="BH324" s="14" t="s">
        <v>65</v>
      </c>
      <c r="BI324" s="124" t="e">
        <f>ROUND(#REF!*H324,2)</f>
        <v>#REF!</v>
      </c>
      <c r="BJ324" s="14" t="s">
        <v>415</v>
      </c>
      <c r="BK324" s="123" t="s">
        <v>2336</v>
      </c>
    </row>
    <row r="325" spans="1:63" s="2" customFormat="1" ht="16.5" customHeight="1" x14ac:dyDescent="0.2">
      <c r="A325" s="25"/>
      <c r="B325" s="112"/>
      <c r="C325" s="113" t="s">
        <v>1216</v>
      </c>
      <c r="D325" s="113" t="s">
        <v>145</v>
      </c>
      <c r="E325" s="114" t="s">
        <v>2337</v>
      </c>
      <c r="F325" s="115" t="s">
        <v>2338</v>
      </c>
      <c r="G325" s="116" t="s">
        <v>162</v>
      </c>
      <c r="H325" s="117">
        <v>0.76200000000000001</v>
      </c>
      <c r="I325" s="118"/>
      <c r="J325" s="26"/>
      <c r="K325" s="119" t="s">
        <v>1</v>
      </c>
      <c r="L325" s="120" t="s">
        <v>37</v>
      </c>
      <c r="M325" s="121">
        <v>0.22</v>
      </c>
      <c r="N325" s="121">
        <f t="shared" si="42"/>
        <v>0.16764000000000001</v>
      </c>
      <c r="O325" s="121">
        <v>0</v>
      </c>
      <c r="P325" s="121">
        <f t="shared" si="43"/>
        <v>0</v>
      </c>
      <c r="Q325" s="121">
        <v>0</v>
      </c>
      <c r="R325" s="122">
        <f t="shared" si="44"/>
        <v>0</v>
      </c>
      <c r="S325" s="25"/>
      <c r="T325" s="25"/>
      <c r="U325" s="25"/>
      <c r="V325" s="25"/>
      <c r="W325" s="25"/>
      <c r="X325" s="25"/>
      <c r="Y325" s="25"/>
      <c r="Z325" s="25"/>
      <c r="AA325" s="25"/>
      <c r="AB325" s="25"/>
      <c r="AC325" s="25"/>
      <c r="AP325" s="123" t="s">
        <v>214</v>
      </c>
      <c r="AR325" s="123" t="s">
        <v>145</v>
      </c>
      <c r="AS325" s="123" t="s">
        <v>65</v>
      </c>
      <c r="AW325" s="14" t="s">
        <v>144</v>
      </c>
      <c r="BC325" s="124" t="e">
        <f>IF(L325="základní",#REF!,0)</f>
        <v>#REF!</v>
      </c>
      <c r="BD325" s="124">
        <f>IF(L325="snížená",#REF!,0)</f>
        <v>0</v>
      </c>
      <c r="BE325" s="124">
        <f>IF(L325="zákl. přenesená",#REF!,0)</f>
        <v>0</v>
      </c>
      <c r="BF325" s="124">
        <f>IF(L325="sníž. přenesená",#REF!,0)</f>
        <v>0</v>
      </c>
      <c r="BG325" s="124">
        <f>IF(L325="nulová",#REF!,0)</f>
        <v>0</v>
      </c>
      <c r="BH325" s="14" t="s">
        <v>65</v>
      </c>
      <c r="BI325" s="124" t="e">
        <f>ROUND(#REF!*H325,2)</f>
        <v>#REF!</v>
      </c>
      <c r="BJ325" s="14" t="s">
        <v>214</v>
      </c>
      <c r="BK325" s="123" t="s">
        <v>2339</v>
      </c>
    </row>
    <row r="326" spans="1:63" s="2" customFormat="1" ht="37.9" customHeight="1" x14ac:dyDescent="0.2">
      <c r="A326" s="25"/>
      <c r="B326" s="112"/>
      <c r="C326" s="126" t="s">
        <v>2340</v>
      </c>
      <c r="D326" s="126" t="s">
        <v>242</v>
      </c>
      <c r="E326" s="127" t="s">
        <v>2341</v>
      </c>
      <c r="F326" s="128" t="s">
        <v>2342</v>
      </c>
      <c r="G326" s="129" t="s">
        <v>162</v>
      </c>
      <c r="H326" s="130">
        <v>0.76200000000000001</v>
      </c>
      <c r="I326" s="131"/>
      <c r="J326" s="132"/>
      <c r="K326" s="133" t="s">
        <v>1</v>
      </c>
      <c r="L326" s="134" t="s">
        <v>37</v>
      </c>
      <c r="M326" s="121">
        <v>0</v>
      </c>
      <c r="N326" s="121">
        <f t="shared" si="42"/>
        <v>0</v>
      </c>
      <c r="O326" s="121">
        <v>0</v>
      </c>
      <c r="P326" s="121">
        <f t="shared" si="43"/>
        <v>0</v>
      </c>
      <c r="Q326" s="121">
        <v>0</v>
      </c>
      <c r="R326" s="122">
        <f t="shared" si="44"/>
        <v>0</v>
      </c>
      <c r="S326" s="25"/>
      <c r="T326" s="25"/>
      <c r="U326" s="25"/>
      <c r="V326" s="25"/>
      <c r="W326" s="25"/>
      <c r="X326" s="25"/>
      <c r="Y326" s="25"/>
      <c r="Z326" s="25"/>
      <c r="AA326" s="25"/>
      <c r="AB326" s="25"/>
      <c r="AC326" s="25"/>
      <c r="AP326" s="123" t="s">
        <v>1190</v>
      </c>
      <c r="AR326" s="123" t="s">
        <v>242</v>
      </c>
      <c r="AS326" s="123" t="s">
        <v>65</v>
      </c>
      <c r="AW326" s="14" t="s">
        <v>144</v>
      </c>
      <c r="BC326" s="124" t="e">
        <f>IF(L326="základní",#REF!,0)</f>
        <v>#REF!</v>
      </c>
      <c r="BD326" s="124">
        <f>IF(L326="snížená",#REF!,0)</f>
        <v>0</v>
      </c>
      <c r="BE326" s="124">
        <f>IF(L326="zákl. přenesená",#REF!,0)</f>
        <v>0</v>
      </c>
      <c r="BF326" s="124">
        <f>IF(L326="sníž. přenesená",#REF!,0)</f>
        <v>0</v>
      </c>
      <c r="BG326" s="124">
        <f>IF(L326="nulová",#REF!,0)</f>
        <v>0</v>
      </c>
      <c r="BH326" s="14" t="s">
        <v>65</v>
      </c>
      <c r="BI326" s="124" t="e">
        <f>ROUND(#REF!*H326,2)</f>
        <v>#REF!</v>
      </c>
      <c r="BJ326" s="14" t="s">
        <v>415</v>
      </c>
      <c r="BK326" s="123" t="s">
        <v>2343</v>
      </c>
    </row>
    <row r="327" spans="1:63" s="2" customFormat="1" ht="24.2" customHeight="1" x14ac:dyDescent="0.2">
      <c r="A327" s="25"/>
      <c r="B327" s="112"/>
      <c r="C327" s="113" t="s">
        <v>2344</v>
      </c>
      <c r="D327" s="113" t="s">
        <v>145</v>
      </c>
      <c r="E327" s="114" t="s">
        <v>1213</v>
      </c>
      <c r="F327" s="115" t="s">
        <v>1214</v>
      </c>
      <c r="G327" s="116" t="s">
        <v>162</v>
      </c>
      <c r="H327" s="117">
        <v>0.76200000000000001</v>
      </c>
      <c r="I327" s="118"/>
      <c r="J327" s="26"/>
      <c r="K327" s="119" t="s">
        <v>1</v>
      </c>
      <c r="L327" s="120" t="s">
        <v>37</v>
      </c>
      <c r="M327" s="121">
        <v>0.63</v>
      </c>
      <c r="N327" s="121">
        <f t="shared" si="42"/>
        <v>0.48005999999999999</v>
      </c>
      <c r="O327" s="121">
        <v>0</v>
      </c>
      <c r="P327" s="121">
        <f t="shared" si="43"/>
        <v>0</v>
      </c>
      <c r="Q327" s="121">
        <v>0</v>
      </c>
      <c r="R327" s="122">
        <f t="shared" si="44"/>
        <v>0</v>
      </c>
      <c r="S327" s="25"/>
      <c r="T327" s="25"/>
      <c r="U327" s="25"/>
      <c r="V327" s="25"/>
      <c r="W327" s="25"/>
      <c r="X327" s="25"/>
      <c r="Y327" s="25"/>
      <c r="Z327" s="25"/>
      <c r="AA327" s="25"/>
      <c r="AB327" s="25"/>
      <c r="AC327" s="25"/>
      <c r="AP327" s="123" t="s">
        <v>415</v>
      </c>
      <c r="AR327" s="123" t="s">
        <v>145</v>
      </c>
      <c r="AS327" s="123" t="s">
        <v>65</v>
      </c>
      <c r="AW327" s="14" t="s">
        <v>144</v>
      </c>
      <c r="BC327" s="124" t="e">
        <f>IF(L327="základní",#REF!,0)</f>
        <v>#REF!</v>
      </c>
      <c r="BD327" s="124">
        <f>IF(L327="snížená",#REF!,0)</f>
        <v>0</v>
      </c>
      <c r="BE327" s="124">
        <f>IF(L327="zákl. přenesená",#REF!,0)</f>
        <v>0</v>
      </c>
      <c r="BF327" s="124">
        <f>IF(L327="sníž. přenesená",#REF!,0)</f>
        <v>0</v>
      </c>
      <c r="BG327" s="124">
        <f>IF(L327="nulová",#REF!,0)</f>
        <v>0</v>
      </c>
      <c r="BH327" s="14" t="s">
        <v>65</v>
      </c>
      <c r="BI327" s="124" t="e">
        <f>ROUND(#REF!*H327,2)</f>
        <v>#REF!</v>
      </c>
      <c r="BJ327" s="14" t="s">
        <v>415</v>
      </c>
      <c r="BK327" s="123" t="s">
        <v>2345</v>
      </c>
    </row>
    <row r="328" spans="1:63" s="2" customFormat="1" ht="24.2" customHeight="1" x14ac:dyDescent="0.2">
      <c r="A328" s="25"/>
      <c r="B328" s="112"/>
      <c r="C328" s="113" t="s">
        <v>2346</v>
      </c>
      <c r="D328" s="113" t="s">
        <v>145</v>
      </c>
      <c r="E328" s="114" t="s">
        <v>2347</v>
      </c>
      <c r="F328" s="115" t="s">
        <v>2348</v>
      </c>
      <c r="G328" s="116" t="s">
        <v>727</v>
      </c>
      <c r="H328" s="117">
        <v>0.76200000000000001</v>
      </c>
      <c r="I328" s="118"/>
      <c r="J328" s="26"/>
      <c r="K328" s="135" t="s">
        <v>1</v>
      </c>
      <c r="L328" s="136" t="s">
        <v>37</v>
      </c>
      <c r="M328" s="137">
        <v>0</v>
      </c>
      <c r="N328" s="137">
        <f t="shared" si="42"/>
        <v>0</v>
      </c>
      <c r="O328" s="137">
        <v>0</v>
      </c>
      <c r="P328" s="137">
        <f t="shared" si="43"/>
        <v>0</v>
      </c>
      <c r="Q328" s="137">
        <v>0</v>
      </c>
      <c r="R328" s="138">
        <f t="shared" si="44"/>
        <v>0</v>
      </c>
      <c r="S328" s="25"/>
      <c r="T328" s="25"/>
      <c r="U328" s="25"/>
      <c r="V328" s="25"/>
      <c r="W328" s="25"/>
      <c r="X328" s="25"/>
      <c r="Y328" s="25"/>
      <c r="Z328" s="25"/>
      <c r="AA328" s="25"/>
      <c r="AB328" s="25"/>
      <c r="AC328" s="25"/>
      <c r="AP328" s="123" t="s">
        <v>143</v>
      </c>
      <c r="AR328" s="123" t="s">
        <v>145</v>
      </c>
      <c r="AS328" s="123" t="s">
        <v>65</v>
      </c>
      <c r="AW328" s="14" t="s">
        <v>144</v>
      </c>
      <c r="BC328" s="124" t="e">
        <f>IF(L328="základní",#REF!,0)</f>
        <v>#REF!</v>
      </c>
      <c r="BD328" s="124">
        <f>IF(L328="snížená",#REF!,0)</f>
        <v>0</v>
      </c>
      <c r="BE328" s="124">
        <f>IF(L328="zákl. přenesená",#REF!,0)</f>
        <v>0</v>
      </c>
      <c r="BF328" s="124">
        <f>IF(L328="sníž. přenesená",#REF!,0)</f>
        <v>0</v>
      </c>
      <c r="BG328" s="124">
        <f>IF(L328="nulová",#REF!,0)</f>
        <v>0</v>
      </c>
      <c r="BH328" s="14" t="s">
        <v>65</v>
      </c>
      <c r="BI328" s="124" t="e">
        <f>ROUND(#REF!*H328,2)</f>
        <v>#REF!</v>
      </c>
      <c r="BJ328" s="14" t="s">
        <v>143</v>
      </c>
      <c r="BK328" s="123" t="s">
        <v>2349</v>
      </c>
    </row>
    <row r="329" spans="1:63" s="2" customFormat="1" ht="6.95" customHeight="1" x14ac:dyDescent="0.2">
      <c r="A329" s="25"/>
      <c r="B329" s="35"/>
      <c r="C329" s="36"/>
      <c r="D329" s="36"/>
      <c r="E329" s="36"/>
      <c r="F329" s="36"/>
      <c r="G329" s="36"/>
      <c r="H329" s="36"/>
      <c r="I329" s="36"/>
      <c r="J329" s="26"/>
      <c r="K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  <c r="W329" s="25"/>
      <c r="X329" s="25"/>
      <c r="Y329" s="25"/>
      <c r="Z329" s="25"/>
      <c r="AA329" s="25"/>
      <c r="AB329" s="25"/>
      <c r="AC329" s="25"/>
    </row>
  </sheetData>
  <autoFilter ref="C140:I328"/>
  <mergeCells count="9">
    <mergeCell ref="E87:H87"/>
    <mergeCell ref="E131:H131"/>
    <mergeCell ref="E133:H133"/>
    <mergeCell ref="J2:T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307"/>
  <sheetViews>
    <sheetView showGridLines="0" workbookViewId="0">
      <selection activeCell="C4" sqref="C4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78.6640625" style="1" customWidth="1"/>
    <col min="7" max="7" width="7.5" style="1" customWidth="1"/>
    <col min="8" max="8" width="14" style="1" customWidth="1"/>
    <col min="9" max="9" width="22.33203125" style="1" hidden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1" spans="1:44" x14ac:dyDescent="0.2">
      <c r="A1" s="79"/>
    </row>
    <row r="2" spans="1:44" s="1" customFormat="1" ht="36.950000000000003" customHeight="1" x14ac:dyDescent="0.2">
      <c r="J2" s="189" t="s">
        <v>5</v>
      </c>
      <c r="K2" s="172"/>
      <c r="L2" s="172"/>
      <c r="M2" s="172"/>
      <c r="N2" s="172"/>
      <c r="O2" s="172"/>
      <c r="P2" s="172"/>
      <c r="Q2" s="172"/>
      <c r="R2" s="172"/>
      <c r="S2" s="172"/>
      <c r="T2" s="172"/>
      <c r="AR2" s="14" t="s">
        <v>94</v>
      </c>
    </row>
    <row r="3" spans="1:4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7"/>
      <c r="AR3" s="14" t="s">
        <v>67</v>
      </c>
    </row>
    <row r="4" spans="1:44" s="1" customFormat="1" ht="24.95" customHeight="1" x14ac:dyDescent="0.2">
      <c r="B4" s="17"/>
      <c r="D4" s="18" t="str">
        <f>'001 - Oprava střechy VB'!D4</f>
        <v>KRYCÍ LIST ORIENTAČNÍHO SOUPISU</v>
      </c>
      <c r="J4" s="17"/>
      <c r="K4" s="80" t="s">
        <v>10</v>
      </c>
      <c r="AR4" s="14" t="s">
        <v>3</v>
      </c>
    </row>
    <row r="5" spans="1:44" s="1" customFormat="1" ht="6.95" customHeight="1" x14ac:dyDescent="0.2">
      <c r="B5" s="17"/>
      <c r="J5" s="17"/>
    </row>
    <row r="6" spans="1:44" s="1" customFormat="1" ht="12" customHeight="1" x14ac:dyDescent="0.2">
      <c r="B6" s="17"/>
      <c r="D6" s="23" t="s">
        <v>14</v>
      </c>
      <c r="J6" s="17"/>
    </row>
    <row r="7" spans="1:44" s="1" customFormat="1" ht="26.25" customHeight="1" x14ac:dyDescent="0.2">
      <c r="B7" s="17"/>
      <c r="E7" s="202" t="str">
        <f>'Rekapitulace zakázky'!K6</f>
        <v>Údržbové a dílčí opravné práce na objektech u SPS OŘ PHA 2023-2024 - Praha město</v>
      </c>
      <c r="F7" s="203"/>
      <c r="G7" s="203"/>
      <c r="H7" s="203"/>
      <c r="J7" s="17"/>
    </row>
    <row r="8" spans="1:44" s="2" customFormat="1" ht="12" customHeight="1" x14ac:dyDescent="0.2">
      <c r="A8" s="25"/>
      <c r="B8" s="26"/>
      <c r="C8" s="25"/>
      <c r="D8" s="23" t="s">
        <v>114</v>
      </c>
      <c r="E8" s="25"/>
      <c r="F8" s="25"/>
      <c r="G8" s="25"/>
      <c r="H8" s="25"/>
      <c r="I8" s="25"/>
      <c r="J8" s="31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</row>
    <row r="9" spans="1:44" s="2" customFormat="1" ht="16.5" customHeight="1" x14ac:dyDescent="0.2">
      <c r="A9" s="25"/>
      <c r="B9" s="26"/>
      <c r="C9" s="25"/>
      <c r="D9" s="25"/>
      <c r="E9" s="167" t="s">
        <v>2350</v>
      </c>
      <c r="F9" s="201"/>
      <c r="G9" s="201"/>
      <c r="H9" s="201"/>
      <c r="I9" s="25"/>
      <c r="J9" s="31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</row>
    <row r="10" spans="1:44" s="2" customFormat="1" x14ac:dyDescent="0.2">
      <c r="A10" s="25"/>
      <c r="B10" s="26"/>
      <c r="C10" s="25"/>
      <c r="D10" s="25"/>
      <c r="E10" s="25"/>
      <c r="F10" s="25"/>
      <c r="G10" s="25"/>
      <c r="H10" s="25"/>
      <c r="I10" s="25"/>
      <c r="J10" s="31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</row>
    <row r="11" spans="1:44" s="2" customFormat="1" ht="12" customHeight="1" x14ac:dyDescent="0.2">
      <c r="A11" s="25"/>
      <c r="B11" s="26"/>
      <c r="C11" s="25"/>
      <c r="D11" s="23" t="s">
        <v>16</v>
      </c>
      <c r="E11" s="25"/>
      <c r="F11" s="21" t="s">
        <v>1</v>
      </c>
      <c r="G11" s="25"/>
      <c r="H11" s="25"/>
      <c r="I11" s="25"/>
      <c r="J11" s="31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</row>
    <row r="12" spans="1:44" s="2" customFormat="1" ht="12" customHeight="1" x14ac:dyDescent="0.2">
      <c r="A12" s="25"/>
      <c r="B12" s="26"/>
      <c r="C12" s="25"/>
      <c r="D12" s="23" t="s">
        <v>18</v>
      </c>
      <c r="E12" s="25"/>
      <c r="F12" s="21" t="s">
        <v>19</v>
      </c>
      <c r="G12" s="25"/>
      <c r="H12" s="25"/>
      <c r="I12" s="25"/>
      <c r="J12" s="31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</row>
    <row r="13" spans="1:44" s="2" customFormat="1" ht="10.9" customHeight="1" x14ac:dyDescent="0.2">
      <c r="A13" s="25"/>
      <c r="B13" s="26"/>
      <c r="C13" s="25"/>
      <c r="D13" s="25"/>
      <c r="E13" s="25"/>
      <c r="F13" s="25"/>
      <c r="G13" s="25"/>
      <c r="H13" s="25"/>
      <c r="I13" s="25"/>
      <c r="J13" s="31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</row>
    <row r="14" spans="1:44" s="2" customFormat="1" ht="12" customHeight="1" x14ac:dyDescent="0.2">
      <c r="A14" s="25"/>
      <c r="B14" s="26"/>
      <c r="C14" s="25"/>
      <c r="D14" s="23" t="s">
        <v>22</v>
      </c>
      <c r="E14" s="25"/>
      <c r="F14" s="25"/>
      <c r="G14" s="25"/>
      <c r="H14" s="25"/>
      <c r="I14" s="25"/>
      <c r="J14" s="31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</row>
    <row r="15" spans="1:44" s="2" customFormat="1" ht="18" customHeight="1" x14ac:dyDescent="0.2">
      <c r="A15" s="25"/>
      <c r="B15" s="26"/>
      <c r="C15" s="25"/>
      <c r="D15" s="25"/>
      <c r="E15" s="21" t="s">
        <v>25</v>
      </c>
      <c r="F15" s="25"/>
      <c r="G15" s="25"/>
      <c r="H15" s="25"/>
      <c r="I15" s="25"/>
      <c r="J15" s="31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</row>
    <row r="16" spans="1:44" s="2" customFormat="1" ht="6.95" customHeight="1" x14ac:dyDescent="0.2">
      <c r="A16" s="25"/>
      <c r="B16" s="26"/>
      <c r="C16" s="25"/>
      <c r="D16" s="25"/>
      <c r="E16" s="25"/>
      <c r="F16" s="25"/>
      <c r="G16" s="25"/>
      <c r="H16" s="25"/>
      <c r="I16" s="25"/>
      <c r="J16" s="31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</row>
    <row r="17" spans="1:29" s="2" customFormat="1" ht="12" customHeight="1" x14ac:dyDescent="0.2">
      <c r="A17" s="25"/>
      <c r="B17" s="26"/>
      <c r="C17" s="25"/>
      <c r="D17" s="23" t="s">
        <v>28</v>
      </c>
      <c r="E17" s="25"/>
      <c r="F17" s="25"/>
      <c r="G17" s="25"/>
      <c r="H17" s="25"/>
      <c r="I17" s="25"/>
      <c r="J17" s="31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</row>
    <row r="18" spans="1:29" s="2" customFormat="1" ht="18" customHeight="1" x14ac:dyDescent="0.2">
      <c r="A18" s="25"/>
      <c r="B18" s="26"/>
      <c r="C18" s="25"/>
      <c r="D18" s="25"/>
      <c r="E18" s="171" t="str">
        <f>'Rekapitulace zakázky'!E14</f>
        <v xml:space="preserve"> </v>
      </c>
      <c r="F18" s="171"/>
      <c r="G18" s="171"/>
      <c r="H18" s="171"/>
      <c r="I18" s="25"/>
      <c r="J18" s="31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</row>
    <row r="19" spans="1:29" s="2" customFormat="1" ht="6.95" customHeight="1" x14ac:dyDescent="0.2">
      <c r="A19" s="25"/>
      <c r="B19" s="26"/>
      <c r="C19" s="25"/>
      <c r="D19" s="25"/>
      <c r="E19" s="25"/>
      <c r="F19" s="25"/>
      <c r="G19" s="25"/>
      <c r="H19" s="25"/>
      <c r="I19" s="25"/>
      <c r="J19" s="31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s="2" customFormat="1" ht="12" customHeight="1" x14ac:dyDescent="0.2">
      <c r="A20" s="25"/>
      <c r="B20" s="26"/>
      <c r="C20" s="25"/>
      <c r="D20" s="23" t="s">
        <v>30</v>
      </c>
      <c r="E20" s="25"/>
      <c r="F20" s="25"/>
      <c r="G20" s="25"/>
      <c r="H20" s="25"/>
      <c r="I20" s="25"/>
      <c r="J20" s="31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s="2" customFormat="1" ht="18" customHeight="1" x14ac:dyDescent="0.2">
      <c r="A21" s="25"/>
      <c r="B21" s="26"/>
      <c r="C21" s="25"/>
      <c r="D21" s="25"/>
      <c r="E21" s="21" t="str">
        <f>IF('Rekapitulace zakázky'!E17="","",'Rekapitulace zakázky'!E17)</f>
        <v xml:space="preserve"> </v>
      </c>
      <c r="F21" s="25"/>
      <c r="G21" s="25"/>
      <c r="H21" s="25"/>
      <c r="I21" s="25"/>
      <c r="J21" s="31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s="2" customFormat="1" ht="6.95" customHeight="1" x14ac:dyDescent="0.2">
      <c r="A22" s="25"/>
      <c r="B22" s="26"/>
      <c r="C22" s="25"/>
      <c r="D22" s="25"/>
      <c r="E22" s="25"/>
      <c r="F22" s="25"/>
      <c r="G22" s="25"/>
      <c r="H22" s="25"/>
      <c r="I22" s="25"/>
      <c r="J22" s="31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s="2" customFormat="1" ht="12" customHeight="1" x14ac:dyDescent="0.2">
      <c r="A23" s="25"/>
      <c r="B23" s="26"/>
      <c r="C23" s="25"/>
      <c r="D23" s="23" t="s">
        <v>32</v>
      </c>
      <c r="E23" s="25"/>
      <c r="F23" s="25"/>
      <c r="G23" s="25"/>
      <c r="H23" s="25"/>
      <c r="I23" s="25"/>
      <c r="J23" s="31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s="2" customFormat="1" ht="18" customHeight="1" x14ac:dyDescent="0.2">
      <c r="A24" s="25"/>
      <c r="B24" s="26"/>
      <c r="C24" s="25"/>
      <c r="D24" s="25"/>
      <c r="E24" s="21" t="s">
        <v>33</v>
      </c>
      <c r="F24" s="25"/>
      <c r="G24" s="25"/>
      <c r="H24" s="25"/>
      <c r="I24" s="25"/>
      <c r="J24" s="31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s="2" customFormat="1" ht="6.95" customHeight="1" x14ac:dyDescent="0.2">
      <c r="A25" s="25"/>
      <c r="B25" s="26"/>
      <c r="C25" s="25"/>
      <c r="D25" s="25"/>
      <c r="E25" s="25"/>
      <c r="F25" s="25"/>
      <c r="G25" s="25"/>
      <c r="H25" s="25"/>
      <c r="I25" s="25"/>
      <c r="J25" s="31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</row>
    <row r="26" spans="1:29" s="2" customFormat="1" ht="12" customHeight="1" x14ac:dyDescent="0.2">
      <c r="A26" s="25"/>
      <c r="B26" s="26"/>
      <c r="C26" s="25"/>
      <c r="D26" s="23" t="s">
        <v>34</v>
      </c>
      <c r="E26" s="25"/>
      <c r="F26" s="25"/>
      <c r="G26" s="25"/>
      <c r="H26" s="25"/>
      <c r="I26" s="25"/>
      <c r="J26" s="31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</row>
    <row r="27" spans="1:29" s="8" customFormat="1" ht="16.5" customHeight="1" x14ac:dyDescent="0.2">
      <c r="A27" s="81"/>
      <c r="B27" s="82"/>
      <c r="C27" s="81"/>
      <c r="D27" s="81"/>
      <c r="E27" s="174" t="s">
        <v>1</v>
      </c>
      <c r="F27" s="174"/>
      <c r="G27" s="174"/>
      <c r="H27" s="174"/>
      <c r="I27" s="81"/>
      <c r="J27" s="83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</row>
    <row r="28" spans="1:29" s="2" customFormat="1" ht="6.95" customHeight="1" x14ac:dyDescent="0.2">
      <c r="A28" s="25"/>
      <c r="B28" s="26"/>
      <c r="C28" s="25"/>
      <c r="D28" s="25"/>
      <c r="E28" s="25"/>
      <c r="F28" s="25"/>
      <c r="G28" s="25"/>
      <c r="H28" s="25"/>
      <c r="I28" s="25"/>
      <c r="J28" s="31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</row>
    <row r="29" spans="1:29" s="2" customFormat="1" ht="6.95" customHeight="1" x14ac:dyDescent="0.2">
      <c r="A29" s="25"/>
      <c r="B29" s="26"/>
      <c r="C29" s="25"/>
      <c r="D29" s="45"/>
      <c r="E29" s="45"/>
      <c r="F29" s="45"/>
      <c r="G29" s="45"/>
      <c r="H29" s="45"/>
      <c r="I29" s="53"/>
      <c r="J29" s="31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</row>
    <row r="30" spans="1:29" s="2" customFormat="1" ht="25.35" customHeight="1" x14ac:dyDescent="0.2">
      <c r="A30" s="25"/>
      <c r="B30" s="26"/>
      <c r="C30" s="25"/>
      <c r="D30" s="141"/>
      <c r="E30" s="45"/>
      <c r="F30" s="45"/>
      <c r="G30" s="45"/>
      <c r="H30" s="45"/>
      <c r="I30" s="25"/>
      <c r="J30" s="31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</row>
    <row r="31" spans="1:29" s="2" customFormat="1" ht="6.95" customHeight="1" x14ac:dyDescent="0.2">
      <c r="A31" s="25"/>
      <c r="B31" s="26"/>
      <c r="C31" s="25"/>
      <c r="D31" s="45"/>
      <c r="E31" s="45"/>
      <c r="F31" s="45"/>
      <c r="G31" s="45"/>
      <c r="H31" s="45"/>
      <c r="I31" s="53"/>
      <c r="J31" s="31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</row>
    <row r="32" spans="1:29" s="2" customFormat="1" ht="14.45" customHeight="1" x14ac:dyDescent="0.2">
      <c r="A32" s="25"/>
      <c r="B32" s="26"/>
      <c r="C32" s="25"/>
      <c r="D32" s="45"/>
      <c r="E32" s="45"/>
      <c r="F32" s="149"/>
      <c r="G32" s="45"/>
      <c r="H32" s="45"/>
      <c r="I32" s="25"/>
      <c r="J32" s="31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</row>
    <row r="33" spans="1:29" s="2" customFormat="1" ht="14.45" customHeight="1" x14ac:dyDescent="0.2">
      <c r="A33" s="25"/>
      <c r="B33" s="26"/>
      <c r="C33" s="25"/>
      <c r="D33" s="139"/>
      <c r="E33" s="143"/>
      <c r="F33" s="150"/>
      <c r="G33" s="45"/>
      <c r="H33" s="45"/>
      <c r="I33" s="25"/>
      <c r="J33" s="31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</row>
    <row r="34" spans="1:29" s="2" customFormat="1" ht="14.45" customHeight="1" x14ac:dyDescent="0.2">
      <c r="A34" s="25"/>
      <c r="B34" s="26"/>
      <c r="C34" s="25"/>
      <c r="D34" s="45"/>
      <c r="E34" s="143"/>
      <c r="F34" s="150"/>
      <c r="G34" s="45"/>
      <c r="H34" s="45"/>
      <c r="I34" s="25"/>
      <c r="J34" s="31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</row>
    <row r="35" spans="1:29" s="2" customFormat="1" ht="14.45" hidden="1" customHeight="1" x14ac:dyDescent="0.2">
      <c r="A35" s="25"/>
      <c r="B35" s="26"/>
      <c r="C35" s="25"/>
      <c r="D35" s="45"/>
      <c r="E35" s="143"/>
      <c r="F35" s="150"/>
      <c r="G35" s="45"/>
      <c r="H35" s="45"/>
      <c r="I35" s="25"/>
      <c r="J35" s="31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</row>
    <row r="36" spans="1:29" s="2" customFormat="1" ht="14.45" hidden="1" customHeight="1" x14ac:dyDescent="0.2">
      <c r="A36" s="25"/>
      <c r="B36" s="26"/>
      <c r="C36" s="25"/>
      <c r="D36" s="45"/>
      <c r="E36" s="143"/>
      <c r="F36" s="150"/>
      <c r="G36" s="45"/>
      <c r="H36" s="45"/>
      <c r="I36" s="25"/>
      <c r="J36" s="31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</row>
    <row r="37" spans="1:29" s="2" customFormat="1" ht="14.45" hidden="1" customHeight="1" x14ac:dyDescent="0.2">
      <c r="A37" s="25"/>
      <c r="B37" s="26"/>
      <c r="C37" s="25"/>
      <c r="D37" s="45"/>
      <c r="E37" s="143"/>
      <c r="F37" s="150"/>
      <c r="G37" s="45"/>
      <c r="H37" s="45"/>
      <c r="I37" s="25"/>
      <c r="J37" s="31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</row>
    <row r="38" spans="1:29" s="2" customFormat="1" ht="6.95" customHeight="1" x14ac:dyDescent="0.2">
      <c r="A38" s="25"/>
      <c r="B38" s="26"/>
      <c r="C38" s="25"/>
      <c r="D38" s="45"/>
      <c r="E38" s="45"/>
      <c r="F38" s="45"/>
      <c r="G38" s="45"/>
      <c r="H38" s="45"/>
      <c r="I38" s="25"/>
      <c r="J38" s="31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</row>
    <row r="39" spans="1:29" s="2" customFormat="1" ht="25.35" customHeight="1" x14ac:dyDescent="0.2">
      <c r="A39" s="25"/>
      <c r="B39" s="26"/>
      <c r="C39" s="153"/>
      <c r="D39" s="147"/>
      <c r="E39" s="146"/>
      <c r="F39" s="146"/>
      <c r="G39" s="152"/>
      <c r="H39" s="148"/>
      <c r="I39" s="85"/>
      <c r="J39" s="31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</row>
    <row r="40" spans="1:29" s="2" customFormat="1" ht="14.45" customHeight="1" x14ac:dyDescent="0.2">
      <c r="A40" s="25"/>
      <c r="B40" s="26"/>
      <c r="C40" s="25"/>
      <c r="D40" s="45"/>
      <c r="E40" s="45"/>
      <c r="F40" s="45"/>
      <c r="G40" s="45"/>
      <c r="H40" s="45"/>
      <c r="I40" s="25"/>
      <c r="J40" s="31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</row>
    <row r="41" spans="1:29" s="1" customFormat="1" ht="14.45" customHeight="1" x14ac:dyDescent="0.2">
      <c r="B41" s="17"/>
      <c r="D41" s="140"/>
      <c r="E41" s="140"/>
      <c r="F41" s="140"/>
      <c r="G41" s="140"/>
      <c r="H41" s="140"/>
      <c r="J41" s="17"/>
    </row>
    <row r="42" spans="1:29" s="1" customFormat="1" ht="14.45" customHeight="1" x14ac:dyDescent="0.2">
      <c r="B42" s="17"/>
      <c r="D42" s="140"/>
      <c r="E42" s="140"/>
      <c r="F42" s="140"/>
      <c r="G42" s="140"/>
      <c r="H42" s="140"/>
      <c r="J42" s="17"/>
    </row>
    <row r="43" spans="1:29" s="1" customFormat="1" ht="14.45" customHeight="1" x14ac:dyDescent="0.2">
      <c r="B43" s="17"/>
      <c r="D43" s="140"/>
      <c r="E43" s="140"/>
      <c r="F43" s="140"/>
      <c r="G43" s="140"/>
      <c r="H43" s="140"/>
      <c r="J43" s="17"/>
    </row>
    <row r="44" spans="1:29" s="1" customFormat="1" ht="14.45" customHeight="1" x14ac:dyDescent="0.2">
      <c r="B44" s="17"/>
      <c r="D44" s="140"/>
      <c r="E44" s="140"/>
      <c r="F44" s="140"/>
      <c r="G44" s="140"/>
      <c r="H44" s="140"/>
      <c r="J44" s="17"/>
    </row>
    <row r="45" spans="1:29" s="1" customFormat="1" ht="14.45" customHeight="1" x14ac:dyDescent="0.2">
      <c r="B45" s="17"/>
      <c r="D45" s="140"/>
      <c r="E45" s="140"/>
      <c r="F45" s="140"/>
      <c r="G45" s="140"/>
      <c r="H45" s="140"/>
      <c r="J45" s="17"/>
    </row>
    <row r="46" spans="1:29" s="1" customFormat="1" ht="14.45" customHeight="1" x14ac:dyDescent="0.2">
      <c r="B46" s="17"/>
      <c r="D46" s="140"/>
      <c r="E46" s="140"/>
      <c r="F46" s="140"/>
      <c r="G46" s="140"/>
      <c r="H46" s="140"/>
      <c r="J46" s="17"/>
    </row>
    <row r="47" spans="1:29" s="1" customFormat="1" ht="14.45" customHeight="1" x14ac:dyDescent="0.2">
      <c r="B47" s="17"/>
      <c r="D47" s="140"/>
      <c r="E47" s="140"/>
      <c r="F47" s="140"/>
      <c r="G47" s="140"/>
      <c r="H47" s="140"/>
      <c r="J47" s="17"/>
    </row>
    <row r="48" spans="1:29" s="1" customFormat="1" ht="14.45" customHeight="1" x14ac:dyDescent="0.2">
      <c r="B48" s="17"/>
      <c r="D48" s="140"/>
      <c r="E48" s="140"/>
      <c r="F48" s="140"/>
      <c r="G48" s="140"/>
      <c r="H48" s="140"/>
      <c r="J48" s="17"/>
    </row>
    <row r="49" spans="1:29" s="1" customFormat="1" ht="14.45" customHeight="1" x14ac:dyDescent="0.2">
      <c r="B49" s="17"/>
      <c r="D49" s="140"/>
      <c r="E49" s="140"/>
      <c r="F49" s="140"/>
      <c r="G49" s="140"/>
      <c r="H49" s="140"/>
      <c r="J49" s="17"/>
    </row>
    <row r="50" spans="1:29" s="2" customFormat="1" ht="14.45" customHeight="1" x14ac:dyDescent="0.2">
      <c r="B50" s="31"/>
      <c r="D50" s="145"/>
      <c r="E50" s="144"/>
      <c r="F50" s="144"/>
      <c r="G50" s="145"/>
      <c r="H50" s="144"/>
      <c r="I50" s="32"/>
      <c r="J50" s="31"/>
    </row>
    <row r="51" spans="1:29" x14ac:dyDescent="0.2">
      <c r="B51" s="17"/>
      <c r="D51" s="140"/>
      <c r="E51" s="140"/>
      <c r="F51" s="140"/>
      <c r="G51" s="140"/>
      <c r="H51" s="140"/>
      <c r="J51" s="17"/>
    </row>
    <row r="52" spans="1:29" x14ac:dyDescent="0.2">
      <c r="B52" s="17"/>
      <c r="D52" s="140"/>
      <c r="E52" s="140"/>
      <c r="F52" s="140"/>
      <c r="G52" s="140"/>
      <c r="H52" s="140"/>
      <c r="J52" s="17"/>
    </row>
    <row r="53" spans="1:29" x14ac:dyDescent="0.2">
      <c r="B53" s="17"/>
      <c r="D53" s="140"/>
      <c r="E53" s="140"/>
      <c r="F53" s="140"/>
      <c r="G53" s="140"/>
      <c r="H53" s="140"/>
      <c r="J53" s="17"/>
    </row>
    <row r="54" spans="1:29" x14ac:dyDescent="0.2">
      <c r="B54" s="17"/>
      <c r="D54" s="140"/>
      <c r="E54" s="140"/>
      <c r="F54" s="140"/>
      <c r="G54" s="140"/>
      <c r="H54" s="140"/>
      <c r="J54" s="17"/>
    </row>
    <row r="55" spans="1:29" x14ac:dyDescent="0.2">
      <c r="B55" s="17"/>
      <c r="D55" s="140"/>
      <c r="E55" s="140"/>
      <c r="F55" s="140"/>
      <c r="G55" s="140"/>
      <c r="H55" s="140"/>
      <c r="J55" s="17"/>
    </row>
    <row r="56" spans="1:29" x14ac:dyDescent="0.2">
      <c r="B56" s="17"/>
      <c r="D56" s="140"/>
      <c r="E56" s="140"/>
      <c r="F56" s="140"/>
      <c r="G56" s="140"/>
      <c r="H56" s="140"/>
      <c r="J56" s="17"/>
    </row>
    <row r="57" spans="1:29" x14ac:dyDescent="0.2">
      <c r="B57" s="17"/>
      <c r="D57" s="140"/>
      <c r="E57" s="140"/>
      <c r="F57" s="140"/>
      <c r="G57" s="140"/>
      <c r="H57" s="140"/>
      <c r="J57" s="17"/>
    </row>
    <row r="58" spans="1:29" x14ac:dyDescent="0.2">
      <c r="B58" s="17"/>
      <c r="D58" s="140"/>
      <c r="E58" s="140"/>
      <c r="F58" s="140"/>
      <c r="G58" s="140"/>
      <c r="H58" s="140"/>
      <c r="J58" s="17"/>
    </row>
    <row r="59" spans="1:29" x14ac:dyDescent="0.2">
      <c r="B59" s="17"/>
      <c r="D59" s="140"/>
      <c r="E59" s="140"/>
      <c r="F59" s="140"/>
      <c r="G59" s="140"/>
      <c r="H59" s="140"/>
      <c r="J59" s="17"/>
    </row>
    <row r="60" spans="1:29" x14ac:dyDescent="0.2">
      <c r="B60" s="17"/>
      <c r="D60" s="140"/>
      <c r="E60" s="140"/>
      <c r="F60" s="140"/>
      <c r="G60" s="140"/>
      <c r="H60" s="140"/>
      <c r="J60" s="17"/>
    </row>
    <row r="61" spans="1:29" s="2" customFormat="1" ht="12.75" x14ac:dyDescent="0.2">
      <c r="A61" s="25"/>
      <c r="B61" s="26"/>
      <c r="C61" s="25"/>
      <c r="D61" s="143"/>
      <c r="E61" s="45"/>
      <c r="F61" s="151"/>
      <c r="G61" s="143"/>
      <c r="H61" s="45"/>
      <c r="I61" s="27"/>
      <c r="J61" s="31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</row>
    <row r="62" spans="1:29" x14ac:dyDescent="0.2">
      <c r="B62" s="17"/>
      <c r="D62" s="140"/>
      <c r="E62" s="140"/>
      <c r="F62" s="140"/>
      <c r="G62" s="140"/>
      <c r="H62" s="140"/>
      <c r="J62" s="17"/>
    </row>
    <row r="63" spans="1:29" x14ac:dyDescent="0.2">
      <c r="B63" s="17"/>
      <c r="D63" s="140"/>
      <c r="E63" s="140"/>
      <c r="F63" s="140"/>
      <c r="G63" s="140"/>
      <c r="H63" s="140"/>
      <c r="J63" s="17"/>
    </row>
    <row r="64" spans="1:29" x14ac:dyDescent="0.2">
      <c r="B64" s="17"/>
      <c r="D64" s="140"/>
      <c r="E64" s="140"/>
      <c r="F64" s="140"/>
      <c r="G64" s="140"/>
      <c r="H64" s="140"/>
      <c r="J64" s="17"/>
    </row>
    <row r="65" spans="1:29" s="2" customFormat="1" ht="12.75" x14ac:dyDescent="0.2">
      <c r="A65" s="25"/>
      <c r="B65" s="26"/>
      <c r="C65" s="25"/>
      <c r="D65" s="145"/>
      <c r="E65" s="45"/>
      <c r="F65" s="45"/>
      <c r="G65" s="145"/>
      <c r="H65" s="45"/>
      <c r="I65" s="34"/>
      <c r="J65" s="31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</row>
    <row r="66" spans="1:29" x14ac:dyDescent="0.2">
      <c r="B66" s="17"/>
      <c r="D66" s="140"/>
      <c r="E66" s="140"/>
      <c r="F66" s="140"/>
      <c r="G66" s="140"/>
      <c r="H66" s="140"/>
      <c r="J66" s="17"/>
    </row>
    <row r="67" spans="1:29" x14ac:dyDescent="0.2">
      <c r="B67" s="17"/>
      <c r="D67" s="140"/>
      <c r="E67" s="140"/>
      <c r="F67" s="140"/>
      <c r="G67" s="140"/>
      <c r="H67" s="140"/>
      <c r="J67" s="17"/>
    </row>
    <row r="68" spans="1:29" x14ac:dyDescent="0.2">
      <c r="B68" s="17"/>
      <c r="D68" s="140"/>
      <c r="E68" s="140"/>
      <c r="F68" s="140"/>
      <c r="G68" s="140"/>
      <c r="H68" s="140"/>
      <c r="J68" s="17"/>
    </row>
    <row r="69" spans="1:29" x14ac:dyDescent="0.2">
      <c r="B69" s="17"/>
      <c r="D69" s="140"/>
      <c r="E69" s="140"/>
      <c r="F69" s="140"/>
      <c r="G69" s="140"/>
      <c r="H69" s="140"/>
      <c r="J69" s="17"/>
    </row>
    <row r="70" spans="1:29" x14ac:dyDescent="0.2">
      <c r="B70" s="17"/>
      <c r="D70" s="140"/>
      <c r="E70" s="140"/>
      <c r="F70" s="140"/>
      <c r="G70" s="140"/>
      <c r="H70" s="140"/>
      <c r="J70" s="17"/>
    </row>
    <row r="71" spans="1:29" x14ac:dyDescent="0.2">
      <c r="B71" s="17"/>
      <c r="D71" s="140"/>
      <c r="E71" s="140"/>
      <c r="F71" s="140"/>
      <c r="G71" s="140"/>
      <c r="H71" s="140"/>
      <c r="J71" s="17"/>
    </row>
    <row r="72" spans="1:29" x14ac:dyDescent="0.2">
      <c r="B72" s="17"/>
      <c r="D72" s="140"/>
      <c r="E72" s="140"/>
      <c r="F72" s="140"/>
      <c r="G72" s="140"/>
      <c r="H72" s="140"/>
      <c r="J72" s="17"/>
    </row>
    <row r="73" spans="1:29" x14ac:dyDescent="0.2">
      <c r="B73" s="17"/>
      <c r="D73" s="140"/>
      <c r="E73" s="140"/>
      <c r="F73" s="140"/>
      <c r="G73" s="140"/>
      <c r="H73" s="140"/>
      <c r="J73" s="17"/>
    </row>
    <row r="74" spans="1:29" x14ac:dyDescent="0.2">
      <c r="B74" s="17"/>
      <c r="D74" s="140"/>
      <c r="E74" s="140"/>
      <c r="F74" s="140"/>
      <c r="G74" s="140"/>
      <c r="H74" s="140"/>
      <c r="J74" s="17"/>
    </row>
    <row r="75" spans="1:29" x14ac:dyDescent="0.2">
      <c r="B75" s="17"/>
      <c r="D75" s="140"/>
      <c r="E75" s="140"/>
      <c r="F75" s="140"/>
      <c r="G75" s="140"/>
      <c r="H75" s="140"/>
      <c r="J75" s="17"/>
    </row>
    <row r="76" spans="1:29" s="2" customFormat="1" ht="12.75" x14ac:dyDescent="0.2">
      <c r="A76" s="25"/>
      <c r="B76" s="26"/>
      <c r="C76" s="25"/>
      <c r="D76" s="143"/>
      <c r="E76" s="45"/>
      <c r="F76" s="151"/>
      <c r="G76" s="143"/>
      <c r="H76" s="45"/>
      <c r="I76" s="27"/>
      <c r="J76" s="31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</row>
    <row r="77" spans="1:29" s="2" customFormat="1" ht="14.45" customHeight="1" x14ac:dyDescent="0.2">
      <c r="A77" s="25"/>
      <c r="B77" s="35"/>
      <c r="C77" s="36"/>
      <c r="D77" s="36"/>
      <c r="E77" s="36"/>
      <c r="F77" s="36"/>
      <c r="G77" s="36"/>
      <c r="H77" s="36"/>
      <c r="I77" s="36"/>
      <c r="J77" s="31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</row>
    <row r="81" spans="1:45" s="2" customFormat="1" ht="6.95" customHeight="1" x14ac:dyDescent="0.2">
      <c r="A81" s="25"/>
      <c r="B81" s="37"/>
      <c r="C81" s="38"/>
      <c r="D81" s="38"/>
      <c r="E81" s="38"/>
      <c r="F81" s="38"/>
      <c r="G81" s="38"/>
      <c r="H81" s="38"/>
      <c r="I81" s="38"/>
      <c r="J81" s="31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</row>
    <row r="82" spans="1:45" s="2" customFormat="1" ht="24.95" customHeight="1" x14ac:dyDescent="0.2">
      <c r="A82" s="25"/>
      <c r="B82" s="26"/>
      <c r="C82" s="18" t="str">
        <f>'001 - Oprava střechy VB'!C82</f>
        <v>REKAPITULACE ČLENĚNÍ ORIENTAČNÍHO SOUPISU</v>
      </c>
      <c r="D82" s="25"/>
      <c r="E82" s="25"/>
      <c r="F82" s="25"/>
      <c r="G82" s="25"/>
      <c r="H82" s="25"/>
      <c r="I82" s="25"/>
      <c r="J82" s="31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</row>
    <row r="83" spans="1:45" s="2" customFormat="1" ht="6.95" customHeight="1" x14ac:dyDescent="0.2">
      <c r="A83" s="25"/>
      <c r="B83" s="26"/>
      <c r="C83" s="25"/>
      <c r="D83" s="25"/>
      <c r="E83" s="25"/>
      <c r="F83" s="25"/>
      <c r="G83" s="25"/>
      <c r="H83" s="25"/>
      <c r="I83" s="25"/>
      <c r="J83" s="31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</row>
    <row r="84" spans="1:45" s="2" customFormat="1" ht="12" customHeight="1" x14ac:dyDescent="0.2">
      <c r="A84" s="25"/>
      <c r="B84" s="26"/>
      <c r="C84" s="23" t="s">
        <v>14</v>
      </c>
      <c r="D84" s="25"/>
      <c r="E84" s="25"/>
      <c r="F84" s="25"/>
      <c r="G84" s="25"/>
      <c r="H84" s="25"/>
      <c r="I84" s="25"/>
      <c r="J84" s="31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</row>
    <row r="85" spans="1:45" s="2" customFormat="1" ht="26.25" customHeight="1" x14ac:dyDescent="0.2">
      <c r="A85" s="25"/>
      <c r="B85" s="26"/>
      <c r="C85" s="25"/>
      <c r="D85" s="25"/>
      <c r="E85" s="202" t="str">
        <f>E7</f>
        <v>Údržbové a dílčí opravné práce na objektech u SPS OŘ PHA 2023-2024 - Praha město</v>
      </c>
      <c r="F85" s="203"/>
      <c r="G85" s="203"/>
      <c r="H85" s="203"/>
      <c r="I85" s="25"/>
      <c r="J85" s="31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</row>
    <row r="86" spans="1:45" s="2" customFormat="1" ht="12" customHeight="1" x14ac:dyDescent="0.2">
      <c r="A86" s="25"/>
      <c r="B86" s="26"/>
      <c r="C86" s="23" t="s">
        <v>114</v>
      </c>
      <c r="D86" s="25"/>
      <c r="E86" s="25"/>
      <c r="F86" s="25"/>
      <c r="G86" s="25"/>
      <c r="H86" s="25"/>
      <c r="I86" s="25"/>
      <c r="J86" s="31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</row>
    <row r="87" spans="1:45" s="2" customFormat="1" ht="16.5" customHeight="1" x14ac:dyDescent="0.2">
      <c r="A87" s="25"/>
      <c r="B87" s="26"/>
      <c r="C87" s="25"/>
      <c r="D87" s="25"/>
      <c r="E87" s="167" t="str">
        <f>E9</f>
        <v>010 - Oprava vnitřních prostor 1NP - přístavba</v>
      </c>
      <c r="F87" s="201"/>
      <c r="G87" s="201"/>
      <c r="H87" s="201"/>
      <c r="I87" s="25"/>
      <c r="J87" s="31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</row>
    <row r="88" spans="1:45" s="2" customFormat="1" ht="6.95" customHeight="1" x14ac:dyDescent="0.2">
      <c r="A88" s="25"/>
      <c r="B88" s="26"/>
      <c r="C88" s="25"/>
      <c r="D88" s="25"/>
      <c r="E88" s="25"/>
      <c r="F88" s="25"/>
      <c r="G88" s="25"/>
      <c r="H88" s="25"/>
      <c r="I88" s="25"/>
      <c r="J88" s="31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</row>
    <row r="89" spans="1:45" s="2" customFormat="1" ht="12" customHeight="1" x14ac:dyDescent="0.2">
      <c r="A89" s="25"/>
      <c r="B89" s="26"/>
      <c r="C89" s="23" t="s">
        <v>18</v>
      </c>
      <c r="D89" s="25"/>
      <c r="E89" s="25"/>
      <c r="F89" s="21" t="str">
        <f>F12</f>
        <v>Obvod OŘ Praha</v>
      </c>
      <c r="G89" s="25"/>
      <c r="H89" s="25"/>
      <c r="I89" s="25"/>
      <c r="J89" s="31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</row>
    <row r="90" spans="1:45" s="2" customFormat="1" ht="6.95" customHeight="1" x14ac:dyDescent="0.2">
      <c r="A90" s="25"/>
      <c r="B90" s="26"/>
      <c r="C90" s="25"/>
      <c r="D90" s="25"/>
      <c r="E90" s="25"/>
      <c r="F90" s="25"/>
      <c r="G90" s="25"/>
      <c r="H90" s="25"/>
      <c r="I90" s="25"/>
      <c r="J90" s="31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</row>
    <row r="91" spans="1:45" s="2" customFormat="1" ht="15.2" customHeight="1" x14ac:dyDescent="0.2">
      <c r="A91" s="25"/>
      <c r="B91" s="26"/>
      <c r="C91" s="23" t="s">
        <v>22</v>
      </c>
      <c r="D91" s="25"/>
      <c r="E91" s="25"/>
      <c r="F91" s="21" t="str">
        <f>E15</f>
        <v>Správa železnic, státní organizace</v>
      </c>
      <c r="G91" s="25"/>
      <c r="H91" s="25"/>
      <c r="I91" s="25"/>
      <c r="J91" s="31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</row>
    <row r="92" spans="1:45" s="2" customFormat="1" ht="15.2" customHeight="1" x14ac:dyDescent="0.2">
      <c r="A92" s="25"/>
      <c r="B92" s="26"/>
      <c r="C92" s="23" t="s">
        <v>28</v>
      </c>
      <c r="D92" s="25"/>
      <c r="E92" s="25"/>
      <c r="F92" s="21" t="str">
        <f>IF(E18="","",E18)</f>
        <v xml:space="preserve"> </v>
      </c>
      <c r="G92" s="25"/>
      <c r="H92" s="25"/>
      <c r="I92" s="25"/>
      <c r="J92" s="31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</row>
    <row r="93" spans="1:45" s="2" customFormat="1" ht="10.35" customHeight="1" x14ac:dyDescent="0.2">
      <c r="A93" s="25"/>
      <c r="B93" s="26"/>
      <c r="C93" s="25"/>
      <c r="D93" s="25"/>
      <c r="E93" s="25"/>
      <c r="F93" s="25"/>
      <c r="G93" s="25"/>
      <c r="H93" s="25"/>
      <c r="I93" s="25"/>
      <c r="J93" s="31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</row>
    <row r="94" spans="1:45" s="2" customFormat="1" ht="29.25" customHeight="1" x14ac:dyDescent="0.2">
      <c r="A94" s="25"/>
      <c r="B94" s="26"/>
      <c r="C94" s="86" t="s">
        <v>116</v>
      </c>
      <c r="D94" s="84"/>
      <c r="E94" s="84"/>
      <c r="F94" s="84"/>
      <c r="G94" s="84"/>
      <c r="H94" s="84"/>
      <c r="I94" s="84"/>
      <c r="J94" s="31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</row>
    <row r="95" spans="1:45" s="2" customFormat="1" ht="10.35" customHeight="1" x14ac:dyDescent="0.2">
      <c r="A95" s="25"/>
      <c r="B95" s="26"/>
      <c r="C95" s="25"/>
      <c r="D95" s="25"/>
      <c r="E95" s="25"/>
      <c r="F95" s="25"/>
      <c r="G95" s="25"/>
      <c r="H95" s="25"/>
      <c r="I95" s="25"/>
      <c r="J95" s="31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</row>
    <row r="96" spans="1:45" s="2" customFormat="1" ht="22.9" customHeight="1" x14ac:dyDescent="0.2">
      <c r="A96" s="25"/>
      <c r="B96" s="26"/>
      <c r="C96" s="87"/>
      <c r="D96" s="25"/>
      <c r="E96" s="25"/>
      <c r="F96" s="25"/>
      <c r="G96" s="25"/>
      <c r="H96" s="25"/>
      <c r="I96" s="25"/>
      <c r="J96" s="31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S96" s="14" t="s">
        <v>117</v>
      </c>
    </row>
    <row r="97" spans="2:10" s="9" customFormat="1" ht="24.95" customHeight="1" x14ac:dyDescent="0.2">
      <c r="B97" s="88"/>
      <c r="D97" s="89" t="s">
        <v>119</v>
      </c>
      <c r="E97" s="90"/>
      <c r="F97" s="90"/>
      <c r="G97" s="90"/>
      <c r="H97" s="90"/>
      <c r="J97" s="88"/>
    </row>
    <row r="98" spans="2:10" s="10" customFormat="1" ht="19.899999999999999" customHeight="1" x14ac:dyDescent="0.2">
      <c r="B98" s="91"/>
      <c r="D98" s="92" t="s">
        <v>1927</v>
      </c>
      <c r="E98" s="93"/>
      <c r="F98" s="93"/>
      <c r="G98" s="93"/>
      <c r="H98" s="93"/>
      <c r="J98" s="91"/>
    </row>
    <row r="99" spans="2:10" s="10" customFormat="1" ht="19.899999999999999" customHeight="1" x14ac:dyDescent="0.2">
      <c r="B99" s="91"/>
      <c r="D99" s="92" t="s">
        <v>655</v>
      </c>
      <c r="E99" s="93"/>
      <c r="F99" s="93"/>
      <c r="G99" s="93"/>
      <c r="H99" s="93"/>
      <c r="J99" s="91"/>
    </row>
    <row r="100" spans="2:10" s="9" customFormat="1" ht="24.95" customHeight="1" x14ac:dyDescent="0.2">
      <c r="B100" s="88"/>
      <c r="D100" s="89" t="s">
        <v>124</v>
      </c>
      <c r="E100" s="90"/>
      <c r="F100" s="90"/>
      <c r="G100" s="90"/>
      <c r="H100" s="90"/>
      <c r="J100" s="88"/>
    </row>
    <row r="101" spans="2:10" s="10" customFormat="1" ht="19.899999999999999" customHeight="1" x14ac:dyDescent="0.2">
      <c r="B101" s="91"/>
      <c r="D101" s="92" t="s">
        <v>535</v>
      </c>
      <c r="E101" s="93"/>
      <c r="F101" s="93"/>
      <c r="G101" s="93"/>
      <c r="H101" s="93"/>
      <c r="J101" s="91"/>
    </row>
    <row r="102" spans="2:10" s="10" customFormat="1" ht="19.899999999999999" customHeight="1" x14ac:dyDescent="0.2">
      <c r="B102" s="91"/>
      <c r="D102" s="92" t="s">
        <v>536</v>
      </c>
      <c r="E102" s="93"/>
      <c r="F102" s="93"/>
      <c r="G102" s="93"/>
      <c r="H102" s="93"/>
      <c r="J102" s="91"/>
    </row>
    <row r="103" spans="2:10" s="10" customFormat="1" ht="19.899999999999999" customHeight="1" x14ac:dyDescent="0.2">
      <c r="B103" s="91"/>
      <c r="D103" s="92" t="s">
        <v>123</v>
      </c>
      <c r="E103" s="93"/>
      <c r="F103" s="93"/>
      <c r="G103" s="93"/>
      <c r="H103" s="93"/>
      <c r="J103" s="91"/>
    </row>
    <row r="104" spans="2:10" s="10" customFormat="1" ht="19.899999999999999" customHeight="1" x14ac:dyDescent="0.2">
      <c r="B104" s="91"/>
      <c r="D104" s="92" t="s">
        <v>1225</v>
      </c>
      <c r="E104" s="93"/>
      <c r="F104" s="93"/>
      <c r="G104" s="93"/>
      <c r="H104" s="93"/>
      <c r="J104" s="91"/>
    </row>
    <row r="105" spans="2:10" s="10" customFormat="1" ht="19.899999999999999" customHeight="1" x14ac:dyDescent="0.2">
      <c r="B105" s="91"/>
      <c r="D105" s="92" t="s">
        <v>538</v>
      </c>
      <c r="E105" s="93"/>
      <c r="F105" s="93"/>
      <c r="G105" s="93"/>
      <c r="H105" s="93"/>
      <c r="J105" s="91"/>
    </row>
    <row r="106" spans="2:10" s="10" customFormat="1" ht="19.899999999999999" customHeight="1" x14ac:dyDescent="0.2">
      <c r="B106" s="91"/>
      <c r="D106" s="92" t="s">
        <v>1702</v>
      </c>
      <c r="E106" s="93"/>
      <c r="F106" s="93"/>
      <c r="G106" s="93"/>
      <c r="H106" s="93"/>
      <c r="J106" s="91"/>
    </row>
    <row r="107" spans="2:10" s="10" customFormat="1" ht="19.899999999999999" customHeight="1" x14ac:dyDescent="0.2">
      <c r="B107" s="91"/>
      <c r="D107" s="92" t="s">
        <v>657</v>
      </c>
      <c r="E107" s="93"/>
      <c r="F107" s="93"/>
      <c r="G107" s="93"/>
      <c r="H107" s="93"/>
      <c r="J107" s="91"/>
    </row>
    <row r="108" spans="2:10" s="10" customFormat="1" ht="19.899999999999999" customHeight="1" x14ac:dyDescent="0.2">
      <c r="B108" s="91"/>
      <c r="D108" s="92" t="s">
        <v>1929</v>
      </c>
      <c r="E108" s="93"/>
      <c r="F108" s="93"/>
      <c r="G108" s="93"/>
      <c r="H108" s="93"/>
      <c r="J108" s="91"/>
    </row>
    <row r="109" spans="2:10" s="10" customFormat="1" ht="19.899999999999999" customHeight="1" x14ac:dyDescent="0.2">
      <c r="B109" s="91"/>
      <c r="D109" s="92" t="s">
        <v>1930</v>
      </c>
      <c r="E109" s="93"/>
      <c r="F109" s="93"/>
      <c r="G109" s="93"/>
      <c r="H109" s="93"/>
      <c r="J109" s="91"/>
    </row>
    <row r="110" spans="2:10" s="10" customFormat="1" ht="19.899999999999999" customHeight="1" x14ac:dyDescent="0.2">
      <c r="B110" s="91"/>
      <c r="D110" s="92" t="s">
        <v>1703</v>
      </c>
      <c r="E110" s="93"/>
      <c r="F110" s="93"/>
      <c r="G110" s="93"/>
      <c r="H110" s="93"/>
      <c r="J110" s="91"/>
    </row>
    <row r="111" spans="2:10" s="10" customFormat="1" ht="19.899999999999999" customHeight="1" x14ac:dyDescent="0.2">
      <c r="B111" s="91"/>
      <c r="D111" s="92" t="s">
        <v>1931</v>
      </c>
      <c r="E111" s="93"/>
      <c r="F111" s="93"/>
      <c r="G111" s="93"/>
      <c r="H111" s="93"/>
      <c r="J111" s="91"/>
    </row>
    <row r="112" spans="2:10" s="10" customFormat="1" ht="19.899999999999999" customHeight="1" x14ac:dyDescent="0.2">
      <c r="B112" s="91"/>
      <c r="D112" s="92" t="s">
        <v>659</v>
      </c>
      <c r="E112" s="93"/>
      <c r="F112" s="93"/>
      <c r="G112" s="93"/>
      <c r="H112" s="93"/>
      <c r="J112" s="91"/>
    </row>
    <row r="113" spans="1:29" s="10" customFormat="1" ht="19.899999999999999" customHeight="1" x14ac:dyDescent="0.2">
      <c r="B113" s="91"/>
      <c r="D113" s="92" t="s">
        <v>661</v>
      </c>
      <c r="E113" s="93"/>
      <c r="F113" s="93"/>
      <c r="G113" s="93"/>
      <c r="H113" s="93"/>
      <c r="J113" s="91"/>
    </row>
    <row r="114" spans="1:29" s="10" customFormat="1" ht="19.899999999999999" customHeight="1" x14ac:dyDescent="0.2">
      <c r="B114" s="91"/>
      <c r="D114" s="92" t="s">
        <v>662</v>
      </c>
      <c r="E114" s="93"/>
      <c r="F114" s="93"/>
      <c r="G114" s="93"/>
      <c r="H114" s="93"/>
      <c r="J114" s="91"/>
    </row>
    <row r="115" spans="1:29" s="10" customFormat="1" ht="19.899999999999999" customHeight="1" x14ac:dyDescent="0.2">
      <c r="B115" s="91"/>
      <c r="D115" s="92" t="s">
        <v>129</v>
      </c>
      <c r="E115" s="93"/>
      <c r="F115" s="93"/>
      <c r="G115" s="93"/>
      <c r="H115" s="93"/>
      <c r="J115" s="91"/>
    </row>
    <row r="116" spans="1:29" s="10" customFormat="1" ht="19.899999999999999" customHeight="1" x14ac:dyDescent="0.2">
      <c r="B116" s="91"/>
      <c r="D116" s="92" t="s">
        <v>1704</v>
      </c>
      <c r="E116" s="93"/>
      <c r="F116" s="93"/>
      <c r="G116" s="93"/>
      <c r="H116" s="93"/>
      <c r="J116" s="91"/>
    </row>
    <row r="117" spans="1:29" s="10" customFormat="1" ht="19.899999999999999" customHeight="1" x14ac:dyDescent="0.2">
      <c r="B117" s="91"/>
      <c r="D117" s="92" t="s">
        <v>1932</v>
      </c>
      <c r="E117" s="93"/>
      <c r="F117" s="93"/>
      <c r="G117" s="93"/>
      <c r="H117" s="93"/>
      <c r="J117" s="91"/>
    </row>
    <row r="118" spans="1:29" s="10" customFormat="1" ht="19.899999999999999" customHeight="1" x14ac:dyDescent="0.2">
      <c r="B118" s="91"/>
      <c r="D118" s="92" t="s">
        <v>1705</v>
      </c>
      <c r="E118" s="93"/>
      <c r="F118" s="93"/>
      <c r="G118" s="93"/>
      <c r="H118" s="93"/>
      <c r="J118" s="91"/>
    </row>
    <row r="119" spans="1:29" s="10" customFormat="1" ht="19.899999999999999" customHeight="1" x14ac:dyDescent="0.2">
      <c r="B119" s="91"/>
      <c r="D119" s="92" t="s">
        <v>663</v>
      </c>
      <c r="E119" s="93"/>
      <c r="F119" s="93"/>
      <c r="G119" s="93"/>
      <c r="H119" s="93"/>
      <c r="J119" s="91"/>
    </row>
    <row r="120" spans="1:29" s="10" customFormat="1" ht="19.899999999999999" customHeight="1" x14ac:dyDescent="0.2">
      <c r="B120" s="91"/>
      <c r="D120" s="92" t="s">
        <v>1706</v>
      </c>
      <c r="E120" s="93"/>
      <c r="F120" s="93"/>
      <c r="G120" s="93"/>
      <c r="H120" s="93"/>
      <c r="J120" s="91"/>
    </row>
    <row r="121" spans="1:29" s="9" customFormat="1" ht="24.95" customHeight="1" x14ac:dyDescent="0.2">
      <c r="B121" s="88"/>
      <c r="D121" s="89" t="s">
        <v>666</v>
      </c>
      <c r="E121" s="90"/>
      <c r="F121" s="90"/>
      <c r="G121" s="90"/>
      <c r="H121" s="90"/>
      <c r="J121" s="88"/>
    </row>
    <row r="122" spans="1:29" s="2" customFormat="1" ht="21.75" customHeight="1" x14ac:dyDescent="0.2">
      <c r="A122" s="25"/>
      <c r="B122" s="26"/>
      <c r="C122" s="25"/>
      <c r="D122" s="25"/>
      <c r="E122" s="25"/>
      <c r="F122" s="25"/>
      <c r="G122" s="25"/>
      <c r="H122" s="25"/>
      <c r="I122" s="25"/>
      <c r="J122" s="31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</row>
    <row r="123" spans="1:29" s="2" customFormat="1" ht="6.95" customHeight="1" x14ac:dyDescent="0.2">
      <c r="A123" s="25"/>
      <c r="B123" s="35"/>
      <c r="C123" s="36"/>
      <c r="D123" s="36"/>
      <c r="E123" s="36"/>
      <c r="F123" s="36"/>
      <c r="G123" s="36"/>
      <c r="H123" s="36"/>
      <c r="I123" s="36"/>
      <c r="J123" s="31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</row>
    <row r="127" spans="1:29" s="2" customFormat="1" ht="6.95" customHeight="1" x14ac:dyDescent="0.2">
      <c r="A127" s="25"/>
      <c r="B127" s="37"/>
      <c r="C127" s="38"/>
      <c r="D127" s="38"/>
      <c r="E127" s="38"/>
      <c r="F127" s="38"/>
      <c r="G127" s="38"/>
      <c r="H127" s="38"/>
      <c r="I127" s="38"/>
      <c r="J127" s="31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</row>
    <row r="128" spans="1:29" s="2" customFormat="1" ht="24.95" customHeight="1" x14ac:dyDescent="0.2">
      <c r="A128" s="25"/>
      <c r="B128" s="26"/>
      <c r="C128" s="18" t="str">
        <f>'001 - Oprava střechy VB'!C116</f>
        <v>ORIENTAČNÍ SOUPIS PRACÍ</v>
      </c>
      <c r="D128" s="25"/>
      <c r="E128" s="25"/>
      <c r="F128" s="25"/>
      <c r="G128" s="25"/>
      <c r="H128" s="25"/>
      <c r="I128" s="25"/>
      <c r="J128" s="31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</row>
    <row r="129" spans="1:63" s="2" customFormat="1" ht="6.95" customHeight="1" x14ac:dyDescent="0.2">
      <c r="A129" s="25"/>
      <c r="B129" s="26"/>
      <c r="C129" s="25"/>
      <c r="D129" s="25"/>
      <c r="E129" s="25"/>
      <c r="F129" s="25"/>
      <c r="G129" s="25"/>
      <c r="H129" s="25"/>
      <c r="I129" s="25"/>
      <c r="J129" s="31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</row>
    <row r="130" spans="1:63" s="2" customFormat="1" ht="12" customHeight="1" x14ac:dyDescent="0.2">
      <c r="A130" s="25"/>
      <c r="B130" s="26"/>
      <c r="C130" s="23" t="s">
        <v>14</v>
      </c>
      <c r="D130" s="25"/>
      <c r="E130" s="25"/>
      <c r="F130" s="25"/>
      <c r="G130" s="25"/>
      <c r="H130" s="25"/>
      <c r="I130" s="25"/>
      <c r="J130" s="31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</row>
    <row r="131" spans="1:63" s="2" customFormat="1" ht="26.25" customHeight="1" x14ac:dyDescent="0.2">
      <c r="A131" s="25"/>
      <c r="B131" s="26"/>
      <c r="C131" s="25"/>
      <c r="D131" s="25"/>
      <c r="E131" s="202" t="str">
        <f>E7</f>
        <v>Údržbové a dílčí opravné práce na objektech u SPS OŘ PHA 2023-2024 - Praha město</v>
      </c>
      <c r="F131" s="203"/>
      <c r="G131" s="203"/>
      <c r="H131" s="203"/>
      <c r="I131" s="25"/>
      <c r="J131" s="31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</row>
    <row r="132" spans="1:63" s="2" customFormat="1" ht="12" customHeight="1" x14ac:dyDescent="0.2">
      <c r="A132" s="25"/>
      <c r="B132" s="26"/>
      <c r="C132" s="23" t="s">
        <v>114</v>
      </c>
      <c r="D132" s="25"/>
      <c r="E132" s="25"/>
      <c r="F132" s="25"/>
      <c r="G132" s="25"/>
      <c r="H132" s="25"/>
      <c r="I132" s="25"/>
      <c r="J132" s="31"/>
      <c r="Q132" s="25"/>
      <c r="R132" s="25"/>
      <c r="S132" s="25"/>
      <c r="T132" s="25"/>
      <c r="U132" s="25"/>
      <c r="V132" s="25"/>
      <c r="W132" s="25"/>
      <c r="X132" s="25"/>
      <c r="Y132" s="25"/>
      <c r="Z132" s="25"/>
      <c r="AA132" s="25"/>
      <c r="AB132" s="25"/>
      <c r="AC132" s="25"/>
    </row>
    <row r="133" spans="1:63" s="2" customFormat="1" ht="16.5" customHeight="1" x14ac:dyDescent="0.2">
      <c r="A133" s="25"/>
      <c r="B133" s="26"/>
      <c r="C133" s="25"/>
      <c r="D133" s="25"/>
      <c r="E133" s="167" t="str">
        <f>E9</f>
        <v>010 - Oprava vnitřních prostor 1NP - přístavba</v>
      </c>
      <c r="F133" s="201"/>
      <c r="G133" s="201"/>
      <c r="H133" s="201"/>
      <c r="I133" s="25"/>
      <c r="J133" s="31"/>
      <c r="Q133" s="25"/>
      <c r="R133" s="25"/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</row>
    <row r="134" spans="1:63" s="2" customFormat="1" ht="6.95" customHeight="1" x14ac:dyDescent="0.2">
      <c r="A134" s="25"/>
      <c r="B134" s="26"/>
      <c r="C134" s="25"/>
      <c r="D134" s="25"/>
      <c r="E134" s="25"/>
      <c r="F134" s="25"/>
      <c r="G134" s="25"/>
      <c r="H134" s="25"/>
      <c r="I134" s="25"/>
      <c r="J134" s="31"/>
      <c r="Q134" s="25"/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</row>
    <row r="135" spans="1:63" s="2" customFormat="1" ht="12" customHeight="1" x14ac:dyDescent="0.2">
      <c r="A135" s="25"/>
      <c r="B135" s="26"/>
      <c r="C135" s="23" t="s">
        <v>18</v>
      </c>
      <c r="D135" s="25"/>
      <c r="E135" s="25"/>
      <c r="F135" s="21" t="str">
        <f>F12</f>
        <v>Obvod OŘ Praha</v>
      </c>
      <c r="G135" s="25"/>
      <c r="H135" s="25"/>
      <c r="I135" s="25"/>
      <c r="J135" s="31"/>
      <c r="Q135" s="25"/>
      <c r="R135" s="25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</row>
    <row r="136" spans="1:63" s="2" customFormat="1" ht="6.95" customHeight="1" x14ac:dyDescent="0.2">
      <c r="A136" s="25"/>
      <c r="B136" s="26"/>
      <c r="C136" s="25"/>
      <c r="D136" s="25"/>
      <c r="E136" s="25"/>
      <c r="F136" s="25"/>
      <c r="G136" s="25"/>
      <c r="H136" s="25"/>
      <c r="I136" s="25"/>
      <c r="J136" s="31"/>
      <c r="Q136" s="25"/>
      <c r="R136" s="25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</row>
    <row r="137" spans="1:63" s="2" customFormat="1" ht="15.2" customHeight="1" x14ac:dyDescent="0.2">
      <c r="A137" s="25"/>
      <c r="B137" s="26"/>
      <c r="C137" s="23" t="s">
        <v>22</v>
      </c>
      <c r="D137" s="25"/>
      <c r="E137" s="25"/>
      <c r="F137" s="21" t="str">
        <f>E15</f>
        <v>Správa železnic, státní organizace</v>
      </c>
      <c r="G137" s="25"/>
      <c r="H137" s="25"/>
      <c r="I137" s="25"/>
      <c r="J137" s="31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</row>
    <row r="138" spans="1:63" s="2" customFormat="1" ht="15.2" customHeight="1" x14ac:dyDescent="0.2">
      <c r="A138" s="25"/>
      <c r="B138" s="26"/>
      <c r="C138" s="23" t="s">
        <v>28</v>
      </c>
      <c r="D138" s="25"/>
      <c r="E138" s="25"/>
      <c r="F138" s="21" t="str">
        <f>IF(E18="","",E18)</f>
        <v xml:space="preserve"> </v>
      </c>
      <c r="G138" s="25"/>
      <c r="H138" s="25"/>
      <c r="I138" s="25"/>
      <c r="J138" s="31"/>
      <c r="Q138" s="25"/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</row>
    <row r="139" spans="1:63" s="2" customFormat="1" ht="10.35" customHeight="1" x14ac:dyDescent="0.2">
      <c r="A139" s="25"/>
      <c r="B139" s="26"/>
      <c r="C139" s="25"/>
      <c r="D139" s="25"/>
      <c r="E139" s="25"/>
      <c r="F139" s="25"/>
      <c r="G139" s="25"/>
      <c r="H139" s="25"/>
      <c r="I139" s="25"/>
      <c r="J139" s="31"/>
      <c r="Q139" s="25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</row>
    <row r="140" spans="1:63" s="11" customFormat="1" ht="29.25" customHeight="1" x14ac:dyDescent="0.2">
      <c r="A140" s="94"/>
      <c r="B140" s="95"/>
      <c r="C140" s="96" t="s">
        <v>131</v>
      </c>
      <c r="D140" s="97" t="s">
        <v>43</v>
      </c>
      <c r="E140" s="97" t="s">
        <v>40</v>
      </c>
      <c r="F140" s="97" t="s">
        <v>41</v>
      </c>
      <c r="G140" s="97" t="s">
        <v>132</v>
      </c>
      <c r="H140" s="97" t="s">
        <v>133</v>
      </c>
      <c r="I140" s="98" t="s">
        <v>134</v>
      </c>
      <c r="J140" s="99"/>
      <c r="K140" s="49" t="s">
        <v>1</v>
      </c>
      <c r="L140" s="50" t="s">
        <v>36</v>
      </c>
      <c r="M140" s="50" t="s">
        <v>135</v>
      </c>
      <c r="N140" s="50" t="s">
        <v>136</v>
      </c>
      <c r="O140" s="50" t="s">
        <v>137</v>
      </c>
      <c r="P140" s="50" t="s">
        <v>138</v>
      </c>
      <c r="Q140" s="50" t="s">
        <v>139</v>
      </c>
      <c r="R140" s="51" t="s">
        <v>140</v>
      </c>
      <c r="S140" s="94"/>
      <c r="T140" s="94"/>
      <c r="U140" s="94"/>
      <c r="V140" s="94"/>
      <c r="W140" s="94"/>
      <c r="X140" s="94"/>
      <c r="Y140" s="94"/>
      <c r="Z140" s="94"/>
      <c r="AA140" s="94"/>
      <c r="AB140" s="94"/>
      <c r="AC140" s="94"/>
    </row>
    <row r="141" spans="1:63" s="2" customFormat="1" ht="22.9" customHeight="1" x14ac:dyDescent="0.2">
      <c r="A141" s="25"/>
      <c r="B141" s="26"/>
      <c r="C141" s="56"/>
      <c r="D141" s="25"/>
      <c r="E141" s="25"/>
      <c r="F141" s="25"/>
      <c r="G141" s="25"/>
      <c r="H141" s="25"/>
      <c r="I141" s="25"/>
      <c r="J141" s="26"/>
      <c r="K141" s="52"/>
      <c r="L141" s="43"/>
      <c r="M141" s="53"/>
      <c r="N141" s="100">
        <f>N142+N161+N305</f>
        <v>331.38130599999994</v>
      </c>
      <c r="O141" s="53"/>
      <c r="P141" s="100">
        <f>P142+P161+P305</f>
        <v>18.56580748</v>
      </c>
      <c r="Q141" s="53"/>
      <c r="R141" s="101">
        <f>R142+R161+R305</f>
        <v>18.247637269999998</v>
      </c>
      <c r="S141" s="25"/>
      <c r="T141" s="25"/>
      <c r="U141" s="25"/>
      <c r="V141" s="25"/>
      <c r="W141" s="25"/>
      <c r="X141" s="25"/>
      <c r="Y141" s="25"/>
      <c r="Z141" s="25"/>
      <c r="AA141" s="25"/>
      <c r="AB141" s="25"/>
      <c r="AC141" s="25"/>
      <c r="AR141" s="14" t="s">
        <v>56</v>
      </c>
      <c r="AS141" s="14" t="s">
        <v>117</v>
      </c>
      <c r="BI141" s="102" t="e">
        <f>BI142+BI161+BI305</f>
        <v>#REF!</v>
      </c>
    </row>
    <row r="142" spans="1:63" s="12" customFormat="1" ht="25.9" customHeight="1" x14ac:dyDescent="0.2">
      <c r="B142" s="103"/>
      <c r="D142" s="104" t="s">
        <v>56</v>
      </c>
      <c r="E142" s="105" t="s">
        <v>149</v>
      </c>
      <c r="F142" s="105" t="s">
        <v>150</v>
      </c>
      <c r="J142" s="103"/>
      <c r="K142" s="106"/>
      <c r="L142" s="107"/>
      <c r="M142" s="107"/>
      <c r="N142" s="108">
        <f>N143+N148</f>
        <v>105.25467699999999</v>
      </c>
      <c r="O142" s="107"/>
      <c r="P142" s="108">
        <f>P143+P148</f>
        <v>16.313404009999999</v>
      </c>
      <c r="Q142" s="107"/>
      <c r="R142" s="109">
        <f>R143+R148</f>
        <v>0.11574799999999999</v>
      </c>
      <c r="AP142" s="104" t="s">
        <v>65</v>
      </c>
      <c r="AR142" s="110" t="s">
        <v>56</v>
      </c>
      <c r="AS142" s="110" t="s">
        <v>57</v>
      </c>
      <c r="AW142" s="104" t="s">
        <v>144</v>
      </c>
      <c r="BI142" s="111" t="e">
        <f>BI143+BI148</f>
        <v>#REF!</v>
      </c>
    </row>
    <row r="143" spans="1:63" s="12" customFormat="1" ht="22.9" customHeight="1" x14ac:dyDescent="0.2">
      <c r="B143" s="103"/>
      <c r="D143" s="104" t="s">
        <v>56</v>
      </c>
      <c r="E143" s="125" t="s">
        <v>68</v>
      </c>
      <c r="F143" s="125" t="s">
        <v>1933</v>
      </c>
      <c r="J143" s="103"/>
      <c r="K143" s="106"/>
      <c r="L143" s="107"/>
      <c r="M143" s="107"/>
      <c r="N143" s="108">
        <f>SUM(N144:N147)</f>
        <v>2.8763730000000001</v>
      </c>
      <c r="O143" s="107"/>
      <c r="P143" s="108">
        <f>SUM(P144:P147)</f>
        <v>0.10763249999999999</v>
      </c>
      <c r="Q143" s="107"/>
      <c r="R143" s="109">
        <f>SUM(R144:R147)</f>
        <v>0.11574799999999999</v>
      </c>
      <c r="AP143" s="104" t="s">
        <v>65</v>
      </c>
      <c r="AR143" s="110" t="s">
        <v>56</v>
      </c>
      <c r="AS143" s="110" t="s">
        <v>65</v>
      </c>
      <c r="AW143" s="104" t="s">
        <v>144</v>
      </c>
      <c r="BI143" s="111" t="e">
        <f>SUM(BI144:BI147)</f>
        <v>#REF!</v>
      </c>
    </row>
    <row r="144" spans="1:63" s="2" customFormat="1" ht="24.2" customHeight="1" x14ac:dyDescent="0.2">
      <c r="A144" s="25"/>
      <c r="B144" s="112"/>
      <c r="C144" s="113" t="s">
        <v>65</v>
      </c>
      <c r="D144" s="113" t="s">
        <v>145</v>
      </c>
      <c r="E144" s="114" t="s">
        <v>1934</v>
      </c>
      <c r="F144" s="115" t="s">
        <v>1935</v>
      </c>
      <c r="G144" s="116" t="s">
        <v>162</v>
      </c>
      <c r="H144" s="117">
        <v>0.76200000000000001</v>
      </c>
      <c r="I144" s="118"/>
      <c r="J144" s="26"/>
      <c r="K144" s="119" t="s">
        <v>1</v>
      </c>
      <c r="L144" s="120" t="s">
        <v>37</v>
      </c>
      <c r="M144" s="121">
        <v>0.29099999999999998</v>
      </c>
      <c r="N144" s="121">
        <f>M144*H144</f>
        <v>0.22174199999999999</v>
      </c>
      <c r="O144" s="121">
        <v>8.1309999999999993E-2</v>
      </c>
      <c r="P144" s="121">
        <f>O144*H144</f>
        <v>6.1958219999999994E-2</v>
      </c>
      <c r="Q144" s="121">
        <v>0</v>
      </c>
      <c r="R144" s="122">
        <f>Q144*H144</f>
        <v>0</v>
      </c>
      <c r="S144" s="25"/>
      <c r="T144" s="25"/>
      <c r="U144" s="25"/>
      <c r="V144" s="25"/>
      <c r="W144" s="25"/>
      <c r="X144" s="25"/>
      <c r="Y144" s="25"/>
      <c r="Z144" s="25"/>
      <c r="AA144" s="25"/>
      <c r="AB144" s="25"/>
      <c r="AC144" s="25"/>
      <c r="AP144" s="123" t="s">
        <v>143</v>
      </c>
      <c r="AR144" s="123" t="s">
        <v>145</v>
      </c>
      <c r="AS144" s="123" t="s">
        <v>67</v>
      </c>
      <c r="AW144" s="14" t="s">
        <v>144</v>
      </c>
      <c r="BC144" s="124" t="e">
        <f>IF(L144="základní",#REF!,0)</f>
        <v>#REF!</v>
      </c>
      <c r="BD144" s="124">
        <f>IF(L144="snížená",#REF!,0)</f>
        <v>0</v>
      </c>
      <c r="BE144" s="124">
        <f>IF(L144="zákl. přenesená",#REF!,0)</f>
        <v>0</v>
      </c>
      <c r="BF144" s="124">
        <f>IF(L144="sníž. přenesená",#REF!,0)</f>
        <v>0</v>
      </c>
      <c r="BG144" s="124">
        <f>IF(L144="nulová",#REF!,0)</f>
        <v>0</v>
      </c>
      <c r="BH144" s="14" t="s">
        <v>65</v>
      </c>
      <c r="BI144" s="124" t="e">
        <f>ROUND(#REF!*H144,2)</f>
        <v>#REF!</v>
      </c>
      <c r="BJ144" s="14" t="s">
        <v>143</v>
      </c>
      <c r="BK144" s="123" t="s">
        <v>1936</v>
      </c>
    </row>
    <row r="145" spans="1:63" s="2" customFormat="1" ht="21.75" customHeight="1" x14ac:dyDescent="0.2">
      <c r="A145" s="25"/>
      <c r="B145" s="112"/>
      <c r="C145" s="113" t="s">
        <v>67</v>
      </c>
      <c r="D145" s="113" t="s">
        <v>145</v>
      </c>
      <c r="E145" s="114" t="s">
        <v>1937</v>
      </c>
      <c r="F145" s="115" t="s">
        <v>1938</v>
      </c>
      <c r="G145" s="116" t="s">
        <v>162</v>
      </c>
      <c r="H145" s="117">
        <v>0.76200000000000001</v>
      </c>
      <c r="I145" s="118"/>
      <c r="J145" s="26"/>
      <c r="K145" s="119" t="s">
        <v>1</v>
      </c>
      <c r="L145" s="120" t="s">
        <v>37</v>
      </c>
      <c r="M145" s="121">
        <v>1.607</v>
      </c>
      <c r="N145" s="121">
        <f>M145*H145</f>
        <v>1.224534</v>
      </c>
      <c r="O145" s="121">
        <v>4.684E-2</v>
      </c>
      <c r="P145" s="121">
        <f>O145*H145</f>
        <v>3.5692080000000001E-2</v>
      </c>
      <c r="Q145" s="121">
        <v>0</v>
      </c>
      <c r="R145" s="122">
        <f>Q145*H145</f>
        <v>0</v>
      </c>
      <c r="S145" s="25"/>
      <c r="T145" s="25"/>
      <c r="U145" s="25"/>
      <c r="V145" s="25"/>
      <c r="W145" s="25"/>
      <c r="X145" s="25"/>
      <c r="Y145" s="25"/>
      <c r="Z145" s="25"/>
      <c r="AA145" s="25"/>
      <c r="AB145" s="25"/>
      <c r="AC145" s="25"/>
      <c r="AP145" s="123" t="s">
        <v>143</v>
      </c>
      <c r="AR145" s="123" t="s">
        <v>145</v>
      </c>
      <c r="AS145" s="123" t="s">
        <v>67</v>
      </c>
      <c r="AW145" s="14" t="s">
        <v>144</v>
      </c>
      <c r="BC145" s="124" t="e">
        <f>IF(L145="základní",#REF!,0)</f>
        <v>#REF!</v>
      </c>
      <c r="BD145" s="124">
        <f>IF(L145="snížená",#REF!,0)</f>
        <v>0</v>
      </c>
      <c r="BE145" s="124">
        <f>IF(L145="zákl. přenesená",#REF!,0)</f>
        <v>0</v>
      </c>
      <c r="BF145" s="124">
        <f>IF(L145="sníž. přenesená",#REF!,0)</f>
        <v>0</v>
      </c>
      <c r="BG145" s="124">
        <f>IF(L145="nulová",#REF!,0)</f>
        <v>0</v>
      </c>
      <c r="BH145" s="14" t="s">
        <v>65</v>
      </c>
      <c r="BI145" s="124" t="e">
        <f>ROUND(#REF!*H145,2)</f>
        <v>#REF!</v>
      </c>
      <c r="BJ145" s="14" t="s">
        <v>143</v>
      </c>
      <c r="BK145" s="123" t="s">
        <v>1939</v>
      </c>
    </row>
    <row r="146" spans="1:63" s="2" customFormat="1" ht="24.2" customHeight="1" x14ac:dyDescent="0.2">
      <c r="A146" s="25"/>
      <c r="B146" s="112"/>
      <c r="C146" s="126" t="s">
        <v>151</v>
      </c>
      <c r="D146" s="126" t="s">
        <v>242</v>
      </c>
      <c r="E146" s="127" t="s">
        <v>1943</v>
      </c>
      <c r="F146" s="128" t="s">
        <v>1944</v>
      </c>
      <c r="G146" s="129" t="s">
        <v>162</v>
      </c>
      <c r="H146" s="130">
        <v>0.76200000000000001</v>
      </c>
      <c r="I146" s="131"/>
      <c r="J146" s="132"/>
      <c r="K146" s="133" t="s">
        <v>1</v>
      </c>
      <c r="L146" s="134" t="s">
        <v>37</v>
      </c>
      <c r="M146" s="121">
        <v>0</v>
      </c>
      <c r="N146" s="121">
        <f>M146*H146</f>
        <v>0</v>
      </c>
      <c r="O146" s="121">
        <v>1.3100000000000001E-2</v>
      </c>
      <c r="P146" s="121">
        <f>O146*H146</f>
        <v>9.9822000000000001E-3</v>
      </c>
      <c r="Q146" s="121">
        <v>0</v>
      </c>
      <c r="R146" s="122">
        <f>Q146*H146</f>
        <v>0</v>
      </c>
      <c r="S146" s="25"/>
      <c r="T146" s="25"/>
      <c r="U146" s="25"/>
      <c r="V146" s="25"/>
      <c r="W146" s="25"/>
      <c r="X146" s="25"/>
      <c r="Y146" s="25"/>
      <c r="Z146" s="25"/>
      <c r="AA146" s="25"/>
      <c r="AB146" s="25"/>
      <c r="AC146" s="25"/>
      <c r="AP146" s="123" t="s">
        <v>267</v>
      </c>
      <c r="AR146" s="123" t="s">
        <v>242</v>
      </c>
      <c r="AS146" s="123" t="s">
        <v>67</v>
      </c>
      <c r="AW146" s="14" t="s">
        <v>144</v>
      </c>
      <c r="BC146" s="124" t="e">
        <f>IF(L146="základní",#REF!,0)</f>
        <v>#REF!</v>
      </c>
      <c r="BD146" s="124">
        <f>IF(L146="snížená",#REF!,0)</f>
        <v>0</v>
      </c>
      <c r="BE146" s="124">
        <f>IF(L146="zákl. přenesená",#REF!,0)</f>
        <v>0</v>
      </c>
      <c r="BF146" s="124">
        <f>IF(L146="sníž. přenesená",#REF!,0)</f>
        <v>0</v>
      </c>
      <c r="BG146" s="124">
        <f>IF(L146="nulová",#REF!,0)</f>
        <v>0</v>
      </c>
      <c r="BH146" s="14" t="s">
        <v>65</v>
      </c>
      <c r="BI146" s="124" t="e">
        <f>ROUND(#REF!*H146,2)</f>
        <v>#REF!</v>
      </c>
      <c r="BJ146" s="14" t="s">
        <v>214</v>
      </c>
      <c r="BK146" s="123" t="s">
        <v>1945</v>
      </c>
    </row>
    <row r="147" spans="1:63" s="2" customFormat="1" ht="24.2" customHeight="1" x14ac:dyDescent="0.2">
      <c r="A147" s="25"/>
      <c r="B147" s="112"/>
      <c r="C147" s="113" t="s">
        <v>143</v>
      </c>
      <c r="D147" s="113" t="s">
        <v>145</v>
      </c>
      <c r="E147" s="114" t="s">
        <v>786</v>
      </c>
      <c r="F147" s="115" t="s">
        <v>1946</v>
      </c>
      <c r="G147" s="116" t="s">
        <v>178</v>
      </c>
      <c r="H147" s="117">
        <v>1.5229999999999999</v>
      </c>
      <c r="I147" s="118"/>
      <c r="J147" s="26"/>
      <c r="K147" s="119" t="s">
        <v>1</v>
      </c>
      <c r="L147" s="120" t="s">
        <v>37</v>
      </c>
      <c r="M147" s="121">
        <v>0.93899999999999995</v>
      </c>
      <c r="N147" s="121">
        <f>M147*H147</f>
        <v>1.4300969999999997</v>
      </c>
      <c r="O147" s="121">
        <v>0</v>
      </c>
      <c r="P147" s="121">
        <f>O147*H147</f>
        <v>0</v>
      </c>
      <c r="Q147" s="121">
        <v>7.5999999999999998E-2</v>
      </c>
      <c r="R147" s="122">
        <f>Q147*H147</f>
        <v>0.11574799999999999</v>
      </c>
      <c r="S147" s="25"/>
      <c r="T147" s="25"/>
      <c r="U147" s="25"/>
      <c r="V147" s="25"/>
      <c r="W147" s="25"/>
      <c r="X147" s="25"/>
      <c r="Y147" s="25"/>
      <c r="Z147" s="25"/>
      <c r="AA147" s="25"/>
      <c r="AB147" s="25"/>
      <c r="AC147" s="25"/>
      <c r="AP147" s="123" t="s">
        <v>143</v>
      </c>
      <c r="AR147" s="123" t="s">
        <v>145</v>
      </c>
      <c r="AS147" s="123" t="s">
        <v>67</v>
      </c>
      <c r="AW147" s="14" t="s">
        <v>144</v>
      </c>
      <c r="BC147" s="124" t="e">
        <f>IF(L147="základní",#REF!,0)</f>
        <v>#REF!</v>
      </c>
      <c r="BD147" s="124">
        <f>IF(L147="snížená",#REF!,0)</f>
        <v>0</v>
      </c>
      <c r="BE147" s="124">
        <f>IF(L147="zákl. přenesená",#REF!,0)</f>
        <v>0</v>
      </c>
      <c r="BF147" s="124">
        <f>IF(L147="sníž. přenesená",#REF!,0)</f>
        <v>0</v>
      </c>
      <c r="BG147" s="124">
        <f>IF(L147="nulová",#REF!,0)</f>
        <v>0</v>
      </c>
      <c r="BH147" s="14" t="s">
        <v>65</v>
      </c>
      <c r="BI147" s="124" t="e">
        <f>ROUND(#REF!*H147,2)</f>
        <v>#REF!</v>
      </c>
      <c r="BJ147" s="14" t="s">
        <v>143</v>
      </c>
      <c r="BK147" s="123" t="s">
        <v>1947</v>
      </c>
    </row>
    <row r="148" spans="1:63" s="12" customFormat="1" ht="22.9" customHeight="1" x14ac:dyDescent="0.2">
      <c r="B148" s="103"/>
      <c r="D148" s="104" t="s">
        <v>56</v>
      </c>
      <c r="E148" s="125" t="s">
        <v>171</v>
      </c>
      <c r="F148" s="125" t="s">
        <v>676</v>
      </c>
      <c r="J148" s="103"/>
      <c r="K148" s="106"/>
      <c r="L148" s="107"/>
      <c r="M148" s="107"/>
      <c r="N148" s="108">
        <f>SUM(N149:N160)</f>
        <v>102.37830399999999</v>
      </c>
      <c r="O148" s="107"/>
      <c r="P148" s="108">
        <f>SUM(P149:P160)</f>
        <v>16.205771509999998</v>
      </c>
      <c r="Q148" s="107"/>
      <c r="R148" s="109">
        <f>SUM(R149:R160)</f>
        <v>0</v>
      </c>
      <c r="AP148" s="104" t="s">
        <v>65</v>
      </c>
      <c r="AR148" s="110" t="s">
        <v>56</v>
      </c>
      <c r="AS148" s="110" t="s">
        <v>65</v>
      </c>
      <c r="AW148" s="104" t="s">
        <v>144</v>
      </c>
      <c r="BI148" s="111" t="e">
        <f>SUM(BI149:BI160)</f>
        <v>#REF!</v>
      </c>
    </row>
    <row r="149" spans="1:63" s="2" customFormat="1" ht="24.2" customHeight="1" x14ac:dyDescent="0.2">
      <c r="A149" s="25"/>
      <c r="B149" s="112"/>
      <c r="C149" s="113" t="s">
        <v>166</v>
      </c>
      <c r="D149" s="113" t="s">
        <v>145</v>
      </c>
      <c r="E149" s="114" t="s">
        <v>1956</v>
      </c>
      <c r="F149" s="115" t="s">
        <v>1957</v>
      </c>
      <c r="G149" s="116" t="s">
        <v>178</v>
      </c>
      <c r="H149" s="117">
        <v>71.156999999999996</v>
      </c>
      <c r="I149" s="118"/>
      <c r="J149" s="26"/>
      <c r="K149" s="119" t="s">
        <v>1</v>
      </c>
      <c r="L149" s="120" t="s">
        <v>37</v>
      </c>
      <c r="M149" s="121">
        <v>0.104</v>
      </c>
      <c r="N149" s="121">
        <f t="shared" ref="N149:N160" si="0">M149*H149</f>
        <v>7.4003279999999991</v>
      </c>
      <c r="O149" s="121">
        <v>2.5999999999999998E-4</v>
      </c>
      <c r="P149" s="121">
        <f t="shared" ref="P149:P160" si="1">O149*H149</f>
        <v>1.8500819999999998E-2</v>
      </c>
      <c r="Q149" s="121">
        <v>0</v>
      </c>
      <c r="R149" s="122">
        <f t="shared" ref="R149:R160" si="2">Q149*H149</f>
        <v>0</v>
      </c>
      <c r="S149" s="25"/>
      <c r="T149" s="25"/>
      <c r="U149" s="25"/>
      <c r="V149" s="25"/>
      <c r="W149" s="25"/>
      <c r="X149" s="25"/>
      <c r="Y149" s="25"/>
      <c r="Z149" s="25"/>
      <c r="AA149" s="25"/>
      <c r="AB149" s="25"/>
      <c r="AC149" s="25"/>
      <c r="AP149" s="123" t="s">
        <v>143</v>
      </c>
      <c r="AR149" s="123" t="s">
        <v>145</v>
      </c>
      <c r="AS149" s="123" t="s">
        <v>67</v>
      </c>
      <c r="AW149" s="14" t="s">
        <v>144</v>
      </c>
      <c r="BC149" s="124" t="e">
        <f>IF(L149="základní",#REF!,0)</f>
        <v>#REF!</v>
      </c>
      <c r="BD149" s="124">
        <f>IF(L149="snížená",#REF!,0)</f>
        <v>0</v>
      </c>
      <c r="BE149" s="124">
        <f>IF(L149="zákl. přenesená",#REF!,0)</f>
        <v>0</v>
      </c>
      <c r="BF149" s="124">
        <f>IF(L149="sníž. přenesená",#REF!,0)</f>
        <v>0</v>
      </c>
      <c r="BG149" s="124">
        <f>IF(L149="nulová",#REF!,0)</f>
        <v>0</v>
      </c>
      <c r="BH149" s="14" t="s">
        <v>65</v>
      </c>
      <c r="BI149" s="124" t="e">
        <f>ROUND(#REF!*H149,2)</f>
        <v>#REF!</v>
      </c>
      <c r="BJ149" s="14" t="s">
        <v>143</v>
      </c>
      <c r="BK149" s="123" t="s">
        <v>1958</v>
      </c>
    </row>
    <row r="150" spans="1:63" s="2" customFormat="1" ht="24.2" customHeight="1" x14ac:dyDescent="0.2">
      <c r="A150" s="25"/>
      <c r="B150" s="112"/>
      <c r="C150" s="113" t="s">
        <v>171</v>
      </c>
      <c r="D150" s="113" t="s">
        <v>145</v>
      </c>
      <c r="E150" s="114" t="s">
        <v>2351</v>
      </c>
      <c r="F150" s="115" t="s">
        <v>2352</v>
      </c>
      <c r="G150" s="116" t="s">
        <v>178</v>
      </c>
      <c r="H150" s="117">
        <v>5.3310000000000004</v>
      </c>
      <c r="I150" s="118"/>
      <c r="J150" s="26"/>
      <c r="K150" s="119" t="s">
        <v>1</v>
      </c>
      <c r="L150" s="120" t="s">
        <v>37</v>
      </c>
      <c r="M150" s="121">
        <v>0.47399999999999998</v>
      </c>
      <c r="N150" s="121">
        <f t="shared" si="0"/>
        <v>2.526894</v>
      </c>
      <c r="O150" s="121">
        <v>2.0480000000000002E-2</v>
      </c>
      <c r="P150" s="121">
        <f t="shared" si="1"/>
        <v>0.10917888000000002</v>
      </c>
      <c r="Q150" s="121">
        <v>0</v>
      </c>
      <c r="R150" s="122">
        <f t="shared" si="2"/>
        <v>0</v>
      </c>
      <c r="S150" s="25"/>
      <c r="T150" s="25"/>
      <c r="U150" s="25"/>
      <c r="V150" s="25"/>
      <c r="W150" s="25"/>
      <c r="X150" s="25"/>
      <c r="Y150" s="25"/>
      <c r="Z150" s="25"/>
      <c r="AA150" s="25"/>
      <c r="AB150" s="25"/>
      <c r="AC150" s="25"/>
      <c r="AP150" s="123" t="s">
        <v>143</v>
      </c>
      <c r="AR150" s="123" t="s">
        <v>145</v>
      </c>
      <c r="AS150" s="123" t="s">
        <v>67</v>
      </c>
      <c r="AW150" s="14" t="s">
        <v>144</v>
      </c>
      <c r="BC150" s="124" t="e">
        <f>IF(L150="základní",#REF!,0)</f>
        <v>#REF!</v>
      </c>
      <c r="BD150" s="124">
        <f>IF(L150="snížená",#REF!,0)</f>
        <v>0</v>
      </c>
      <c r="BE150" s="124">
        <f>IF(L150="zákl. přenesená",#REF!,0)</f>
        <v>0</v>
      </c>
      <c r="BF150" s="124">
        <f>IF(L150="sníž. přenesená",#REF!,0)</f>
        <v>0</v>
      </c>
      <c r="BG150" s="124">
        <f>IF(L150="nulová",#REF!,0)</f>
        <v>0</v>
      </c>
      <c r="BH150" s="14" t="s">
        <v>65</v>
      </c>
      <c r="BI150" s="124" t="e">
        <f>ROUND(#REF!*H150,2)</f>
        <v>#REF!</v>
      </c>
      <c r="BJ150" s="14" t="s">
        <v>143</v>
      </c>
      <c r="BK150" s="123" t="s">
        <v>2353</v>
      </c>
    </row>
    <row r="151" spans="1:63" s="2" customFormat="1" ht="24.2" customHeight="1" x14ac:dyDescent="0.2">
      <c r="A151" s="25"/>
      <c r="B151" s="112"/>
      <c r="C151" s="113" t="s">
        <v>175</v>
      </c>
      <c r="D151" s="113" t="s">
        <v>145</v>
      </c>
      <c r="E151" s="114" t="s">
        <v>1960</v>
      </c>
      <c r="F151" s="115" t="s">
        <v>1961</v>
      </c>
      <c r="G151" s="116" t="s">
        <v>178</v>
      </c>
      <c r="H151" s="117">
        <v>71.156999999999996</v>
      </c>
      <c r="I151" s="118"/>
      <c r="J151" s="26"/>
      <c r="K151" s="119" t="s">
        <v>1</v>
      </c>
      <c r="L151" s="120" t="s">
        <v>37</v>
      </c>
      <c r="M151" s="121">
        <v>0.40500000000000003</v>
      </c>
      <c r="N151" s="121">
        <f t="shared" si="0"/>
        <v>28.818584999999999</v>
      </c>
      <c r="O151" s="121">
        <v>2.6200000000000001E-2</v>
      </c>
      <c r="P151" s="121">
        <f t="shared" si="1"/>
        <v>1.8643133999999999</v>
      </c>
      <c r="Q151" s="121">
        <v>0</v>
      </c>
      <c r="R151" s="122">
        <f t="shared" si="2"/>
        <v>0</v>
      </c>
      <c r="S151" s="25"/>
      <c r="T151" s="25"/>
      <c r="U151" s="25"/>
      <c r="V151" s="25"/>
      <c r="W151" s="25"/>
      <c r="X151" s="25"/>
      <c r="Y151" s="25"/>
      <c r="Z151" s="25"/>
      <c r="AA151" s="25"/>
      <c r="AB151" s="25"/>
      <c r="AC151" s="25"/>
      <c r="AP151" s="123" t="s">
        <v>143</v>
      </c>
      <c r="AR151" s="123" t="s">
        <v>145</v>
      </c>
      <c r="AS151" s="123" t="s">
        <v>67</v>
      </c>
      <c r="AW151" s="14" t="s">
        <v>144</v>
      </c>
      <c r="BC151" s="124" t="e">
        <f>IF(L151="základní",#REF!,0)</f>
        <v>#REF!</v>
      </c>
      <c r="BD151" s="124">
        <f>IF(L151="snížená",#REF!,0)</f>
        <v>0</v>
      </c>
      <c r="BE151" s="124">
        <f>IF(L151="zákl. přenesená",#REF!,0)</f>
        <v>0</v>
      </c>
      <c r="BF151" s="124">
        <f>IF(L151="sníž. přenesená",#REF!,0)</f>
        <v>0</v>
      </c>
      <c r="BG151" s="124">
        <f>IF(L151="nulová",#REF!,0)</f>
        <v>0</v>
      </c>
      <c r="BH151" s="14" t="s">
        <v>65</v>
      </c>
      <c r="BI151" s="124" t="e">
        <f>ROUND(#REF!*H151,2)</f>
        <v>#REF!</v>
      </c>
      <c r="BJ151" s="14" t="s">
        <v>143</v>
      </c>
      <c r="BK151" s="123" t="s">
        <v>1962</v>
      </c>
    </row>
    <row r="152" spans="1:63" s="2" customFormat="1" ht="24.2" customHeight="1" x14ac:dyDescent="0.2">
      <c r="A152" s="25"/>
      <c r="B152" s="112"/>
      <c r="C152" s="113" t="s">
        <v>180</v>
      </c>
      <c r="D152" s="113" t="s">
        <v>145</v>
      </c>
      <c r="E152" s="114" t="s">
        <v>1963</v>
      </c>
      <c r="F152" s="115" t="s">
        <v>1964</v>
      </c>
      <c r="G152" s="116" t="s">
        <v>178</v>
      </c>
      <c r="H152" s="117">
        <v>71.156999999999996</v>
      </c>
      <c r="I152" s="118"/>
      <c r="J152" s="26"/>
      <c r="K152" s="119" t="s">
        <v>1</v>
      </c>
      <c r="L152" s="120" t="s">
        <v>37</v>
      </c>
      <c r="M152" s="121">
        <v>0.36</v>
      </c>
      <c r="N152" s="121">
        <f t="shared" si="0"/>
        <v>25.616519999999998</v>
      </c>
      <c r="O152" s="121">
        <v>4.3800000000000002E-3</v>
      </c>
      <c r="P152" s="121">
        <f t="shared" si="1"/>
        <v>0.31166766000000001</v>
      </c>
      <c r="Q152" s="121">
        <v>0</v>
      </c>
      <c r="R152" s="122">
        <f t="shared" si="2"/>
        <v>0</v>
      </c>
      <c r="S152" s="25"/>
      <c r="T152" s="25"/>
      <c r="U152" s="25"/>
      <c r="V152" s="25"/>
      <c r="W152" s="25"/>
      <c r="X152" s="25"/>
      <c r="Y152" s="25"/>
      <c r="Z152" s="25"/>
      <c r="AA152" s="25"/>
      <c r="AB152" s="25"/>
      <c r="AC152" s="25"/>
      <c r="AP152" s="123" t="s">
        <v>143</v>
      </c>
      <c r="AR152" s="123" t="s">
        <v>145</v>
      </c>
      <c r="AS152" s="123" t="s">
        <v>67</v>
      </c>
      <c r="AW152" s="14" t="s">
        <v>144</v>
      </c>
      <c r="BC152" s="124" t="e">
        <f>IF(L152="základní",#REF!,0)</f>
        <v>#REF!</v>
      </c>
      <c r="BD152" s="124">
        <f>IF(L152="snížená",#REF!,0)</f>
        <v>0</v>
      </c>
      <c r="BE152" s="124">
        <f>IF(L152="zákl. přenesená",#REF!,0)</f>
        <v>0</v>
      </c>
      <c r="BF152" s="124">
        <f>IF(L152="sníž. přenesená",#REF!,0)</f>
        <v>0</v>
      </c>
      <c r="BG152" s="124">
        <f>IF(L152="nulová",#REF!,0)</f>
        <v>0</v>
      </c>
      <c r="BH152" s="14" t="s">
        <v>65</v>
      </c>
      <c r="BI152" s="124" t="e">
        <f>ROUND(#REF!*H152,2)</f>
        <v>#REF!</v>
      </c>
      <c r="BJ152" s="14" t="s">
        <v>143</v>
      </c>
      <c r="BK152" s="123" t="s">
        <v>1965</v>
      </c>
    </row>
    <row r="153" spans="1:63" s="2" customFormat="1" ht="24.2" customHeight="1" x14ac:dyDescent="0.2">
      <c r="A153" s="25"/>
      <c r="B153" s="112"/>
      <c r="C153" s="113" t="s">
        <v>164</v>
      </c>
      <c r="D153" s="113" t="s">
        <v>145</v>
      </c>
      <c r="E153" s="114" t="s">
        <v>1966</v>
      </c>
      <c r="F153" s="115" t="s">
        <v>1967</v>
      </c>
      <c r="G153" s="116" t="s">
        <v>178</v>
      </c>
      <c r="H153" s="117">
        <v>71.156999999999996</v>
      </c>
      <c r="I153" s="118"/>
      <c r="J153" s="26"/>
      <c r="K153" s="119" t="s">
        <v>1</v>
      </c>
      <c r="L153" s="120" t="s">
        <v>37</v>
      </c>
      <c r="M153" s="121">
        <v>0.27200000000000002</v>
      </c>
      <c r="N153" s="121">
        <f t="shared" si="0"/>
        <v>19.354704000000002</v>
      </c>
      <c r="O153" s="121">
        <v>4.0000000000000001E-3</v>
      </c>
      <c r="P153" s="121">
        <f t="shared" si="1"/>
        <v>0.28462799999999999</v>
      </c>
      <c r="Q153" s="121">
        <v>0</v>
      </c>
      <c r="R153" s="122">
        <f t="shared" si="2"/>
        <v>0</v>
      </c>
      <c r="S153" s="25"/>
      <c r="T153" s="25"/>
      <c r="U153" s="25"/>
      <c r="V153" s="25"/>
      <c r="W153" s="25"/>
      <c r="X153" s="25"/>
      <c r="Y153" s="25"/>
      <c r="Z153" s="25"/>
      <c r="AA153" s="25"/>
      <c r="AB153" s="25"/>
      <c r="AC153" s="25"/>
      <c r="AP153" s="123" t="s">
        <v>143</v>
      </c>
      <c r="AR153" s="123" t="s">
        <v>145</v>
      </c>
      <c r="AS153" s="123" t="s">
        <v>67</v>
      </c>
      <c r="AW153" s="14" t="s">
        <v>144</v>
      </c>
      <c r="BC153" s="124" t="e">
        <f>IF(L153="základní",#REF!,0)</f>
        <v>#REF!</v>
      </c>
      <c r="BD153" s="124">
        <f>IF(L153="snížená",#REF!,0)</f>
        <v>0</v>
      </c>
      <c r="BE153" s="124">
        <f>IF(L153="zákl. přenesená",#REF!,0)</f>
        <v>0</v>
      </c>
      <c r="BF153" s="124">
        <f>IF(L153="sníž. přenesená",#REF!,0)</f>
        <v>0</v>
      </c>
      <c r="BG153" s="124">
        <f>IF(L153="nulová",#REF!,0)</f>
        <v>0</v>
      </c>
      <c r="BH153" s="14" t="s">
        <v>65</v>
      </c>
      <c r="BI153" s="124" t="e">
        <f>ROUND(#REF!*H153,2)</f>
        <v>#REF!</v>
      </c>
      <c r="BJ153" s="14" t="s">
        <v>143</v>
      </c>
      <c r="BK153" s="123" t="s">
        <v>1968</v>
      </c>
    </row>
    <row r="154" spans="1:63" s="2" customFormat="1" ht="21.75" customHeight="1" x14ac:dyDescent="0.2">
      <c r="A154" s="25"/>
      <c r="B154" s="112"/>
      <c r="C154" s="113" t="s">
        <v>187</v>
      </c>
      <c r="D154" s="113" t="s">
        <v>145</v>
      </c>
      <c r="E154" s="114" t="s">
        <v>1969</v>
      </c>
      <c r="F154" s="115" t="s">
        <v>1970</v>
      </c>
      <c r="G154" s="116" t="s">
        <v>155</v>
      </c>
      <c r="H154" s="117">
        <v>1.621</v>
      </c>
      <c r="I154" s="118"/>
      <c r="J154" s="26"/>
      <c r="K154" s="119" t="s">
        <v>1</v>
      </c>
      <c r="L154" s="120" t="s">
        <v>37</v>
      </c>
      <c r="M154" s="121">
        <v>3.2130000000000001</v>
      </c>
      <c r="N154" s="121">
        <f t="shared" si="0"/>
        <v>5.2082730000000002</v>
      </c>
      <c r="O154" s="121">
        <v>2.5018699999999998</v>
      </c>
      <c r="P154" s="121">
        <f t="shared" si="1"/>
        <v>4.0555312699999995</v>
      </c>
      <c r="Q154" s="121">
        <v>0</v>
      </c>
      <c r="R154" s="122">
        <f t="shared" si="2"/>
        <v>0</v>
      </c>
      <c r="S154" s="25"/>
      <c r="T154" s="25"/>
      <c r="U154" s="25"/>
      <c r="V154" s="25"/>
      <c r="W154" s="25"/>
      <c r="X154" s="25"/>
      <c r="Y154" s="25"/>
      <c r="Z154" s="25"/>
      <c r="AA154" s="25"/>
      <c r="AB154" s="25"/>
      <c r="AC154" s="25"/>
      <c r="AP154" s="123" t="s">
        <v>143</v>
      </c>
      <c r="AR154" s="123" t="s">
        <v>145</v>
      </c>
      <c r="AS154" s="123" t="s">
        <v>67</v>
      </c>
      <c r="AW154" s="14" t="s">
        <v>144</v>
      </c>
      <c r="BC154" s="124" t="e">
        <f>IF(L154="základní",#REF!,0)</f>
        <v>#REF!</v>
      </c>
      <c r="BD154" s="124">
        <f>IF(L154="snížená",#REF!,0)</f>
        <v>0</v>
      </c>
      <c r="BE154" s="124">
        <f>IF(L154="zákl. přenesená",#REF!,0)</f>
        <v>0</v>
      </c>
      <c r="BF154" s="124">
        <f>IF(L154="sníž. přenesená",#REF!,0)</f>
        <v>0</v>
      </c>
      <c r="BG154" s="124">
        <f>IF(L154="nulová",#REF!,0)</f>
        <v>0</v>
      </c>
      <c r="BH154" s="14" t="s">
        <v>65</v>
      </c>
      <c r="BI154" s="124" t="e">
        <f>ROUND(#REF!*H154,2)</f>
        <v>#REF!</v>
      </c>
      <c r="BJ154" s="14" t="s">
        <v>143</v>
      </c>
      <c r="BK154" s="123" t="s">
        <v>1971</v>
      </c>
    </row>
    <row r="155" spans="1:63" s="2" customFormat="1" ht="21.75" customHeight="1" x14ac:dyDescent="0.2">
      <c r="A155" s="25"/>
      <c r="B155" s="112"/>
      <c r="C155" s="113" t="s">
        <v>191</v>
      </c>
      <c r="D155" s="113" t="s">
        <v>145</v>
      </c>
      <c r="E155" s="114" t="s">
        <v>1972</v>
      </c>
      <c r="F155" s="115" t="s">
        <v>1973</v>
      </c>
      <c r="G155" s="116" t="s">
        <v>155</v>
      </c>
      <c r="H155" s="117">
        <v>2.0259999999999998</v>
      </c>
      <c r="I155" s="118"/>
      <c r="J155" s="26"/>
      <c r="K155" s="119" t="s">
        <v>1</v>
      </c>
      <c r="L155" s="120" t="s">
        <v>37</v>
      </c>
      <c r="M155" s="121">
        <v>2.58</v>
      </c>
      <c r="N155" s="121">
        <f t="shared" si="0"/>
        <v>5.2270799999999999</v>
      </c>
      <c r="O155" s="121">
        <v>2.5018699999999998</v>
      </c>
      <c r="P155" s="121">
        <f t="shared" si="1"/>
        <v>5.0687886199999994</v>
      </c>
      <c r="Q155" s="121">
        <v>0</v>
      </c>
      <c r="R155" s="122">
        <f t="shared" si="2"/>
        <v>0</v>
      </c>
      <c r="S155" s="25"/>
      <c r="T155" s="25"/>
      <c r="U155" s="25"/>
      <c r="V155" s="25"/>
      <c r="W155" s="25"/>
      <c r="X155" s="25"/>
      <c r="Y155" s="25"/>
      <c r="Z155" s="25"/>
      <c r="AA155" s="25"/>
      <c r="AB155" s="25"/>
      <c r="AC155" s="25"/>
      <c r="AP155" s="123" t="s">
        <v>143</v>
      </c>
      <c r="AR155" s="123" t="s">
        <v>145</v>
      </c>
      <c r="AS155" s="123" t="s">
        <v>67</v>
      </c>
      <c r="AW155" s="14" t="s">
        <v>144</v>
      </c>
      <c r="BC155" s="124" t="e">
        <f>IF(L155="základní",#REF!,0)</f>
        <v>#REF!</v>
      </c>
      <c r="BD155" s="124">
        <f>IF(L155="snížená",#REF!,0)</f>
        <v>0</v>
      </c>
      <c r="BE155" s="124">
        <f>IF(L155="zákl. přenesená",#REF!,0)</f>
        <v>0</v>
      </c>
      <c r="BF155" s="124">
        <f>IF(L155="sníž. přenesená",#REF!,0)</f>
        <v>0</v>
      </c>
      <c r="BG155" s="124">
        <f>IF(L155="nulová",#REF!,0)</f>
        <v>0</v>
      </c>
      <c r="BH155" s="14" t="s">
        <v>65</v>
      </c>
      <c r="BI155" s="124" t="e">
        <f>ROUND(#REF!*H155,2)</f>
        <v>#REF!</v>
      </c>
      <c r="BJ155" s="14" t="s">
        <v>143</v>
      </c>
      <c r="BK155" s="123" t="s">
        <v>1974</v>
      </c>
    </row>
    <row r="156" spans="1:63" s="2" customFormat="1" ht="24.2" customHeight="1" x14ac:dyDescent="0.2">
      <c r="A156" s="25"/>
      <c r="B156" s="112"/>
      <c r="C156" s="113" t="s">
        <v>195</v>
      </c>
      <c r="D156" s="113" t="s">
        <v>145</v>
      </c>
      <c r="E156" s="114" t="s">
        <v>1975</v>
      </c>
      <c r="F156" s="115" t="s">
        <v>1976</v>
      </c>
      <c r="G156" s="116" t="s">
        <v>155</v>
      </c>
      <c r="H156" s="117">
        <v>2.0259999999999998</v>
      </c>
      <c r="I156" s="118"/>
      <c r="J156" s="26"/>
      <c r="K156" s="119" t="s">
        <v>1</v>
      </c>
      <c r="L156" s="120" t="s">
        <v>37</v>
      </c>
      <c r="M156" s="121">
        <v>0.41</v>
      </c>
      <c r="N156" s="121">
        <f t="shared" si="0"/>
        <v>0.83065999999999984</v>
      </c>
      <c r="O156" s="121">
        <v>0</v>
      </c>
      <c r="P156" s="121">
        <f t="shared" si="1"/>
        <v>0</v>
      </c>
      <c r="Q156" s="121">
        <v>0</v>
      </c>
      <c r="R156" s="122">
        <f t="shared" si="2"/>
        <v>0</v>
      </c>
      <c r="S156" s="25"/>
      <c r="T156" s="25"/>
      <c r="U156" s="25"/>
      <c r="V156" s="25"/>
      <c r="W156" s="25"/>
      <c r="X156" s="25"/>
      <c r="Y156" s="25"/>
      <c r="Z156" s="25"/>
      <c r="AA156" s="25"/>
      <c r="AB156" s="25"/>
      <c r="AC156" s="25"/>
      <c r="AP156" s="123" t="s">
        <v>143</v>
      </c>
      <c r="AR156" s="123" t="s">
        <v>145</v>
      </c>
      <c r="AS156" s="123" t="s">
        <v>67</v>
      </c>
      <c r="AW156" s="14" t="s">
        <v>144</v>
      </c>
      <c r="BC156" s="124" t="e">
        <f>IF(L156="základní",#REF!,0)</f>
        <v>#REF!</v>
      </c>
      <c r="BD156" s="124">
        <f>IF(L156="snížená",#REF!,0)</f>
        <v>0</v>
      </c>
      <c r="BE156" s="124">
        <f>IF(L156="zákl. přenesená",#REF!,0)</f>
        <v>0</v>
      </c>
      <c r="BF156" s="124">
        <f>IF(L156="sníž. přenesená",#REF!,0)</f>
        <v>0</v>
      </c>
      <c r="BG156" s="124">
        <f>IF(L156="nulová",#REF!,0)</f>
        <v>0</v>
      </c>
      <c r="BH156" s="14" t="s">
        <v>65</v>
      </c>
      <c r="BI156" s="124" t="e">
        <f>ROUND(#REF!*H156,2)</f>
        <v>#REF!</v>
      </c>
      <c r="BJ156" s="14" t="s">
        <v>143</v>
      </c>
      <c r="BK156" s="123" t="s">
        <v>1977</v>
      </c>
    </row>
    <row r="157" spans="1:63" s="2" customFormat="1" ht="16.5" customHeight="1" x14ac:dyDescent="0.2">
      <c r="A157" s="25"/>
      <c r="B157" s="112"/>
      <c r="C157" s="113" t="s">
        <v>200</v>
      </c>
      <c r="D157" s="113" t="s">
        <v>145</v>
      </c>
      <c r="E157" s="114" t="s">
        <v>1978</v>
      </c>
      <c r="F157" s="115" t="s">
        <v>1979</v>
      </c>
      <c r="G157" s="116" t="s">
        <v>212</v>
      </c>
      <c r="H157" s="117">
        <v>0.108</v>
      </c>
      <c r="I157" s="118"/>
      <c r="J157" s="26"/>
      <c r="K157" s="119" t="s">
        <v>1</v>
      </c>
      <c r="L157" s="120" t="s">
        <v>37</v>
      </c>
      <c r="M157" s="121">
        <v>15.231</v>
      </c>
      <c r="N157" s="121">
        <f t="shared" si="0"/>
        <v>1.6449480000000001</v>
      </c>
      <c r="O157" s="121">
        <v>1.06277</v>
      </c>
      <c r="P157" s="121">
        <f t="shared" si="1"/>
        <v>0.11477915999999999</v>
      </c>
      <c r="Q157" s="121">
        <v>0</v>
      </c>
      <c r="R157" s="122">
        <f t="shared" si="2"/>
        <v>0</v>
      </c>
      <c r="S157" s="25"/>
      <c r="T157" s="25"/>
      <c r="U157" s="25"/>
      <c r="V157" s="25"/>
      <c r="W157" s="25"/>
      <c r="X157" s="25"/>
      <c r="Y157" s="25"/>
      <c r="Z157" s="25"/>
      <c r="AA157" s="25"/>
      <c r="AB157" s="25"/>
      <c r="AC157" s="25"/>
      <c r="AP157" s="123" t="s">
        <v>143</v>
      </c>
      <c r="AR157" s="123" t="s">
        <v>145</v>
      </c>
      <c r="AS157" s="123" t="s">
        <v>67</v>
      </c>
      <c r="AW157" s="14" t="s">
        <v>144</v>
      </c>
      <c r="BC157" s="124" t="e">
        <f>IF(L157="základní",#REF!,0)</f>
        <v>#REF!</v>
      </c>
      <c r="BD157" s="124">
        <f>IF(L157="snížená",#REF!,0)</f>
        <v>0</v>
      </c>
      <c r="BE157" s="124">
        <f>IF(L157="zákl. přenesená",#REF!,0)</f>
        <v>0</v>
      </c>
      <c r="BF157" s="124">
        <f>IF(L157="sníž. přenesená",#REF!,0)</f>
        <v>0</v>
      </c>
      <c r="BG157" s="124">
        <f>IF(L157="nulová",#REF!,0)</f>
        <v>0</v>
      </c>
      <c r="BH157" s="14" t="s">
        <v>65</v>
      </c>
      <c r="BI157" s="124" t="e">
        <f>ROUND(#REF!*H157,2)</f>
        <v>#REF!</v>
      </c>
      <c r="BJ157" s="14" t="s">
        <v>143</v>
      </c>
      <c r="BK157" s="123" t="s">
        <v>1980</v>
      </c>
    </row>
    <row r="158" spans="1:63" s="2" customFormat="1" ht="24.2" customHeight="1" x14ac:dyDescent="0.2">
      <c r="A158" s="25"/>
      <c r="B158" s="112"/>
      <c r="C158" s="113" t="s">
        <v>204</v>
      </c>
      <c r="D158" s="113" t="s">
        <v>145</v>
      </c>
      <c r="E158" s="114" t="s">
        <v>1981</v>
      </c>
      <c r="F158" s="115" t="s">
        <v>1982</v>
      </c>
      <c r="G158" s="116" t="s">
        <v>198</v>
      </c>
      <c r="H158" s="117">
        <v>22.236999999999998</v>
      </c>
      <c r="I158" s="118"/>
      <c r="J158" s="26"/>
      <c r="K158" s="119" t="s">
        <v>1</v>
      </c>
      <c r="L158" s="120" t="s">
        <v>37</v>
      </c>
      <c r="M158" s="121">
        <v>3.5000000000000003E-2</v>
      </c>
      <c r="N158" s="121">
        <f t="shared" si="0"/>
        <v>0.77829500000000007</v>
      </c>
      <c r="O158" s="121">
        <v>2.0000000000000002E-5</v>
      </c>
      <c r="P158" s="121">
        <f t="shared" si="1"/>
        <v>4.4474E-4</v>
      </c>
      <c r="Q158" s="121">
        <v>0</v>
      </c>
      <c r="R158" s="122">
        <f t="shared" si="2"/>
        <v>0</v>
      </c>
      <c r="S158" s="25"/>
      <c r="T158" s="25"/>
      <c r="U158" s="25"/>
      <c r="V158" s="25"/>
      <c r="W158" s="25"/>
      <c r="X158" s="25"/>
      <c r="Y158" s="25"/>
      <c r="Z158" s="25"/>
      <c r="AA158" s="25"/>
      <c r="AB158" s="25"/>
      <c r="AC158" s="25"/>
      <c r="AP158" s="123" t="s">
        <v>143</v>
      </c>
      <c r="AR158" s="123" t="s">
        <v>145</v>
      </c>
      <c r="AS158" s="123" t="s">
        <v>67</v>
      </c>
      <c r="AW158" s="14" t="s">
        <v>144</v>
      </c>
      <c r="BC158" s="124" t="e">
        <f>IF(L158="základní",#REF!,0)</f>
        <v>#REF!</v>
      </c>
      <c r="BD158" s="124">
        <f>IF(L158="snížená",#REF!,0)</f>
        <v>0</v>
      </c>
      <c r="BE158" s="124">
        <f>IF(L158="zákl. přenesená",#REF!,0)</f>
        <v>0</v>
      </c>
      <c r="BF158" s="124">
        <f>IF(L158="sníž. přenesená",#REF!,0)</f>
        <v>0</v>
      </c>
      <c r="BG158" s="124">
        <f>IF(L158="nulová",#REF!,0)</f>
        <v>0</v>
      </c>
      <c r="BH158" s="14" t="s">
        <v>65</v>
      </c>
      <c r="BI158" s="124" t="e">
        <f>ROUND(#REF!*H158,2)</f>
        <v>#REF!</v>
      </c>
      <c r="BJ158" s="14" t="s">
        <v>143</v>
      </c>
      <c r="BK158" s="123" t="s">
        <v>1983</v>
      </c>
    </row>
    <row r="159" spans="1:63" s="2" customFormat="1" ht="24.2" customHeight="1" x14ac:dyDescent="0.2">
      <c r="A159" s="25"/>
      <c r="B159" s="112"/>
      <c r="C159" s="113" t="s">
        <v>8</v>
      </c>
      <c r="D159" s="113" t="s">
        <v>145</v>
      </c>
      <c r="E159" s="114" t="s">
        <v>1984</v>
      </c>
      <c r="F159" s="115" t="s">
        <v>1985</v>
      </c>
      <c r="G159" s="116" t="s">
        <v>198</v>
      </c>
      <c r="H159" s="117">
        <v>22.236999999999998</v>
      </c>
      <c r="I159" s="118"/>
      <c r="J159" s="26"/>
      <c r="K159" s="119" t="s">
        <v>1</v>
      </c>
      <c r="L159" s="120" t="s">
        <v>37</v>
      </c>
      <c r="M159" s="121">
        <v>3.6999999999999998E-2</v>
      </c>
      <c r="N159" s="121">
        <f t="shared" si="0"/>
        <v>0.82276899999999986</v>
      </c>
      <c r="O159" s="121">
        <v>8.0000000000000007E-5</v>
      </c>
      <c r="P159" s="121">
        <f t="shared" si="1"/>
        <v>1.77896E-3</v>
      </c>
      <c r="Q159" s="121">
        <v>0</v>
      </c>
      <c r="R159" s="122">
        <f t="shared" si="2"/>
        <v>0</v>
      </c>
      <c r="S159" s="25"/>
      <c r="T159" s="25"/>
      <c r="U159" s="25"/>
      <c r="V159" s="25"/>
      <c r="W159" s="25"/>
      <c r="X159" s="25"/>
      <c r="Y159" s="25"/>
      <c r="Z159" s="25"/>
      <c r="AA159" s="25"/>
      <c r="AB159" s="25"/>
      <c r="AC159" s="25"/>
      <c r="AP159" s="123" t="s">
        <v>143</v>
      </c>
      <c r="AR159" s="123" t="s">
        <v>145</v>
      </c>
      <c r="AS159" s="123" t="s">
        <v>67</v>
      </c>
      <c r="AW159" s="14" t="s">
        <v>144</v>
      </c>
      <c r="BC159" s="124" t="e">
        <f>IF(L159="základní",#REF!,0)</f>
        <v>#REF!</v>
      </c>
      <c r="BD159" s="124">
        <f>IF(L159="snížená",#REF!,0)</f>
        <v>0</v>
      </c>
      <c r="BE159" s="124">
        <f>IF(L159="zákl. přenesená",#REF!,0)</f>
        <v>0</v>
      </c>
      <c r="BF159" s="124">
        <f>IF(L159="sníž. přenesená",#REF!,0)</f>
        <v>0</v>
      </c>
      <c r="BG159" s="124">
        <f>IF(L159="nulová",#REF!,0)</f>
        <v>0</v>
      </c>
      <c r="BH159" s="14" t="s">
        <v>65</v>
      </c>
      <c r="BI159" s="124" t="e">
        <f>ROUND(#REF!*H159,2)</f>
        <v>#REF!</v>
      </c>
      <c r="BJ159" s="14" t="s">
        <v>143</v>
      </c>
      <c r="BK159" s="123" t="s">
        <v>1986</v>
      </c>
    </row>
    <row r="160" spans="1:63" s="2" customFormat="1" ht="24.2" customHeight="1" x14ac:dyDescent="0.2">
      <c r="A160" s="25"/>
      <c r="B160" s="112"/>
      <c r="C160" s="113" t="s">
        <v>214</v>
      </c>
      <c r="D160" s="113" t="s">
        <v>145</v>
      </c>
      <c r="E160" s="114" t="s">
        <v>1987</v>
      </c>
      <c r="F160" s="115" t="s">
        <v>1988</v>
      </c>
      <c r="G160" s="116" t="s">
        <v>155</v>
      </c>
      <c r="H160" s="117">
        <v>2.0259999999999998</v>
      </c>
      <c r="I160" s="118"/>
      <c r="J160" s="26"/>
      <c r="K160" s="119" t="s">
        <v>1</v>
      </c>
      <c r="L160" s="120" t="s">
        <v>37</v>
      </c>
      <c r="M160" s="121">
        <v>2.048</v>
      </c>
      <c r="N160" s="121">
        <f t="shared" si="0"/>
        <v>4.149248</v>
      </c>
      <c r="O160" s="121">
        <v>2.16</v>
      </c>
      <c r="P160" s="121">
        <f t="shared" si="1"/>
        <v>4.3761599999999996</v>
      </c>
      <c r="Q160" s="121">
        <v>0</v>
      </c>
      <c r="R160" s="122">
        <f t="shared" si="2"/>
        <v>0</v>
      </c>
      <c r="S160" s="25"/>
      <c r="T160" s="25"/>
      <c r="U160" s="25"/>
      <c r="V160" s="25"/>
      <c r="W160" s="25"/>
      <c r="X160" s="25"/>
      <c r="Y160" s="25"/>
      <c r="Z160" s="25"/>
      <c r="AA160" s="25"/>
      <c r="AB160" s="25"/>
      <c r="AC160" s="25"/>
      <c r="AP160" s="123" t="s">
        <v>143</v>
      </c>
      <c r="AR160" s="123" t="s">
        <v>145</v>
      </c>
      <c r="AS160" s="123" t="s">
        <v>67</v>
      </c>
      <c r="AW160" s="14" t="s">
        <v>144</v>
      </c>
      <c r="BC160" s="124" t="e">
        <f>IF(L160="základní",#REF!,0)</f>
        <v>#REF!</v>
      </c>
      <c r="BD160" s="124">
        <f>IF(L160="snížená",#REF!,0)</f>
        <v>0</v>
      </c>
      <c r="BE160" s="124">
        <f>IF(L160="zákl. přenesená",#REF!,0)</f>
        <v>0</v>
      </c>
      <c r="BF160" s="124">
        <f>IF(L160="sníž. přenesená",#REF!,0)</f>
        <v>0</v>
      </c>
      <c r="BG160" s="124">
        <f>IF(L160="nulová",#REF!,0)</f>
        <v>0</v>
      </c>
      <c r="BH160" s="14" t="s">
        <v>65</v>
      </c>
      <c r="BI160" s="124" t="e">
        <f>ROUND(#REF!*H160,2)</f>
        <v>#REF!</v>
      </c>
      <c r="BJ160" s="14" t="s">
        <v>143</v>
      </c>
      <c r="BK160" s="123" t="s">
        <v>1989</v>
      </c>
    </row>
    <row r="161" spans="1:63" s="12" customFormat="1" ht="25.9" customHeight="1" x14ac:dyDescent="0.2">
      <c r="B161" s="103"/>
      <c r="D161" s="104" t="s">
        <v>56</v>
      </c>
      <c r="E161" s="105" t="s">
        <v>256</v>
      </c>
      <c r="F161" s="105" t="s">
        <v>257</v>
      </c>
      <c r="J161" s="103"/>
      <c r="K161" s="106"/>
      <c r="L161" s="107"/>
      <c r="M161" s="107"/>
      <c r="N161" s="108">
        <f>N162+N171+N180+N182+N192+N199+N203+N212+N221+N226+N237+N243+N255+N262+N268+N275+N284+N289+N296+N299</f>
        <v>226.12662899999995</v>
      </c>
      <c r="O161" s="107"/>
      <c r="P161" s="108">
        <f>P162+P171+P180+P182+P192+P199+P203+P212+P221+P226+P237+P243+P255+P262+P268+P275+P284+P289+P296+P299</f>
        <v>2.25240347</v>
      </c>
      <c r="Q161" s="107"/>
      <c r="R161" s="109">
        <f>R162+R171+R180+R182+R192+R199+R203+R212+R221+R226+R237+R243+R255+R262+R268+R275+R284+R289+R296+R299</f>
        <v>18.131889269999999</v>
      </c>
      <c r="AP161" s="104" t="s">
        <v>65</v>
      </c>
      <c r="AR161" s="110" t="s">
        <v>56</v>
      </c>
      <c r="AS161" s="110" t="s">
        <v>57</v>
      </c>
      <c r="AW161" s="104" t="s">
        <v>144</v>
      </c>
      <c r="BI161" s="111" t="e">
        <f>BI162+BI171+BI180+BI182+BI192+BI199+BI203+BI212+BI221+BI226+BI237+BI243+BI255+BI262+BI268+BI275+BI284+BI289+BI296+BI299</f>
        <v>#REF!</v>
      </c>
    </row>
    <row r="162" spans="1:63" s="12" customFormat="1" ht="22.9" customHeight="1" x14ac:dyDescent="0.2">
      <c r="B162" s="103"/>
      <c r="D162" s="104" t="s">
        <v>56</v>
      </c>
      <c r="E162" s="125" t="s">
        <v>164</v>
      </c>
      <c r="F162" s="125" t="s">
        <v>544</v>
      </c>
      <c r="J162" s="103"/>
      <c r="K162" s="106"/>
      <c r="L162" s="107"/>
      <c r="M162" s="107"/>
      <c r="N162" s="108">
        <f>SUM(N163:N170)</f>
        <v>49.112292000000004</v>
      </c>
      <c r="O162" s="107"/>
      <c r="P162" s="108">
        <f>SUM(P163:P170)</f>
        <v>5.0642500000000002E-3</v>
      </c>
      <c r="Q162" s="107"/>
      <c r="R162" s="109">
        <f>SUM(R163:R170)</f>
        <v>17.737858999999997</v>
      </c>
      <c r="AP162" s="104" t="s">
        <v>65</v>
      </c>
      <c r="AR162" s="110" t="s">
        <v>56</v>
      </c>
      <c r="AS162" s="110" t="s">
        <v>65</v>
      </c>
      <c r="AW162" s="104" t="s">
        <v>144</v>
      </c>
      <c r="BI162" s="111" t="e">
        <f>SUM(BI163:BI170)</f>
        <v>#REF!</v>
      </c>
    </row>
    <row r="163" spans="1:63" s="2" customFormat="1" ht="33" customHeight="1" x14ac:dyDescent="0.2">
      <c r="A163" s="25"/>
      <c r="B163" s="112"/>
      <c r="C163" s="113" t="s">
        <v>218</v>
      </c>
      <c r="D163" s="113" t="s">
        <v>145</v>
      </c>
      <c r="E163" s="114" t="s">
        <v>771</v>
      </c>
      <c r="F163" s="115" t="s">
        <v>772</v>
      </c>
      <c r="G163" s="116" t="s">
        <v>178</v>
      </c>
      <c r="H163" s="117">
        <v>20.257000000000001</v>
      </c>
      <c r="I163" s="118"/>
      <c r="J163" s="26"/>
      <c r="K163" s="119" t="s">
        <v>1</v>
      </c>
      <c r="L163" s="120" t="s">
        <v>37</v>
      </c>
      <c r="M163" s="121">
        <v>0.126</v>
      </c>
      <c r="N163" s="121">
        <f t="shared" ref="N163:N170" si="3">M163*H163</f>
        <v>2.5523820000000002</v>
      </c>
      <c r="O163" s="121">
        <v>2.1000000000000001E-4</v>
      </c>
      <c r="P163" s="121">
        <f t="shared" ref="P163:P170" si="4">O163*H163</f>
        <v>4.2539700000000001E-3</v>
      </c>
      <c r="Q163" s="121">
        <v>0</v>
      </c>
      <c r="R163" s="122">
        <f t="shared" ref="R163:R170" si="5">Q163*H163</f>
        <v>0</v>
      </c>
      <c r="S163" s="25"/>
      <c r="T163" s="25"/>
      <c r="U163" s="25"/>
      <c r="V163" s="25"/>
      <c r="W163" s="25"/>
      <c r="X163" s="25"/>
      <c r="Y163" s="25"/>
      <c r="Z163" s="25"/>
      <c r="AA163" s="25"/>
      <c r="AB163" s="25"/>
      <c r="AC163" s="25"/>
      <c r="AP163" s="123" t="s">
        <v>143</v>
      </c>
      <c r="AR163" s="123" t="s">
        <v>145</v>
      </c>
      <c r="AS163" s="123" t="s">
        <v>67</v>
      </c>
      <c r="AW163" s="14" t="s">
        <v>144</v>
      </c>
      <c r="BC163" s="124" t="e">
        <f>IF(L163="základní",#REF!,0)</f>
        <v>#REF!</v>
      </c>
      <c r="BD163" s="124">
        <f>IF(L163="snížená",#REF!,0)</f>
        <v>0</v>
      </c>
      <c r="BE163" s="124">
        <f>IF(L163="zákl. přenesená",#REF!,0)</f>
        <v>0</v>
      </c>
      <c r="BF163" s="124">
        <f>IF(L163="sníž. přenesená",#REF!,0)</f>
        <v>0</v>
      </c>
      <c r="BG163" s="124">
        <f>IF(L163="nulová",#REF!,0)</f>
        <v>0</v>
      </c>
      <c r="BH163" s="14" t="s">
        <v>65</v>
      </c>
      <c r="BI163" s="124" t="e">
        <f>ROUND(#REF!*H163,2)</f>
        <v>#REF!</v>
      </c>
      <c r="BJ163" s="14" t="s">
        <v>143</v>
      </c>
      <c r="BK163" s="123" t="s">
        <v>1990</v>
      </c>
    </row>
    <row r="164" spans="1:63" s="2" customFormat="1" ht="24.2" customHeight="1" x14ac:dyDescent="0.2">
      <c r="A164" s="25"/>
      <c r="B164" s="112"/>
      <c r="C164" s="113" t="s">
        <v>222</v>
      </c>
      <c r="D164" s="113" t="s">
        <v>145</v>
      </c>
      <c r="E164" s="114" t="s">
        <v>1528</v>
      </c>
      <c r="F164" s="115" t="s">
        <v>1529</v>
      </c>
      <c r="G164" s="116" t="s">
        <v>178</v>
      </c>
      <c r="H164" s="117">
        <v>20.257000000000001</v>
      </c>
      <c r="I164" s="118"/>
      <c r="J164" s="26"/>
      <c r="K164" s="119" t="s">
        <v>1</v>
      </c>
      <c r="L164" s="120" t="s">
        <v>37</v>
      </c>
      <c r="M164" s="121">
        <v>0.308</v>
      </c>
      <c r="N164" s="121">
        <f t="shared" si="3"/>
        <v>6.2391560000000004</v>
      </c>
      <c r="O164" s="121">
        <v>4.0000000000000003E-5</v>
      </c>
      <c r="P164" s="121">
        <f t="shared" si="4"/>
        <v>8.1028000000000014E-4</v>
      </c>
      <c r="Q164" s="121">
        <v>0</v>
      </c>
      <c r="R164" s="122">
        <f t="shared" si="5"/>
        <v>0</v>
      </c>
      <c r="S164" s="25"/>
      <c r="T164" s="25"/>
      <c r="U164" s="25"/>
      <c r="V164" s="25"/>
      <c r="W164" s="25"/>
      <c r="X164" s="25"/>
      <c r="Y164" s="25"/>
      <c r="Z164" s="25"/>
      <c r="AA164" s="25"/>
      <c r="AB164" s="25"/>
      <c r="AC164" s="25"/>
      <c r="AP164" s="123" t="s">
        <v>143</v>
      </c>
      <c r="AR164" s="123" t="s">
        <v>145</v>
      </c>
      <c r="AS164" s="123" t="s">
        <v>67</v>
      </c>
      <c r="AW164" s="14" t="s">
        <v>144</v>
      </c>
      <c r="BC164" s="124" t="e">
        <f>IF(L164="základní",#REF!,0)</f>
        <v>#REF!</v>
      </c>
      <c r="BD164" s="124">
        <f>IF(L164="snížená",#REF!,0)</f>
        <v>0</v>
      </c>
      <c r="BE164" s="124">
        <f>IF(L164="zákl. přenesená",#REF!,0)</f>
        <v>0</v>
      </c>
      <c r="BF164" s="124">
        <f>IF(L164="sníž. přenesená",#REF!,0)</f>
        <v>0</v>
      </c>
      <c r="BG164" s="124">
        <f>IF(L164="nulová",#REF!,0)</f>
        <v>0</v>
      </c>
      <c r="BH164" s="14" t="s">
        <v>65</v>
      </c>
      <c r="BI164" s="124" t="e">
        <f>ROUND(#REF!*H164,2)</f>
        <v>#REF!</v>
      </c>
      <c r="BJ164" s="14" t="s">
        <v>143</v>
      </c>
      <c r="BK164" s="123" t="s">
        <v>1991</v>
      </c>
    </row>
    <row r="165" spans="1:63" s="2" customFormat="1" ht="33" customHeight="1" x14ac:dyDescent="0.2">
      <c r="A165" s="25"/>
      <c r="B165" s="112"/>
      <c r="C165" s="113" t="s">
        <v>226</v>
      </c>
      <c r="D165" s="113" t="s">
        <v>145</v>
      </c>
      <c r="E165" s="114" t="s">
        <v>1998</v>
      </c>
      <c r="F165" s="115" t="s">
        <v>1999</v>
      </c>
      <c r="G165" s="116" t="s">
        <v>155</v>
      </c>
      <c r="H165" s="117">
        <v>3.0379999999999998</v>
      </c>
      <c r="I165" s="118"/>
      <c r="J165" s="26"/>
      <c r="K165" s="119" t="s">
        <v>1</v>
      </c>
      <c r="L165" s="120" t="s">
        <v>37</v>
      </c>
      <c r="M165" s="121">
        <v>6.3449999999999998</v>
      </c>
      <c r="N165" s="121">
        <f t="shared" si="3"/>
        <v>19.276109999999999</v>
      </c>
      <c r="O165" s="121">
        <v>0</v>
      </c>
      <c r="P165" s="121">
        <f t="shared" si="4"/>
        <v>0</v>
      </c>
      <c r="Q165" s="121">
        <v>2.2000000000000002</v>
      </c>
      <c r="R165" s="122">
        <f t="shared" si="5"/>
        <v>6.6836000000000002</v>
      </c>
      <c r="S165" s="25"/>
      <c r="T165" s="25"/>
      <c r="U165" s="25"/>
      <c r="V165" s="25"/>
      <c r="W165" s="25"/>
      <c r="X165" s="25"/>
      <c r="Y165" s="25"/>
      <c r="Z165" s="25"/>
      <c r="AA165" s="25"/>
      <c r="AB165" s="25"/>
      <c r="AC165" s="25"/>
      <c r="AP165" s="123" t="s">
        <v>143</v>
      </c>
      <c r="AR165" s="123" t="s">
        <v>145</v>
      </c>
      <c r="AS165" s="123" t="s">
        <v>67</v>
      </c>
      <c r="AW165" s="14" t="s">
        <v>144</v>
      </c>
      <c r="BC165" s="124" t="e">
        <f>IF(L165="základní",#REF!,0)</f>
        <v>#REF!</v>
      </c>
      <c r="BD165" s="124">
        <f>IF(L165="snížená",#REF!,0)</f>
        <v>0</v>
      </c>
      <c r="BE165" s="124">
        <f>IF(L165="zákl. přenesená",#REF!,0)</f>
        <v>0</v>
      </c>
      <c r="BF165" s="124">
        <f>IF(L165="sníž. přenesená",#REF!,0)</f>
        <v>0</v>
      </c>
      <c r="BG165" s="124">
        <f>IF(L165="nulová",#REF!,0)</f>
        <v>0</v>
      </c>
      <c r="BH165" s="14" t="s">
        <v>65</v>
      </c>
      <c r="BI165" s="124" t="e">
        <f>ROUND(#REF!*H165,2)</f>
        <v>#REF!</v>
      </c>
      <c r="BJ165" s="14" t="s">
        <v>143</v>
      </c>
      <c r="BK165" s="123" t="s">
        <v>2000</v>
      </c>
    </row>
    <row r="166" spans="1:63" s="2" customFormat="1" ht="24.2" customHeight="1" x14ac:dyDescent="0.2">
      <c r="A166" s="25"/>
      <c r="B166" s="112"/>
      <c r="C166" s="113" t="s">
        <v>230</v>
      </c>
      <c r="D166" s="113" t="s">
        <v>145</v>
      </c>
      <c r="E166" s="114" t="s">
        <v>2001</v>
      </c>
      <c r="F166" s="115" t="s">
        <v>2002</v>
      </c>
      <c r="G166" s="116" t="s">
        <v>178</v>
      </c>
      <c r="H166" s="117">
        <v>20.257000000000001</v>
      </c>
      <c r="I166" s="118"/>
      <c r="J166" s="26"/>
      <c r="K166" s="119" t="s">
        <v>1</v>
      </c>
      <c r="L166" s="120" t="s">
        <v>37</v>
      </c>
      <c r="M166" s="121">
        <v>0.16200000000000001</v>
      </c>
      <c r="N166" s="121">
        <f t="shared" si="3"/>
        <v>3.2816340000000004</v>
      </c>
      <c r="O166" s="121">
        <v>0</v>
      </c>
      <c r="P166" s="121">
        <f t="shared" si="4"/>
        <v>0</v>
      </c>
      <c r="Q166" s="121">
        <v>3.5000000000000003E-2</v>
      </c>
      <c r="R166" s="122">
        <f t="shared" si="5"/>
        <v>0.70899500000000015</v>
      </c>
      <c r="S166" s="25"/>
      <c r="T166" s="25"/>
      <c r="U166" s="25"/>
      <c r="V166" s="25"/>
      <c r="W166" s="25"/>
      <c r="X166" s="25"/>
      <c r="Y166" s="25"/>
      <c r="Z166" s="25"/>
      <c r="AA166" s="25"/>
      <c r="AB166" s="25"/>
      <c r="AC166" s="25"/>
      <c r="AP166" s="123" t="s">
        <v>143</v>
      </c>
      <c r="AR166" s="123" t="s">
        <v>145</v>
      </c>
      <c r="AS166" s="123" t="s">
        <v>67</v>
      </c>
      <c r="AW166" s="14" t="s">
        <v>144</v>
      </c>
      <c r="BC166" s="124" t="e">
        <f>IF(L166="základní",#REF!,0)</f>
        <v>#REF!</v>
      </c>
      <c r="BD166" s="124">
        <f>IF(L166="snížená",#REF!,0)</f>
        <v>0</v>
      </c>
      <c r="BE166" s="124">
        <f>IF(L166="zákl. přenesená",#REF!,0)</f>
        <v>0</v>
      </c>
      <c r="BF166" s="124">
        <f>IF(L166="sníž. přenesená",#REF!,0)</f>
        <v>0</v>
      </c>
      <c r="BG166" s="124">
        <f>IF(L166="nulová",#REF!,0)</f>
        <v>0</v>
      </c>
      <c r="BH166" s="14" t="s">
        <v>65</v>
      </c>
      <c r="BI166" s="124" t="e">
        <f>ROUND(#REF!*H166,2)</f>
        <v>#REF!</v>
      </c>
      <c r="BJ166" s="14" t="s">
        <v>143</v>
      </c>
      <c r="BK166" s="123" t="s">
        <v>2003</v>
      </c>
    </row>
    <row r="167" spans="1:63" s="2" customFormat="1" ht="16.5" customHeight="1" x14ac:dyDescent="0.2">
      <c r="A167" s="25"/>
      <c r="B167" s="112"/>
      <c r="C167" s="113" t="s">
        <v>7</v>
      </c>
      <c r="D167" s="113" t="s">
        <v>145</v>
      </c>
      <c r="E167" s="114" t="s">
        <v>2004</v>
      </c>
      <c r="F167" s="115" t="s">
        <v>2005</v>
      </c>
      <c r="G167" s="116" t="s">
        <v>155</v>
      </c>
      <c r="H167" s="117">
        <v>6.077</v>
      </c>
      <c r="I167" s="118"/>
      <c r="J167" s="26"/>
      <c r="K167" s="119" t="s">
        <v>1</v>
      </c>
      <c r="L167" s="120" t="s">
        <v>37</v>
      </c>
      <c r="M167" s="121">
        <v>1.1000000000000001</v>
      </c>
      <c r="N167" s="121">
        <f t="shared" si="3"/>
        <v>6.6847000000000003</v>
      </c>
      <c r="O167" s="121">
        <v>0</v>
      </c>
      <c r="P167" s="121">
        <f t="shared" si="4"/>
        <v>0</v>
      </c>
      <c r="Q167" s="121">
        <v>1.4</v>
      </c>
      <c r="R167" s="122">
        <f t="shared" si="5"/>
        <v>8.5077999999999996</v>
      </c>
      <c r="S167" s="25"/>
      <c r="T167" s="25"/>
      <c r="U167" s="25"/>
      <c r="V167" s="25"/>
      <c r="W167" s="25"/>
      <c r="X167" s="25"/>
      <c r="Y167" s="25"/>
      <c r="Z167" s="25"/>
      <c r="AA167" s="25"/>
      <c r="AB167" s="25"/>
      <c r="AC167" s="25"/>
      <c r="AP167" s="123" t="s">
        <v>143</v>
      </c>
      <c r="AR167" s="123" t="s">
        <v>145</v>
      </c>
      <c r="AS167" s="123" t="s">
        <v>67</v>
      </c>
      <c r="AW167" s="14" t="s">
        <v>144</v>
      </c>
      <c r="BC167" s="124" t="e">
        <f>IF(L167="základní",#REF!,0)</f>
        <v>#REF!</v>
      </c>
      <c r="BD167" s="124">
        <f>IF(L167="snížená",#REF!,0)</f>
        <v>0</v>
      </c>
      <c r="BE167" s="124">
        <f>IF(L167="zákl. přenesená",#REF!,0)</f>
        <v>0</v>
      </c>
      <c r="BF167" s="124">
        <f>IF(L167="sníž. přenesená",#REF!,0)</f>
        <v>0</v>
      </c>
      <c r="BG167" s="124">
        <f>IF(L167="nulová",#REF!,0)</f>
        <v>0</v>
      </c>
      <c r="BH167" s="14" t="s">
        <v>65</v>
      </c>
      <c r="BI167" s="124" t="e">
        <f>ROUND(#REF!*H167,2)</f>
        <v>#REF!</v>
      </c>
      <c r="BJ167" s="14" t="s">
        <v>143</v>
      </c>
      <c r="BK167" s="123" t="s">
        <v>2006</v>
      </c>
    </row>
    <row r="168" spans="1:63" s="2" customFormat="1" ht="24.2" customHeight="1" x14ac:dyDescent="0.2">
      <c r="A168" s="25"/>
      <c r="B168" s="112"/>
      <c r="C168" s="113" t="s">
        <v>237</v>
      </c>
      <c r="D168" s="113" t="s">
        <v>145</v>
      </c>
      <c r="E168" s="114" t="s">
        <v>2019</v>
      </c>
      <c r="F168" s="115" t="s">
        <v>2020</v>
      </c>
      <c r="G168" s="116" t="s">
        <v>178</v>
      </c>
      <c r="H168" s="117">
        <v>71.156999999999996</v>
      </c>
      <c r="I168" s="118"/>
      <c r="J168" s="26"/>
      <c r="K168" s="119" t="s">
        <v>1</v>
      </c>
      <c r="L168" s="120" t="s">
        <v>37</v>
      </c>
      <c r="M168" s="121">
        <v>0.13</v>
      </c>
      <c r="N168" s="121">
        <f t="shared" si="3"/>
        <v>9.2504100000000005</v>
      </c>
      <c r="O168" s="121">
        <v>0</v>
      </c>
      <c r="P168" s="121">
        <f t="shared" si="4"/>
        <v>0</v>
      </c>
      <c r="Q168" s="121">
        <v>0.02</v>
      </c>
      <c r="R168" s="122">
        <f t="shared" si="5"/>
        <v>1.4231399999999998</v>
      </c>
      <c r="S168" s="25"/>
      <c r="T168" s="25"/>
      <c r="U168" s="25"/>
      <c r="V168" s="25"/>
      <c r="W168" s="25"/>
      <c r="X168" s="25"/>
      <c r="Y168" s="25"/>
      <c r="Z168" s="25"/>
      <c r="AA168" s="25"/>
      <c r="AB168" s="25"/>
      <c r="AC168" s="25"/>
      <c r="AP168" s="123" t="s">
        <v>143</v>
      </c>
      <c r="AR168" s="123" t="s">
        <v>145</v>
      </c>
      <c r="AS168" s="123" t="s">
        <v>67</v>
      </c>
      <c r="AW168" s="14" t="s">
        <v>144</v>
      </c>
      <c r="BC168" s="124" t="e">
        <f>IF(L168="základní",#REF!,0)</f>
        <v>#REF!</v>
      </c>
      <c r="BD168" s="124">
        <f>IF(L168="snížená",#REF!,0)</f>
        <v>0</v>
      </c>
      <c r="BE168" s="124">
        <f>IF(L168="zákl. přenesená",#REF!,0)</f>
        <v>0</v>
      </c>
      <c r="BF168" s="124">
        <f>IF(L168="sníž. přenesená",#REF!,0)</f>
        <v>0</v>
      </c>
      <c r="BG168" s="124">
        <f>IF(L168="nulová",#REF!,0)</f>
        <v>0</v>
      </c>
      <c r="BH168" s="14" t="s">
        <v>65</v>
      </c>
      <c r="BI168" s="124" t="e">
        <f>ROUND(#REF!*H168,2)</f>
        <v>#REF!</v>
      </c>
      <c r="BJ168" s="14" t="s">
        <v>143</v>
      </c>
      <c r="BK168" s="123" t="s">
        <v>2021</v>
      </c>
    </row>
    <row r="169" spans="1:63" s="2" customFormat="1" ht="24.2" customHeight="1" x14ac:dyDescent="0.2">
      <c r="A169" s="25"/>
      <c r="B169" s="112"/>
      <c r="C169" s="113" t="s">
        <v>241</v>
      </c>
      <c r="D169" s="113" t="s">
        <v>145</v>
      </c>
      <c r="E169" s="114" t="s">
        <v>2354</v>
      </c>
      <c r="F169" s="115" t="s">
        <v>2355</v>
      </c>
      <c r="G169" s="116" t="s">
        <v>178</v>
      </c>
      <c r="H169" s="117">
        <v>5.3310000000000004</v>
      </c>
      <c r="I169" s="118"/>
      <c r="J169" s="26"/>
      <c r="K169" s="119" t="s">
        <v>1</v>
      </c>
      <c r="L169" s="120" t="s">
        <v>37</v>
      </c>
      <c r="M169" s="121">
        <v>0.3</v>
      </c>
      <c r="N169" s="121">
        <f t="shared" si="3"/>
        <v>1.5993000000000002</v>
      </c>
      <c r="O169" s="121">
        <v>0</v>
      </c>
      <c r="P169" s="121">
        <f t="shared" si="4"/>
        <v>0</v>
      </c>
      <c r="Q169" s="121">
        <v>6.8000000000000005E-2</v>
      </c>
      <c r="R169" s="122">
        <f t="shared" si="5"/>
        <v>0.36250800000000005</v>
      </c>
      <c r="S169" s="25"/>
      <c r="T169" s="25"/>
      <c r="U169" s="25"/>
      <c r="V169" s="25"/>
      <c r="W169" s="25"/>
      <c r="X169" s="25"/>
      <c r="Y169" s="25"/>
      <c r="Z169" s="25"/>
      <c r="AA169" s="25"/>
      <c r="AB169" s="25"/>
      <c r="AC169" s="25"/>
      <c r="AP169" s="123" t="s">
        <v>143</v>
      </c>
      <c r="AR169" s="123" t="s">
        <v>145</v>
      </c>
      <c r="AS169" s="123" t="s">
        <v>67</v>
      </c>
      <c r="AW169" s="14" t="s">
        <v>144</v>
      </c>
      <c r="BC169" s="124" t="e">
        <f>IF(L169="základní",#REF!,0)</f>
        <v>#REF!</v>
      </c>
      <c r="BD169" s="124">
        <f>IF(L169="snížená",#REF!,0)</f>
        <v>0</v>
      </c>
      <c r="BE169" s="124">
        <f>IF(L169="zákl. přenesená",#REF!,0)</f>
        <v>0</v>
      </c>
      <c r="BF169" s="124">
        <f>IF(L169="sníž. přenesená",#REF!,0)</f>
        <v>0</v>
      </c>
      <c r="BG169" s="124">
        <f>IF(L169="nulová",#REF!,0)</f>
        <v>0</v>
      </c>
      <c r="BH169" s="14" t="s">
        <v>65</v>
      </c>
      <c r="BI169" s="124" t="e">
        <f>ROUND(#REF!*H169,2)</f>
        <v>#REF!</v>
      </c>
      <c r="BJ169" s="14" t="s">
        <v>143</v>
      </c>
      <c r="BK169" s="123" t="s">
        <v>2356</v>
      </c>
    </row>
    <row r="170" spans="1:63" s="2" customFormat="1" ht="33" customHeight="1" x14ac:dyDescent="0.2">
      <c r="A170" s="25"/>
      <c r="B170" s="112"/>
      <c r="C170" s="113" t="s">
        <v>246</v>
      </c>
      <c r="D170" s="113" t="s">
        <v>145</v>
      </c>
      <c r="E170" s="114" t="s">
        <v>2023</v>
      </c>
      <c r="F170" s="115" t="s">
        <v>2024</v>
      </c>
      <c r="G170" s="116" t="s">
        <v>169</v>
      </c>
      <c r="H170" s="117">
        <v>0.76200000000000001</v>
      </c>
      <c r="I170" s="118"/>
      <c r="J170" s="26"/>
      <c r="K170" s="119" t="s">
        <v>1</v>
      </c>
      <c r="L170" s="120" t="s">
        <v>37</v>
      </c>
      <c r="M170" s="121">
        <v>0.3</v>
      </c>
      <c r="N170" s="121">
        <f t="shared" si="3"/>
        <v>0.2286</v>
      </c>
      <c r="O170" s="121">
        <v>0</v>
      </c>
      <c r="P170" s="121">
        <f t="shared" si="4"/>
        <v>0</v>
      </c>
      <c r="Q170" s="121">
        <v>6.8000000000000005E-2</v>
      </c>
      <c r="R170" s="122">
        <f t="shared" si="5"/>
        <v>5.1816000000000008E-2</v>
      </c>
      <c r="S170" s="25"/>
      <c r="T170" s="25"/>
      <c r="U170" s="25"/>
      <c r="V170" s="25"/>
      <c r="W170" s="25"/>
      <c r="X170" s="25"/>
      <c r="Y170" s="25"/>
      <c r="Z170" s="25"/>
      <c r="AA170" s="25"/>
      <c r="AB170" s="25"/>
      <c r="AC170" s="25"/>
      <c r="AP170" s="123" t="s">
        <v>143</v>
      </c>
      <c r="AR170" s="123" t="s">
        <v>145</v>
      </c>
      <c r="AS170" s="123" t="s">
        <v>67</v>
      </c>
      <c r="AW170" s="14" t="s">
        <v>144</v>
      </c>
      <c r="BC170" s="124" t="e">
        <f>IF(L170="základní",#REF!,0)</f>
        <v>#REF!</v>
      </c>
      <c r="BD170" s="124">
        <f>IF(L170="snížená",#REF!,0)</f>
        <v>0</v>
      </c>
      <c r="BE170" s="124">
        <f>IF(L170="zákl. přenesená",#REF!,0)</f>
        <v>0</v>
      </c>
      <c r="BF170" s="124">
        <f>IF(L170="sníž. přenesená",#REF!,0)</f>
        <v>0</v>
      </c>
      <c r="BG170" s="124">
        <f>IF(L170="nulová",#REF!,0)</f>
        <v>0</v>
      </c>
      <c r="BH170" s="14" t="s">
        <v>65</v>
      </c>
      <c r="BI170" s="124" t="e">
        <f>ROUND(#REF!*H170,2)</f>
        <v>#REF!</v>
      </c>
      <c r="BJ170" s="14" t="s">
        <v>143</v>
      </c>
      <c r="BK170" s="123" t="s">
        <v>2025</v>
      </c>
    </row>
    <row r="171" spans="1:63" s="12" customFormat="1" ht="22.9" customHeight="1" x14ac:dyDescent="0.2">
      <c r="B171" s="103"/>
      <c r="D171" s="104" t="s">
        <v>56</v>
      </c>
      <c r="E171" s="125" t="s">
        <v>208</v>
      </c>
      <c r="F171" s="125" t="s">
        <v>546</v>
      </c>
      <c r="J171" s="103"/>
      <c r="K171" s="106"/>
      <c r="L171" s="107"/>
      <c r="M171" s="107"/>
      <c r="N171" s="108">
        <f>SUM(N172:N179)</f>
        <v>48.521432000000004</v>
      </c>
      <c r="O171" s="107"/>
      <c r="P171" s="108">
        <f>SUM(P172:P179)</f>
        <v>0</v>
      </c>
      <c r="Q171" s="107"/>
      <c r="R171" s="109">
        <f>SUM(R172:R179)</f>
        <v>0</v>
      </c>
      <c r="AP171" s="104" t="s">
        <v>65</v>
      </c>
      <c r="AR171" s="110" t="s">
        <v>56</v>
      </c>
      <c r="AS171" s="110" t="s">
        <v>65</v>
      </c>
      <c r="AW171" s="104" t="s">
        <v>144</v>
      </c>
      <c r="BI171" s="111" t="e">
        <f>SUM(BI172:BI179)</f>
        <v>#REF!</v>
      </c>
    </row>
    <row r="172" spans="1:63" s="2" customFormat="1" ht="24.2" customHeight="1" x14ac:dyDescent="0.2">
      <c r="A172" s="25"/>
      <c r="B172" s="112"/>
      <c r="C172" s="113" t="s">
        <v>252</v>
      </c>
      <c r="D172" s="113" t="s">
        <v>145</v>
      </c>
      <c r="E172" s="114" t="s">
        <v>1545</v>
      </c>
      <c r="F172" s="115" t="s">
        <v>1546</v>
      </c>
      <c r="G172" s="116" t="s">
        <v>212</v>
      </c>
      <c r="H172" s="117">
        <v>18.248000000000001</v>
      </c>
      <c r="I172" s="118"/>
      <c r="J172" s="26"/>
      <c r="K172" s="119" t="s">
        <v>1</v>
      </c>
      <c r="L172" s="120" t="s">
        <v>37</v>
      </c>
      <c r="M172" s="121">
        <v>2.42</v>
      </c>
      <c r="N172" s="121">
        <f t="shared" ref="N172:N179" si="6">M172*H172</f>
        <v>44.160160000000005</v>
      </c>
      <c r="O172" s="121">
        <v>0</v>
      </c>
      <c r="P172" s="121">
        <f t="shared" ref="P172:P179" si="7">O172*H172</f>
        <v>0</v>
      </c>
      <c r="Q172" s="121">
        <v>0</v>
      </c>
      <c r="R172" s="122">
        <f t="shared" ref="R172:R179" si="8">Q172*H172</f>
        <v>0</v>
      </c>
      <c r="S172" s="25"/>
      <c r="T172" s="25"/>
      <c r="U172" s="25"/>
      <c r="V172" s="25"/>
      <c r="W172" s="25"/>
      <c r="X172" s="25"/>
      <c r="Y172" s="25"/>
      <c r="Z172" s="25"/>
      <c r="AA172" s="25"/>
      <c r="AB172" s="25"/>
      <c r="AC172" s="25"/>
      <c r="AP172" s="123" t="s">
        <v>143</v>
      </c>
      <c r="AR172" s="123" t="s">
        <v>145</v>
      </c>
      <c r="AS172" s="123" t="s">
        <v>67</v>
      </c>
      <c r="AW172" s="14" t="s">
        <v>144</v>
      </c>
      <c r="BC172" s="124" t="e">
        <f>IF(L172="základní",#REF!,0)</f>
        <v>#REF!</v>
      </c>
      <c r="BD172" s="124">
        <f>IF(L172="snížená",#REF!,0)</f>
        <v>0</v>
      </c>
      <c r="BE172" s="124">
        <f>IF(L172="zákl. přenesená",#REF!,0)</f>
        <v>0</v>
      </c>
      <c r="BF172" s="124">
        <f>IF(L172="sníž. přenesená",#REF!,0)</f>
        <v>0</v>
      </c>
      <c r="BG172" s="124">
        <f>IF(L172="nulová",#REF!,0)</f>
        <v>0</v>
      </c>
      <c r="BH172" s="14" t="s">
        <v>65</v>
      </c>
      <c r="BI172" s="124" t="e">
        <f>ROUND(#REF!*H172,2)</f>
        <v>#REF!</v>
      </c>
      <c r="BJ172" s="14" t="s">
        <v>143</v>
      </c>
      <c r="BK172" s="123" t="s">
        <v>2026</v>
      </c>
    </row>
    <row r="173" spans="1:63" s="2" customFormat="1" ht="24.2" customHeight="1" x14ac:dyDescent="0.2">
      <c r="A173" s="25"/>
      <c r="B173" s="112"/>
      <c r="C173" s="113" t="s">
        <v>260</v>
      </c>
      <c r="D173" s="113" t="s">
        <v>145</v>
      </c>
      <c r="E173" s="114" t="s">
        <v>219</v>
      </c>
      <c r="F173" s="115" t="s">
        <v>220</v>
      </c>
      <c r="G173" s="116" t="s">
        <v>212</v>
      </c>
      <c r="H173" s="117">
        <v>18.248000000000001</v>
      </c>
      <c r="I173" s="118"/>
      <c r="J173" s="26"/>
      <c r="K173" s="119" t="s">
        <v>1</v>
      </c>
      <c r="L173" s="120" t="s">
        <v>37</v>
      </c>
      <c r="M173" s="121">
        <v>0.125</v>
      </c>
      <c r="N173" s="121">
        <f t="shared" si="6"/>
        <v>2.2810000000000001</v>
      </c>
      <c r="O173" s="121">
        <v>0</v>
      </c>
      <c r="P173" s="121">
        <f t="shared" si="7"/>
        <v>0</v>
      </c>
      <c r="Q173" s="121">
        <v>0</v>
      </c>
      <c r="R173" s="122">
        <f t="shared" si="8"/>
        <v>0</v>
      </c>
      <c r="S173" s="25"/>
      <c r="T173" s="25"/>
      <c r="U173" s="25"/>
      <c r="V173" s="25"/>
      <c r="W173" s="25"/>
      <c r="X173" s="25"/>
      <c r="Y173" s="25"/>
      <c r="Z173" s="25"/>
      <c r="AA173" s="25"/>
      <c r="AB173" s="25"/>
      <c r="AC173" s="25"/>
      <c r="AP173" s="123" t="s">
        <v>143</v>
      </c>
      <c r="AR173" s="123" t="s">
        <v>145</v>
      </c>
      <c r="AS173" s="123" t="s">
        <v>67</v>
      </c>
      <c r="AW173" s="14" t="s">
        <v>144</v>
      </c>
      <c r="BC173" s="124" t="e">
        <f>IF(L173="základní",#REF!,0)</f>
        <v>#REF!</v>
      </c>
      <c r="BD173" s="124">
        <f>IF(L173="snížená",#REF!,0)</f>
        <v>0</v>
      </c>
      <c r="BE173" s="124">
        <f>IF(L173="zákl. přenesená",#REF!,0)</f>
        <v>0</v>
      </c>
      <c r="BF173" s="124">
        <f>IF(L173="sníž. přenesená",#REF!,0)</f>
        <v>0</v>
      </c>
      <c r="BG173" s="124">
        <f>IF(L173="nulová",#REF!,0)</f>
        <v>0</v>
      </c>
      <c r="BH173" s="14" t="s">
        <v>65</v>
      </c>
      <c r="BI173" s="124" t="e">
        <f>ROUND(#REF!*H173,2)</f>
        <v>#REF!</v>
      </c>
      <c r="BJ173" s="14" t="s">
        <v>143</v>
      </c>
      <c r="BK173" s="123" t="s">
        <v>2027</v>
      </c>
    </row>
    <row r="174" spans="1:63" s="2" customFormat="1" ht="24.2" customHeight="1" x14ac:dyDescent="0.2">
      <c r="A174" s="25"/>
      <c r="B174" s="112"/>
      <c r="C174" s="113" t="s">
        <v>264</v>
      </c>
      <c r="D174" s="113" t="s">
        <v>145</v>
      </c>
      <c r="E174" s="114" t="s">
        <v>223</v>
      </c>
      <c r="F174" s="115" t="s">
        <v>224</v>
      </c>
      <c r="G174" s="116" t="s">
        <v>212</v>
      </c>
      <c r="H174" s="117">
        <v>346.71199999999999</v>
      </c>
      <c r="I174" s="118"/>
      <c r="J174" s="26"/>
      <c r="K174" s="119" t="s">
        <v>1</v>
      </c>
      <c r="L174" s="120" t="s">
        <v>37</v>
      </c>
      <c r="M174" s="121">
        <v>6.0000000000000001E-3</v>
      </c>
      <c r="N174" s="121">
        <f t="shared" si="6"/>
        <v>2.0802719999999999</v>
      </c>
      <c r="O174" s="121">
        <v>0</v>
      </c>
      <c r="P174" s="121">
        <f t="shared" si="7"/>
        <v>0</v>
      </c>
      <c r="Q174" s="121">
        <v>0</v>
      </c>
      <c r="R174" s="122">
        <f t="shared" si="8"/>
        <v>0</v>
      </c>
      <c r="S174" s="25"/>
      <c r="T174" s="25"/>
      <c r="U174" s="25"/>
      <c r="V174" s="25"/>
      <c r="W174" s="25"/>
      <c r="X174" s="25"/>
      <c r="Y174" s="25"/>
      <c r="Z174" s="25"/>
      <c r="AA174" s="25"/>
      <c r="AB174" s="25"/>
      <c r="AC174" s="25"/>
      <c r="AP174" s="123" t="s">
        <v>143</v>
      </c>
      <c r="AR174" s="123" t="s">
        <v>145</v>
      </c>
      <c r="AS174" s="123" t="s">
        <v>67</v>
      </c>
      <c r="AW174" s="14" t="s">
        <v>144</v>
      </c>
      <c r="BC174" s="124" t="e">
        <f>IF(L174="základní",#REF!,0)</f>
        <v>#REF!</v>
      </c>
      <c r="BD174" s="124">
        <f>IF(L174="snížená",#REF!,0)</f>
        <v>0</v>
      </c>
      <c r="BE174" s="124">
        <f>IF(L174="zákl. přenesená",#REF!,0)</f>
        <v>0</v>
      </c>
      <c r="BF174" s="124">
        <f>IF(L174="sníž. přenesená",#REF!,0)</f>
        <v>0</v>
      </c>
      <c r="BG174" s="124">
        <f>IF(L174="nulová",#REF!,0)</f>
        <v>0</v>
      </c>
      <c r="BH174" s="14" t="s">
        <v>65</v>
      </c>
      <c r="BI174" s="124" t="e">
        <f>ROUND(#REF!*H174,2)</f>
        <v>#REF!</v>
      </c>
      <c r="BJ174" s="14" t="s">
        <v>143</v>
      </c>
      <c r="BK174" s="123" t="s">
        <v>2028</v>
      </c>
    </row>
    <row r="175" spans="1:63" s="2" customFormat="1" ht="24.2" customHeight="1" x14ac:dyDescent="0.2">
      <c r="A175" s="25"/>
      <c r="B175" s="112"/>
      <c r="C175" s="113" t="s">
        <v>269</v>
      </c>
      <c r="D175" s="113" t="s">
        <v>145</v>
      </c>
      <c r="E175" s="114" t="s">
        <v>227</v>
      </c>
      <c r="F175" s="115" t="s">
        <v>228</v>
      </c>
      <c r="G175" s="116" t="s">
        <v>212</v>
      </c>
      <c r="H175" s="117">
        <v>0.114</v>
      </c>
      <c r="I175" s="118"/>
      <c r="J175" s="26"/>
      <c r="K175" s="119" t="s">
        <v>1</v>
      </c>
      <c r="L175" s="120" t="s">
        <v>37</v>
      </c>
      <c r="M175" s="121">
        <v>0</v>
      </c>
      <c r="N175" s="121">
        <f t="shared" si="6"/>
        <v>0</v>
      </c>
      <c r="O175" s="121">
        <v>0</v>
      </c>
      <c r="P175" s="121">
        <f t="shared" si="7"/>
        <v>0</v>
      </c>
      <c r="Q175" s="121">
        <v>0</v>
      </c>
      <c r="R175" s="122">
        <f t="shared" si="8"/>
        <v>0</v>
      </c>
      <c r="S175" s="25"/>
      <c r="T175" s="25"/>
      <c r="U175" s="25"/>
      <c r="V175" s="25"/>
      <c r="W175" s="25"/>
      <c r="X175" s="25"/>
      <c r="Y175" s="25"/>
      <c r="Z175" s="25"/>
      <c r="AA175" s="25"/>
      <c r="AB175" s="25"/>
      <c r="AC175" s="25"/>
      <c r="AP175" s="123" t="s">
        <v>143</v>
      </c>
      <c r="AR175" s="123" t="s">
        <v>145</v>
      </c>
      <c r="AS175" s="123" t="s">
        <v>67</v>
      </c>
      <c r="AW175" s="14" t="s">
        <v>144</v>
      </c>
      <c r="BC175" s="124" t="e">
        <f>IF(L175="základní",#REF!,0)</f>
        <v>#REF!</v>
      </c>
      <c r="BD175" s="124">
        <f>IF(L175="snížená",#REF!,0)</f>
        <v>0</v>
      </c>
      <c r="BE175" s="124">
        <f>IF(L175="zákl. přenesená",#REF!,0)</f>
        <v>0</v>
      </c>
      <c r="BF175" s="124">
        <f>IF(L175="sníž. přenesená",#REF!,0)</f>
        <v>0</v>
      </c>
      <c r="BG175" s="124">
        <f>IF(L175="nulová",#REF!,0)</f>
        <v>0</v>
      </c>
      <c r="BH175" s="14" t="s">
        <v>65</v>
      </c>
      <c r="BI175" s="124" t="e">
        <f>ROUND(#REF!*H175,2)</f>
        <v>#REF!</v>
      </c>
      <c r="BJ175" s="14" t="s">
        <v>143</v>
      </c>
      <c r="BK175" s="123" t="s">
        <v>2029</v>
      </c>
    </row>
    <row r="176" spans="1:63" s="2" customFormat="1" ht="24.2" customHeight="1" x14ac:dyDescent="0.2">
      <c r="A176" s="25"/>
      <c r="B176" s="112"/>
      <c r="C176" s="113" t="s">
        <v>275</v>
      </c>
      <c r="D176" s="113" t="s">
        <v>145</v>
      </c>
      <c r="E176" s="114" t="s">
        <v>1550</v>
      </c>
      <c r="F176" s="115" t="s">
        <v>1551</v>
      </c>
      <c r="G176" s="116" t="s">
        <v>212</v>
      </c>
      <c r="H176" s="117">
        <v>1.423</v>
      </c>
      <c r="I176" s="118"/>
      <c r="J176" s="26"/>
      <c r="K176" s="119" t="s">
        <v>1</v>
      </c>
      <c r="L176" s="120" t="s">
        <v>37</v>
      </c>
      <c r="M176" s="121">
        <v>0</v>
      </c>
      <c r="N176" s="121">
        <f t="shared" si="6"/>
        <v>0</v>
      </c>
      <c r="O176" s="121">
        <v>0</v>
      </c>
      <c r="P176" s="121">
        <f t="shared" si="7"/>
        <v>0</v>
      </c>
      <c r="Q176" s="121">
        <v>0</v>
      </c>
      <c r="R176" s="122">
        <f t="shared" si="8"/>
        <v>0</v>
      </c>
      <c r="S176" s="25"/>
      <c r="T176" s="25"/>
      <c r="U176" s="25"/>
      <c r="V176" s="25"/>
      <c r="W176" s="25"/>
      <c r="X176" s="25"/>
      <c r="Y176" s="25"/>
      <c r="Z176" s="25"/>
      <c r="AA176" s="25"/>
      <c r="AB176" s="25"/>
      <c r="AC176" s="25"/>
      <c r="AP176" s="123" t="s">
        <v>143</v>
      </c>
      <c r="AR176" s="123" t="s">
        <v>145</v>
      </c>
      <c r="AS176" s="123" t="s">
        <v>67</v>
      </c>
      <c r="AW176" s="14" t="s">
        <v>144</v>
      </c>
      <c r="BC176" s="124" t="e">
        <f>IF(L176="základní",#REF!,0)</f>
        <v>#REF!</v>
      </c>
      <c r="BD176" s="124">
        <f>IF(L176="snížená",#REF!,0)</f>
        <v>0</v>
      </c>
      <c r="BE176" s="124">
        <f>IF(L176="zákl. přenesená",#REF!,0)</f>
        <v>0</v>
      </c>
      <c r="BF176" s="124">
        <f>IF(L176="sníž. přenesená",#REF!,0)</f>
        <v>0</v>
      </c>
      <c r="BG176" s="124">
        <f>IF(L176="nulová",#REF!,0)</f>
        <v>0</v>
      </c>
      <c r="BH176" s="14" t="s">
        <v>65</v>
      </c>
      <c r="BI176" s="124" t="e">
        <f>ROUND(#REF!*H176,2)</f>
        <v>#REF!</v>
      </c>
      <c r="BJ176" s="14" t="s">
        <v>143</v>
      </c>
      <c r="BK176" s="123" t="s">
        <v>2030</v>
      </c>
    </row>
    <row r="177" spans="1:63" s="2" customFormat="1" ht="49.15" customHeight="1" x14ac:dyDescent="0.2">
      <c r="A177" s="25"/>
      <c r="B177" s="112"/>
      <c r="C177" s="113" t="s">
        <v>279</v>
      </c>
      <c r="D177" s="113" t="s">
        <v>145</v>
      </c>
      <c r="E177" s="114" t="s">
        <v>231</v>
      </c>
      <c r="F177" s="115" t="s">
        <v>232</v>
      </c>
      <c r="G177" s="116" t="s">
        <v>212</v>
      </c>
      <c r="H177" s="117">
        <v>7.3940000000000001</v>
      </c>
      <c r="I177" s="118"/>
      <c r="J177" s="26"/>
      <c r="K177" s="119" t="s">
        <v>1</v>
      </c>
      <c r="L177" s="120" t="s">
        <v>37</v>
      </c>
      <c r="M177" s="121">
        <v>0</v>
      </c>
      <c r="N177" s="121">
        <f t="shared" si="6"/>
        <v>0</v>
      </c>
      <c r="O177" s="121">
        <v>0</v>
      </c>
      <c r="P177" s="121">
        <f t="shared" si="7"/>
        <v>0</v>
      </c>
      <c r="Q177" s="121">
        <v>0</v>
      </c>
      <c r="R177" s="122">
        <f t="shared" si="8"/>
        <v>0</v>
      </c>
      <c r="S177" s="25"/>
      <c r="T177" s="25"/>
      <c r="U177" s="25"/>
      <c r="V177" s="25"/>
      <c r="W177" s="25"/>
      <c r="X177" s="25"/>
      <c r="Y177" s="25"/>
      <c r="Z177" s="25"/>
      <c r="AA177" s="25"/>
      <c r="AB177" s="25"/>
      <c r="AC177" s="25"/>
      <c r="AP177" s="123" t="s">
        <v>143</v>
      </c>
      <c r="AR177" s="123" t="s">
        <v>145</v>
      </c>
      <c r="AS177" s="123" t="s">
        <v>67</v>
      </c>
      <c r="AW177" s="14" t="s">
        <v>144</v>
      </c>
      <c r="BC177" s="124" t="e">
        <f>IF(L177="základní",#REF!,0)</f>
        <v>#REF!</v>
      </c>
      <c r="BD177" s="124">
        <f>IF(L177="snížená",#REF!,0)</f>
        <v>0</v>
      </c>
      <c r="BE177" s="124">
        <f>IF(L177="zákl. přenesená",#REF!,0)</f>
        <v>0</v>
      </c>
      <c r="BF177" s="124">
        <f>IF(L177="sníž. přenesená",#REF!,0)</f>
        <v>0</v>
      </c>
      <c r="BG177" s="124">
        <f>IF(L177="nulová",#REF!,0)</f>
        <v>0</v>
      </c>
      <c r="BH177" s="14" t="s">
        <v>65</v>
      </c>
      <c r="BI177" s="124" t="e">
        <f>ROUND(#REF!*H177,2)</f>
        <v>#REF!</v>
      </c>
      <c r="BJ177" s="14" t="s">
        <v>143</v>
      </c>
      <c r="BK177" s="123" t="s">
        <v>2357</v>
      </c>
    </row>
    <row r="178" spans="1:63" s="2" customFormat="1" ht="24.2" customHeight="1" x14ac:dyDescent="0.2">
      <c r="A178" s="25"/>
      <c r="B178" s="112"/>
      <c r="C178" s="113" t="s">
        <v>283</v>
      </c>
      <c r="D178" s="113" t="s">
        <v>145</v>
      </c>
      <c r="E178" s="114" t="s">
        <v>826</v>
      </c>
      <c r="F178" s="115" t="s">
        <v>2032</v>
      </c>
      <c r="G178" s="116" t="s">
        <v>212</v>
      </c>
      <c r="H178" s="117">
        <v>8.5079999999999991</v>
      </c>
      <c r="I178" s="118"/>
      <c r="J178" s="26"/>
      <c r="K178" s="119" t="s">
        <v>1</v>
      </c>
      <c r="L178" s="120" t="s">
        <v>37</v>
      </c>
      <c r="M178" s="121">
        <v>0</v>
      </c>
      <c r="N178" s="121">
        <f t="shared" si="6"/>
        <v>0</v>
      </c>
      <c r="O178" s="121">
        <v>0</v>
      </c>
      <c r="P178" s="121">
        <f t="shared" si="7"/>
        <v>0</v>
      </c>
      <c r="Q178" s="121">
        <v>0</v>
      </c>
      <c r="R178" s="122">
        <f t="shared" si="8"/>
        <v>0</v>
      </c>
      <c r="S178" s="25"/>
      <c r="T178" s="25"/>
      <c r="U178" s="25"/>
      <c r="V178" s="25"/>
      <c r="W178" s="25"/>
      <c r="X178" s="25"/>
      <c r="Y178" s="25"/>
      <c r="Z178" s="25"/>
      <c r="AA178" s="25"/>
      <c r="AB178" s="25"/>
      <c r="AC178" s="25"/>
      <c r="AP178" s="123" t="s">
        <v>143</v>
      </c>
      <c r="AR178" s="123" t="s">
        <v>145</v>
      </c>
      <c r="AS178" s="123" t="s">
        <v>67</v>
      </c>
      <c r="AW178" s="14" t="s">
        <v>144</v>
      </c>
      <c r="BC178" s="124" t="e">
        <f>IF(L178="základní",#REF!,0)</f>
        <v>#REF!</v>
      </c>
      <c r="BD178" s="124">
        <f>IF(L178="snížená",#REF!,0)</f>
        <v>0</v>
      </c>
      <c r="BE178" s="124">
        <f>IF(L178="zákl. přenesená",#REF!,0)</f>
        <v>0</v>
      </c>
      <c r="BF178" s="124">
        <f>IF(L178="sníž. přenesená",#REF!,0)</f>
        <v>0</v>
      </c>
      <c r="BG178" s="124">
        <f>IF(L178="nulová",#REF!,0)</f>
        <v>0</v>
      </c>
      <c r="BH178" s="14" t="s">
        <v>65</v>
      </c>
      <c r="BI178" s="124" t="e">
        <f>ROUND(#REF!*H178,2)</f>
        <v>#REF!</v>
      </c>
      <c r="BJ178" s="14" t="s">
        <v>143</v>
      </c>
      <c r="BK178" s="123" t="s">
        <v>2033</v>
      </c>
    </row>
    <row r="179" spans="1:63" s="2" customFormat="1" ht="33" customHeight="1" x14ac:dyDescent="0.2">
      <c r="A179" s="25"/>
      <c r="B179" s="112"/>
      <c r="C179" s="113" t="s">
        <v>267</v>
      </c>
      <c r="D179" s="113" t="s">
        <v>145</v>
      </c>
      <c r="E179" s="114" t="s">
        <v>829</v>
      </c>
      <c r="F179" s="115" t="s">
        <v>830</v>
      </c>
      <c r="G179" s="116" t="s">
        <v>212</v>
      </c>
      <c r="H179" s="117">
        <v>0.81</v>
      </c>
      <c r="I179" s="118"/>
      <c r="J179" s="26"/>
      <c r="K179" s="119" t="s">
        <v>1</v>
      </c>
      <c r="L179" s="120" t="s">
        <v>37</v>
      </c>
      <c r="M179" s="121">
        <v>0</v>
      </c>
      <c r="N179" s="121">
        <f t="shared" si="6"/>
        <v>0</v>
      </c>
      <c r="O179" s="121">
        <v>0</v>
      </c>
      <c r="P179" s="121">
        <f t="shared" si="7"/>
        <v>0</v>
      </c>
      <c r="Q179" s="121">
        <v>0</v>
      </c>
      <c r="R179" s="122">
        <f t="shared" si="8"/>
        <v>0</v>
      </c>
      <c r="S179" s="25"/>
      <c r="T179" s="25"/>
      <c r="U179" s="25"/>
      <c r="V179" s="25"/>
      <c r="W179" s="25"/>
      <c r="X179" s="25"/>
      <c r="Y179" s="25"/>
      <c r="Z179" s="25"/>
      <c r="AA179" s="25"/>
      <c r="AB179" s="25"/>
      <c r="AC179" s="25"/>
      <c r="AP179" s="123" t="s">
        <v>143</v>
      </c>
      <c r="AR179" s="123" t="s">
        <v>145</v>
      </c>
      <c r="AS179" s="123" t="s">
        <v>67</v>
      </c>
      <c r="AW179" s="14" t="s">
        <v>144</v>
      </c>
      <c r="BC179" s="124" t="e">
        <f>IF(L179="základní",#REF!,0)</f>
        <v>#REF!</v>
      </c>
      <c r="BD179" s="124">
        <f>IF(L179="snížená",#REF!,0)</f>
        <v>0</v>
      </c>
      <c r="BE179" s="124">
        <f>IF(L179="zákl. přenesená",#REF!,0)</f>
        <v>0</v>
      </c>
      <c r="BF179" s="124">
        <f>IF(L179="sníž. přenesená",#REF!,0)</f>
        <v>0</v>
      </c>
      <c r="BG179" s="124">
        <f>IF(L179="nulová",#REF!,0)</f>
        <v>0</v>
      </c>
      <c r="BH179" s="14" t="s">
        <v>65</v>
      </c>
      <c r="BI179" s="124" t="e">
        <f>ROUND(#REF!*H179,2)</f>
        <v>#REF!</v>
      </c>
      <c r="BJ179" s="14" t="s">
        <v>143</v>
      </c>
      <c r="BK179" s="123" t="s">
        <v>2034</v>
      </c>
    </row>
    <row r="180" spans="1:63" s="12" customFormat="1" ht="22.9" customHeight="1" x14ac:dyDescent="0.2">
      <c r="B180" s="103"/>
      <c r="D180" s="104" t="s">
        <v>56</v>
      </c>
      <c r="E180" s="125" t="s">
        <v>250</v>
      </c>
      <c r="F180" s="125" t="s">
        <v>251</v>
      </c>
      <c r="J180" s="103"/>
      <c r="K180" s="106"/>
      <c r="L180" s="107"/>
      <c r="M180" s="107"/>
      <c r="N180" s="108">
        <f>N181</f>
        <v>13.618428000000002</v>
      </c>
      <c r="O180" s="107"/>
      <c r="P180" s="108">
        <f>P181</f>
        <v>0</v>
      </c>
      <c r="Q180" s="107"/>
      <c r="R180" s="109">
        <f>R181</f>
        <v>0</v>
      </c>
      <c r="AP180" s="104" t="s">
        <v>65</v>
      </c>
      <c r="AR180" s="110" t="s">
        <v>56</v>
      </c>
      <c r="AS180" s="110" t="s">
        <v>65</v>
      </c>
      <c r="AW180" s="104" t="s">
        <v>144</v>
      </c>
      <c r="BI180" s="111" t="e">
        <f>BI181</f>
        <v>#REF!</v>
      </c>
    </row>
    <row r="181" spans="1:63" s="2" customFormat="1" ht="16.5" customHeight="1" x14ac:dyDescent="0.2">
      <c r="A181" s="25"/>
      <c r="B181" s="112"/>
      <c r="C181" s="113" t="s">
        <v>290</v>
      </c>
      <c r="D181" s="113" t="s">
        <v>145</v>
      </c>
      <c r="E181" s="114" t="s">
        <v>1554</v>
      </c>
      <c r="F181" s="115" t="s">
        <v>1555</v>
      </c>
      <c r="G181" s="116" t="s">
        <v>212</v>
      </c>
      <c r="H181" s="117">
        <v>16.388000000000002</v>
      </c>
      <c r="I181" s="118"/>
      <c r="J181" s="26"/>
      <c r="K181" s="119" t="s">
        <v>1</v>
      </c>
      <c r="L181" s="120" t="s">
        <v>37</v>
      </c>
      <c r="M181" s="121">
        <v>0.83099999999999996</v>
      </c>
      <c r="N181" s="121">
        <f>M181*H181</f>
        <v>13.618428000000002</v>
      </c>
      <c r="O181" s="121">
        <v>0</v>
      </c>
      <c r="P181" s="121">
        <f>O181*H181</f>
        <v>0</v>
      </c>
      <c r="Q181" s="121">
        <v>0</v>
      </c>
      <c r="R181" s="122">
        <f>Q181*H181</f>
        <v>0</v>
      </c>
      <c r="S181" s="25"/>
      <c r="T181" s="25"/>
      <c r="U181" s="25"/>
      <c r="V181" s="25"/>
      <c r="W181" s="25"/>
      <c r="X181" s="25"/>
      <c r="Y181" s="25"/>
      <c r="Z181" s="25"/>
      <c r="AA181" s="25"/>
      <c r="AB181" s="25"/>
      <c r="AC181" s="25"/>
      <c r="AP181" s="123" t="s">
        <v>143</v>
      </c>
      <c r="AR181" s="123" t="s">
        <v>145</v>
      </c>
      <c r="AS181" s="123" t="s">
        <v>67</v>
      </c>
      <c r="AW181" s="14" t="s">
        <v>144</v>
      </c>
      <c r="BC181" s="124" t="e">
        <f>IF(L181="základní",#REF!,0)</f>
        <v>#REF!</v>
      </c>
      <c r="BD181" s="124">
        <f>IF(L181="snížená",#REF!,0)</f>
        <v>0</v>
      </c>
      <c r="BE181" s="124">
        <f>IF(L181="zákl. přenesená",#REF!,0)</f>
        <v>0</v>
      </c>
      <c r="BF181" s="124">
        <f>IF(L181="sníž. přenesená",#REF!,0)</f>
        <v>0</v>
      </c>
      <c r="BG181" s="124">
        <f>IF(L181="nulová",#REF!,0)</f>
        <v>0</v>
      </c>
      <c r="BH181" s="14" t="s">
        <v>65</v>
      </c>
      <c r="BI181" s="124" t="e">
        <f>ROUND(#REF!*H181,2)</f>
        <v>#REF!</v>
      </c>
      <c r="BJ181" s="14" t="s">
        <v>143</v>
      </c>
      <c r="BK181" s="123" t="s">
        <v>2035</v>
      </c>
    </row>
    <row r="182" spans="1:63" s="12" customFormat="1" ht="22.9" customHeight="1" x14ac:dyDescent="0.2">
      <c r="B182" s="103"/>
      <c r="D182" s="104" t="s">
        <v>56</v>
      </c>
      <c r="E182" s="125" t="s">
        <v>1434</v>
      </c>
      <c r="F182" s="125" t="s">
        <v>1435</v>
      </c>
      <c r="J182" s="103"/>
      <c r="K182" s="106"/>
      <c r="L182" s="107"/>
      <c r="M182" s="107"/>
      <c r="N182" s="108">
        <f>SUM(N183:N191)</f>
        <v>6.0304120000000001</v>
      </c>
      <c r="O182" s="107"/>
      <c r="P182" s="108">
        <f>SUM(P183:P191)</f>
        <v>0.15049850000000001</v>
      </c>
      <c r="Q182" s="107"/>
      <c r="R182" s="109">
        <f>SUM(R183:R191)</f>
        <v>0</v>
      </c>
      <c r="AP182" s="104" t="s">
        <v>67</v>
      </c>
      <c r="AR182" s="110" t="s">
        <v>56</v>
      </c>
      <c r="AS182" s="110" t="s">
        <v>65</v>
      </c>
      <c r="AW182" s="104" t="s">
        <v>144</v>
      </c>
      <c r="BI182" s="111" t="e">
        <f>SUM(BI183:BI191)</f>
        <v>#REF!</v>
      </c>
    </row>
    <row r="183" spans="1:63" s="2" customFormat="1" ht="24.2" customHeight="1" x14ac:dyDescent="0.2">
      <c r="A183" s="25"/>
      <c r="B183" s="112"/>
      <c r="C183" s="113" t="s">
        <v>294</v>
      </c>
      <c r="D183" s="113" t="s">
        <v>145</v>
      </c>
      <c r="E183" s="114" t="s">
        <v>2038</v>
      </c>
      <c r="F183" s="115" t="s">
        <v>2039</v>
      </c>
      <c r="G183" s="116" t="s">
        <v>178</v>
      </c>
      <c r="H183" s="117">
        <v>20.257000000000001</v>
      </c>
      <c r="I183" s="118"/>
      <c r="J183" s="26"/>
      <c r="K183" s="119" t="s">
        <v>1</v>
      </c>
      <c r="L183" s="120" t="s">
        <v>37</v>
      </c>
      <c r="M183" s="121">
        <v>2.4E-2</v>
      </c>
      <c r="N183" s="121">
        <f t="shared" ref="N183:N191" si="9">M183*H183</f>
        <v>0.48616800000000004</v>
      </c>
      <c r="O183" s="121">
        <v>0</v>
      </c>
      <c r="P183" s="121">
        <f t="shared" ref="P183:P191" si="10">O183*H183</f>
        <v>0</v>
      </c>
      <c r="Q183" s="121">
        <v>0</v>
      </c>
      <c r="R183" s="122">
        <f t="shared" ref="R183:R191" si="11">Q183*H183</f>
        <v>0</v>
      </c>
      <c r="S183" s="25"/>
      <c r="T183" s="25"/>
      <c r="U183" s="25"/>
      <c r="V183" s="25"/>
      <c r="W183" s="25"/>
      <c r="X183" s="25"/>
      <c r="Y183" s="25"/>
      <c r="Z183" s="25"/>
      <c r="AA183" s="25"/>
      <c r="AB183" s="25"/>
      <c r="AC183" s="25"/>
      <c r="AP183" s="123" t="s">
        <v>214</v>
      </c>
      <c r="AR183" s="123" t="s">
        <v>145</v>
      </c>
      <c r="AS183" s="123" t="s">
        <v>67</v>
      </c>
      <c r="AW183" s="14" t="s">
        <v>144</v>
      </c>
      <c r="BC183" s="124" t="e">
        <f>IF(L183="základní",#REF!,0)</f>
        <v>#REF!</v>
      </c>
      <c r="BD183" s="124">
        <f>IF(L183="snížená",#REF!,0)</f>
        <v>0</v>
      </c>
      <c r="BE183" s="124">
        <f>IF(L183="zákl. přenesená",#REF!,0)</f>
        <v>0</v>
      </c>
      <c r="BF183" s="124">
        <f>IF(L183="sníž. přenesená",#REF!,0)</f>
        <v>0</v>
      </c>
      <c r="BG183" s="124">
        <f>IF(L183="nulová",#REF!,0)</f>
        <v>0</v>
      </c>
      <c r="BH183" s="14" t="s">
        <v>65</v>
      </c>
      <c r="BI183" s="124" t="e">
        <f>ROUND(#REF!*H183,2)</f>
        <v>#REF!</v>
      </c>
      <c r="BJ183" s="14" t="s">
        <v>214</v>
      </c>
      <c r="BK183" s="123" t="s">
        <v>2040</v>
      </c>
    </row>
    <row r="184" spans="1:63" s="2" customFormat="1" ht="24.2" customHeight="1" x14ac:dyDescent="0.2">
      <c r="A184" s="25"/>
      <c r="B184" s="112"/>
      <c r="C184" s="126" t="s">
        <v>298</v>
      </c>
      <c r="D184" s="126" t="s">
        <v>242</v>
      </c>
      <c r="E184" s="127" t="s">
        <v>2041</v>
      </c>
      <c r="F184" s="128" t="s">
        <v>2042</v>
      </c>
      <c r="G184" s="129" t="s">
        <v>212</v>
      </c>
      <c r="H184" s="130">
        <v>7.0000000000000001E-3</v>
      </c>
      <c r="I184" s="131"/>
      <c r="J184" s="132"/>
      <c r="K184" s="133" t="s">
        <v>1</v>
      </c>
      <c r="L184" s="134" t="s">
        <v>37</v>
      </c>
      <c r="M184" s="121">
        <v>0</v>
      </c>
      <c r="N184" s="121">
        <f t="shared" si="9"/>
        <v>0</v>
      </c>
      <c r="O184" s="121">
        <v>1</v>
      </c>
      <c r="P184" s="121">
        <f t="shared" si="10"/>
        <v>7.0000000000000001E-3</v>
      </c>
      <c r="Q184" s="121">
        <v>0</v>
      </c>
      <c r="R184" s="122">
        <f t="shared" si="11"/>
        <v>0</v>
      </c>
      <c r="S184" s="25"/>
      <c r="T184" s="25"/>
      <c r="U184" s="25"/>
      <c r="V184" s="25"/>
      <c r="W184" s="25"/>
      <c r="X184" s="25"/>
      <c r="Y184" s="25"/>
      <c r="Z184" s="25"/>
      <c r="AA184" s="25"/>
      <c r="AB184" s="25"/>
      <c r="AC184" s="25"/>
      <c r="AP184" s="123" t="s">
        <v>267</v>
      </c>
      <c r="AR184" s="123" t="s">
        <v>242</v>
      </c>
      <c r="AS184" s="123" t="s">
        <v>67</v>
      </c>
      <c r="AW184" s="14" t="s">
        <v>144</v>
      </c>
      <c r="BC184" s="124" t="e">
        <f>IF(L184="základní",#REF!,0)</f>
        <v>#REF!</v>
      </c>
      <c r="BD184" s="124">
        <f>IF(L184="snížená",#REF!,0)</f>
        <v>0</v>
      </c>
      <c r="BE184" s="124">
        <f>IF(L184="zákl. přenesená",#REF!,0)</f>
        <v>0</v>
      </c>
      <c r="BF184" s="124">
        <f>IF(L184="sníž. přenesená",#REF!,0)</f>
        <v>0</v>
      </c>
      <c r="BG184" s="124">
        <f>IF(L184="nulová",#REF!,0)</f>
        <v>0</v>
      </c>
      <c r="BH184" s="14" t="s">
        <v>65</v>
      </c>
      <c r="BI184" s="124" t="e">
        <f>ROUND(#REF!*H184,2)</f>
        <v>#REF!</v>
      </c>
      <c r="BJ184" s="14" t="s">
        <v>214</v>
      </c>
      <c r="BK184" s="123" t="s">
        <v>2043</v>
      </c>
    </row>
    <row r="185" spans="1:63" s="2" customFormat="1" ht="24.2" customHeight="1" x14ac:dyDescent="0.2">
      <c r="A185" s="25"/>
      <c r="B185" s="112"/>
      <c r="C185" s="113" t="s">
        <v>302</v>
      </c>
      <c r="D185" s="113" t="s">
        <v>145</v>
      </c>
      <c r="E185" s="114" t="s">
        <v>2044</v>
      </c>
      <c r="F185" s="115" t="s">
        <v>2045</v>
      </c>
      <c r="G185" s="116" t="s">
        <v>178</v>
      </c>
      <c r="H185" s="117">
        <v>3.335</v>
      </c>
      <c r="I185" s="118"/>
      <c r="J185" s="26"/>
      <c r="K185" s="119" t="s">
        <v>1</v>
      </c>
      <c r="L185" s="120" t="s">
        <v>37</v>
      </c>
      <c r="M185" s="121">
        <v>5.3999999999999999E-2</v>
      </c>
      <c r="N185" s="121">
        <f t="shared" si="9"/>
        <v>0.18009</v>
      </c>
      <c r="O185" s="121">
        <v>0</v>
      </c>
      <c r="P185" s="121">
        <f t="shared" si="10"/>
        <v>0</v>
      </c>
      <c r="Q185" s="121">
        <v>0</v>
      </c>
      <c r="R185" s="122">
        <f t="shared" si="11"/>
        <v>0</v>
      </c>
      <c r="S185" s="25"/>
      <c r="T185" s="25"/>
      <c r="U185" s="25"/>
      <c r="V185" s="25"/>
      <c r="W185" s="25"/>
      <c r="X185" s="25"/>
      <c r="Y185" s="25"/>
      <c r="Z185" s="25"/>
      <c r="AA185" s="25"/>
      <c r="AB185" s="25"/>
      <c r="AC185" s="25"/>
      <c r="AP185" s="123" t="s">
        <v>214</v>
      </c>
      <c r="AR185" s="123" t="s">
        <v>145</v>
      </c>
      <c r="AS185" s="123" t="s">
        <v>67</v>
      </c>
      <c r="AW185" s="14" t="s">
        <v>144</v>
      </c>
      <c r="BC185" s="124" t="e">
        <f>IF(L185="základní",#REF!,0)</f>
        <v>#REF!</v>
      </c>
      <c r="BD185" s="124">
        <f>IF(L185="snížená",#REF!,0)</f>
        <v>0</v>
      </c>
      <c r="BE185" s="124">
        <f>IF(L185="zákl. přenesená",#REF!,0)</f>
        <v>0</v>
      </c>
      <c r="BF185" s="124">
        <f>IF(L185="sníž. přenesená",#REF!,0)</f>
        <v>0</v>
      </c>
      <c r="BG185" s="124">
        <f>IF(L185="nulová",#REF!,0)</f>
        <v>0</v>
      </c>
      <c r="BH185" s="14" t="s">
        <v>65</v>
      </c>
      <c r="BI185" s="124" t="e">
        <f>ROUND(#REF!*H185,2)</f>
        <v>#REF!</v>
      </c>
      <c r="BJ185" s="14" t="s">
        <v>214</v>
      </c>
      <c r="BK185" s="123" t="s">
        <v>2046</v>
      </c>
    </row>
    <row r="186" spans="1:63" s="2" customFormat="1" ht="24.2" customHeight="1" x14ac:dyDescent="0.2">
      <c r="A186" s="25"/>
      <c r="B186" s="112"/>
      <c r="C186" s="126" t="s">
        <v>306</v>
      </c>
      <c r="D186" s="126" t="s">
        <v>242</v>
      </c>
      <c r="E186" s="127" t="s">
        <v>2041</v>
      </c>
      <c r="F186" s="128" t="s">
        <v>2042</v>
      </c>
      <c r="G186" s="129" t="s">
        <v>212</v>
      </c>
      <c r="H186" s="130">
        <v>1E-3</v>
      </c>
      <c r="I186" s="131"/>
      <c r="J186" s="132"/>
      <c r="K186" s="133" t="s">
        <v>1</v>
      </c>
      <c r="L186" s="134" t="s">
        <v>37</v>
      </c>
      <c r="M186" s="121">
        <v>0</v>
      </c>
      <c r="N186" s="121">
        <f t="shared" si="9"/>
        <v>0</v>
      </c>
      <c r="O186" s="121">
        <v>1</v>
      </c>
      <c r="P186" s="121">
        <f t="shared" si="10"/>
        <v>1E-3</v>
      </c>
      <c r="Q186" s="121">
        <v>0</v>
      </c>
      <c r="R186" s="122">
        <f t="shared" si="11"/>
        <v>0</v>
      </c>
      <c r="S186" s="25"/>
      <c r="T186" s="25"/>
      <c r="U186" s="25"/>
      <c r="V186" s="25"/>
      <c r="W186" s="25"/>
      <c r="X186" s="25"/>
      <c r="Y186" s="25"/>
      <c r="Z186" s="25"/>
      <c r="AA186" s="25"/>
      <c r="AB186" s="25"/>
      <c r="AC186" s="25"/>
      <c r="AP186" s="123" t="s">
        <v>267</v>
      </c>
      <c r="AR186" s="123" t="s">
        <v>242</v>
      </c>
      <c r="AS186" s="123" t="s">
        <v>67</v>
      </c>
      <c r="AW186" s="14" t="s">
        <v>144</v>
      </c>
      <c r="BC186" s="124" t="e">
        <f>IF(L186="základní",#REF!,0)</f>
        <v>#REF!</v>
      </c>
      <c r="BD186" s="124">
        <f>IF(L186="snížená",#REF!,0)</f>
        <v>0</v>
      </c>
      <c r="BE186" s="124">
        <f>IF(L186="zákl. přenesená",#REF!,0)</f>
        <v>0</v>
      </c>
      <c r="BF186" s="124">
        <f>IF(L186="sníž. přenesená",#REF!,0)</f>
        <v>0</v>
      </c>
      <c r="BG186" s="124">
        <f>IF(L186="nulová",#REF!,0)</f>
        <v>0</v>
      </c>
      <c r="BH186" s="14" t="s">
        <v>65</v>
      </c>
      <c r="BI186" s="124" t="e">
        <f>ROUND(#REF!*H186,2)</f>
        <v>#REF!</v>
      </c>
      <c r="BJ186" s="14" t="s">
        <v>214</v>
      </c>
      <c r="BK186" s="123" t="s">
        <v>2047</v>
      </c>
    </row>
    <row r="187" spans="1:63" s="2" customFormat="1" ht="24.2" customHeight="1" x14ac:dyDescent="0.2">
      <c r="A187" s="25"/>
      <c r="B187" s="112"/>
      <c r="C187" s="113" t="s">
        <v>310</v>
      </c>
      <c r="D187" s="113" t="s">
        <v>145</v>
      </c>
      <c r="E187" s="114" t="s">
        <v>2048</v>
      </c>
      <c r="F187" s="115" t="s">
        <v>2049</v>
      </c>
      <c r="G187" s="116" t="s">
        <v>178</v>
      </c>
      <c r="H187" s="117">
        <v>20.257000000000001</v>
      </c>
      <c r="I187" s="118"/>
      <c r="J187" s="26"/>
      <c r="K187" s="119" t="s">
        <v>1</v>
      </c>
      <c r="L187" s="120" t="s">
        <v>37</v>
      </c>
      <c r="M187" s="121">
        <v>0.222</v>
      </c>
      <c r="N187" s="121">
        <f t="shared" si="9"/>
        <v>4.4970540000000003</v>
      </c>
      <c r="O187" s="121">
        <v>4.0000000000000002E-4</v>
      </c>
      <c r="P187" s="121">
        <f t="shared" si="10"/>
        <v>8.1028000000000003E-3</v>
      </c>
      <c r="Q187" s="121">
        <v>0</v>
      </c>
      <c r="R187" s="122">
        <f t="shared" si="11"/>
        <v>0</v>
      </c>
      <c r="S187" s="25"/>
      <c r="T187" s="25"/>
      <c r="U187" s="25"/>
      <c r="V187" s="25"/>
      <c r="W187" s="25"/>
      <c r="X187" s="25"/>
      <c r="Y187" s="25"/>
      <c r="Z187" s="25"/>
      <c r="AA187" s="25"/>
      <c r="AB187" s="25"/>
      <c r="AC187" s="25"/>
      <c r="AP187" s="123" t="s">
        <v>214</v>
      </c>
      <c r="AR187" s="123" t="s">
        <v>145</v>
      </c>
      <c r="AS187" s="123" t="s">
        <v>67</v>
      </c>
      <c r="AW187" s="14" t="s">
        <v>144</v>
      </c>
      <c r="BC187" s="124" t="e">
        <f>IF(L187="základní",#REF!,0)</f>
        <v>#REF!</v>
      </c>
      <c r="BD187" s="124">
        <f>IF(L187="snížená",#REF!,0)</f>
        <v>0</v>
      </c>
      <c r="BE187" s="124">
        <f>IF(L187="zákl. přenesená",#REF!,0)</f>
        <v>0</v>
      </c>
      <c r="BF187" s="124">
        <f>IF(L187="sníž. přenesená",#REF!,0)</f>
        <v>0</v>
      </c>
      <c r="BG187" s="124">
        <f>IF(L187="nulová",#REF!,0)</f>
        <v>0</v>
      </c>
      <c r="BH187" s="14" t="s">
        <v>65</v>
      </c>
      <c r="BI187" s="124" t="e">
        <f>ROUND(#REF!*H187,2)</f>
        <v>#REF!</v>
      </c>
      <c r="BJ187" s="14" t="s">
        <v>214</v>
      </c>
      <c r="BK187" s="123" t="s">
        <v>2050</v>
      </c>
    </row>
    <row r="188" spans="1:63" s="2" customFormat="1" ht="37.9" customHeight="1" x14ac:dyDescent="0.2">
      <c r="A188" s="25"/>
      <c r="B188" s="112"/>
      <c r="C188" s="126" t="s">
        <v>314</v>
      </c>
      <c r="D188" s="126" t="s">
        <v>242</v>
      </c>
      <c r="E188" s="127" t="s">
        <v>2051</v>
      </c>
      <c r="F188" s="128" t="s">
        <v>2052</v>
      </c>
      <c r="G188" s="129" t="s">
        <v>178</v>
      </c>
      <c r="H188" s="130">
        <v>24.308</v>
      </c>
      <c r="I188" s="131"/>
      <c r="J188" s="132"/>
      <c r="K188" s="133" t="s">
        <v>1</v>
      </c>
      <c r="L188" s="134" t="s">
        <v>37</v>
      </c>
      <c r="M188" s="121">
        <v>0</v>
      </c>
      <c r="N188" s="121">
        <f t="shared" si="9"/>
        <v>0</v>
      </c>
      <c r="O188" s="121">
        <v>4.7000000000000002E-3</v>
      </c>
      <c r="P188" s="121">
        <f t="shared" si="10"/>
        <v>0.1142476</v>
      </c>
      <c r="Q188" s="121">
        <v>0</v>
      </c>
      <c r="R188" s="122">
        <f t="shared" si="11"/>
        <v>0</v>
      </c>
      <c r="S188" s="25"/>
      <c r="T188" s="25"/>
      <c r="U188" s="25"/>
      <c r="V188" s="25"/>
      <c r="W188" s="25"/>
      <c r="X188" s="25"/>
      <c r="Y188" s="25"/>
      <c r="Z188" s="25"/>
      <c r="AA188" s="25"/>
      <c r="AB188" s="25"/>
      <c r="AC188" s="25"/>
      <c r="AP188" s="123" t="s">
        <v>267</v>
      </c>
      <c r="AR188" s="123" t="s">
        <v>242</v>
      </c>
      <c r="AS188" s="123" t="s">
        <v>67</v>
      </c>
      <c r="AW188" s="14" t="s">
        <v>144</v>
      </c>
      <c r="BC188" s="124" t="e">
        <f>IF(L188="základní",#REF!,0)</f>
        <v>#REF!</v>
      </c>
      <c r="BD188" s="124">
        <f>IF(L188="snížená",#REF!,0)</f>
        <v>0</v>
      </c>
      <c r="BE188" s="124">
        <f>IF(L188="zákl. přenesená",#REF!,0)</f>
        <v>0</v>
      </c>
      <c r="BF188" s="124">
        <f>IF(L188="sníž. přenesená",#REF!,0)</f>
        <v>0</v>
      </c>
      <c r="BG188" s="124">
        <f>IF(L188="nulová",#REF!,0)</f>
        <v>0</v>
      </c>
      <c r="BH188" s="14" t="s">
        <v>65</v>
      </c>
      <c r="BI188" s="124" t="e">
        <f>ROUND(#REF!*H188,2)</f>
        <v>#REF!</v>
      </c>
      <c r="BJ188" s="14" t="s">
        <v>214</v>
      </c>
      <c r="BK188" s="123" t="s">
        <v>2053</v>
      </c>
    </row>
    <row r="189" spans="1:63" s="2" customFormat="1" ht="24.2" customHeight="1" x14ac:dyDescent="0.2">
      <c r="A189" s="25"/>
      <c r="B189" s="112"/>
      <c r="C189" s="113" t="s">
        <v>318</v>
      </c>
      <c r="D189" s="113" t="s">
        <v>145</v>
      </c>
      <c r="E189" s="114" t="s">
        <v>2054</v>
      </c>
      <c r="F189" s="115" t="s">
        <v>2055</v>
      </c>
      <c r="G189" s="116" t="s">
        <v>178</v>
      </c>
      <c r="H189" s="117">
        <v>3.335</v>
      </c>
      <c r="I189" s="118"/>
      <c r="J189" s="26"/>
      <c r="K189" s="119" t="s">
        <v>1</v>
      </c>
      <c r="L189" s="120" t="s">
        <v>37</v>
      </c>
      <c r="M189" s="121">
        <v>0.26</v>
      </c>
      <c r="N189" s="121">
        <f t="shared" si="9"/>
        <v>0.86709999999999998</v>
      </c>
      <c r="O189" s="121">
        <v>4.0000000000000002E-4</v>
      </c>
      <c r="P189" s="121">
        <f t="shared" si="10"/>
        <v>1.3340000000000001E-3</v>
      </c>
      <c r="Q189" s="121">
        <v>0</v>
      </c>
      <c r="R189" s="122">
        <f t="shared" si="11"/>
        <v>0</v>
      </c>
      <c r="S189" s="25"/>
      <c r="T189" s="25"/>
      <c r="U189" s="25"/>
      <c r="V189" s="25"/>
      <c r="W189" s="25"/>
      <c r="X189" s="25"/>
      <c r="Y189" s="25"/>
      <c r="Z189" s="25"/>
      <c r="AA189" s="25"/>
      <c r="AB189" s="25"/>
      <c r="AC189" s="25"/>
      <c r="AP189" s="123" t="s">
        <v>214</v>
      </c>
      <c r="AR189" s="123" t="s">
        <v>145</v>
      </c>
      <c r="AS189" s="123" t="s">
        <v>67</v>
      </c>
      <c r="AW189" s="14" t="s">
        <v>144</v>
      </c>
      <c r="BC189" s="124" t="e">
        <f>IF(L189="základní",#REF!,0)</f>
        <v>#REF!</v>
      </c>
      <c r="BD189" s="124">
        <f>IF(L189="snížená",#REF!,0)</f>
        <v>0</v>
      </c>
      <c r="BE189" s="124">
        <f>IF(L189="zákl. přenesená",#REF!,0)</f>
        <v>0</v>
      </c>
      <c r="BF189" s="124">
        <f>IF(L189="sníž. přenesená",#REF!,0)</f>
        <v>0</v>
      </c>
      <c r="BG189" s="124">
        <f>IF(L189="nulová",#REF!,0)</f>
        <v>0</v>
      </c>
      <c r="BH189" s="14" t="s">
        <v>65</v>
      </c>
      <c r="BI189" s="124" t="e">
        <f>ROUND(#REF!*H189,2)</f>
        <v>#REF!</v>
      </c>
      <c r="BJ189" s="14" t="s">
        <v>214</v>
      </c>
      <c r="BK189" s="123" t="s">
        <v>2056</v>
      </c>
    </row>
    <row r="190" spans="1:63" s="2" customFormat="1" ht="37.9" customHeight="1" x14ac:dyDescent="0.2">
      <c r="A190" s="25"/>
      <c r="B190" s="112"/>
      <c r="C190" s="126" t="s">
        <v>322</v>
      </c>
      <c r="D190" s="126" t="s">
        <v>242</v>
      </c>
      <c r="E190" s="127" t="s">
        <v>2051</v>
      </c>
      <c r="F190" s="128" t="s">
        <v>2052</v>
      </c>
      <c r="G190" s="129" t="s">
        <v>178</v>
      </c>
      <c r="H190" s="130">
        <v>4.0030000000000001</v>
      </c>
      <c r="I190" s="131"/>
      <c r="J190" s="132"/>
      <c r="K190" s="133" t="s">
        <v>1</v>
      </c>
      <c r="L190" s="134" t="s">
        <v>37</v>
      </c>
      <c r="M190" s="121">
        <v>0</v>
      </c>
      <c r="N190" s="121">
        <f t="shared" si="9"/>
        <v>0</v>
      </c>
      <c r="O190" s="121">
        <v>4.7000000000000002E-3</v>
      </c>
      <c r="P190" s="121">
        <f t="shared" si="10"/>
        <v>1.88141E-2</v>
      </c>
      <c r="Q190" s="121">
        <v>0</v>
      </c>
      <c r="R190" s="122">
        <f t="shared" si="11"/>
        <v>0</v>
      </c>
      <c r="S190" s="25"/>
      <c r="T190" s="25"/>
      <c r="U190" s="25"/>
      <c r="V190" s="25"/>
      <c r="W190" s="25"/>
      <c r="X190" s="25"/>
      <c r="Y190" s="25"/>
      <c r="Z190" s="25"/>
      <c r="AA190" s="25"/>
      <c r="AB190" s="25"/>
      <c r="AC190" s="25"/>
      <c r="AP190" s="123" t="s">
        <v>267</v>
      </c>
      <c r="AR190" s="123" t="s">
        <v>242</v>
      </c>
      <c r="AS190" s="123" t="s">
        <v>67</v>
      </c>
      <c r="AW190" s="14" t="s">
        <v>144</v>
      </c>
      <c r="BC190" s="124" t="e">
        <f>IF(L190="základní",#REF!,0)</f>
        <v>#REF!</v>
      </c>
      <c r="BD190" s="124">
        <f>IF(L190="snížená",#REF!,0)</f>
        <v>0</v>
      </c>
      <c r="BE190" s="124">
        <f>IF(L190="zákl. přenesená",#REF!,0)</f>
        <v>0</v>
      </c>
      <c r="BF190" s="124">
        <f>IF(L190="sníž. přenesená",#REF!,0)</f>
        <v>0</v>
      </c>
      <c r="BG190" s="124">
        <f>IF(L190="nulová",#REF!,0)</f>
        <v>0</v>
      </c>
      <c r="BH190" s="14" t="s">
        <v>65</v>
      </c>
      <c r="BI190" s="124" t="e">
        <f>ROUND(#REF!*H190,2)</f>
        <v>#REF!</v>
      </c>
      <c r="BJ190" s="14" t="s">
        <v>214</v>
      </c>
      <c r="BK190" s="123" t="s">
        <v>2057</v>
      </c>
    </row>
    <row r="191" spans="1:63" s="2" customFormat="1" ht="24.2" customHeight="1" x14ac:dyDescent="0.2">
      <c r="A191" s="25"/>
      <c r="B191" s="112"/>
      <c r="C191" s="113" t="s">
        <v>326</v>
      </c>
      <c r="D191" s="113" t="s">
        <v>145</v>
      </c>
      <c r="E191" s="114" t="s">
        <v>1439</v>
      </c>
      <c r="F191" s="115" t="s">
        <v>1440</v>
      </c>
      <c r="G191" s="116" t="s">
        <v>339</v>
      </c>
      <c r="H191" s="117">
        <v>77.608999999999995</v>
      </c>
      <c r="I191" s="118"/>
      <c r="J191" s="26"/>
      <c r="K191" s="119" t="s">
        <v>1</v>
      </c>
      <c r="L191" s="120" t="s">
        <v>37</v>
      </c>
      <c r="M191" s="121">
        <v>0</v>
      </c>
      <c r="N191" s="121">
        <f t="shared" si="9"/>
        <v>0</v>
      </c>
      <c r="O191" s="121">
        <v>0</v>
      </c>
      <c r="P191" s="121">
        <f t="shared" si="10"/>
        <v>0</v>
      </c>
      <c r="Q191" s="121">
        <v>0</v>
      </c>
      <c r="R191" s="122">
        <f t="shared" si="11"/>
        <v>0</v>
      </c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5"/>
      <c r="AP191" s="123" t="s">
        <v>214</v>
      </c>
      <c r="AR191" s="123" t="s">
        <v>145</v>
      </c>
      <c r="AS191" s="123" t="s">
        <v>67</v>
      </c>
      <c r="AW191" s="14" t="s">
        <v>144</v>
      </c>
      <c r="BC191" s="124" t="e">
        <f>IF(L191="základní",#REF!,0)</f>
        <v>#REF!</v>
      </c>
      <c r="BD191" s="124">
        <f>IF(L191="snížená",#REF!,0)</f>
        <v>0</v>
      </c>
      <c r="BE191" s="124">
        <f>IF(L191="zákl. přenesená",#REF!,0)</f>
        <v>0</v>
      </c>
      <c r="BF191" s="124">
        <f>IF(L191="sníž. přenesená",#REF!,0)</f>
        <v>0</v>
      </c>
      <c r="BG191" s="124">
        <f>IF(L191="nulová",#REF!,0)</f>
        <v>0</v>
      </c>
      <c r="BH191" s="14" t="s">
        <v>65</v>
      </c>
      <c r="BI191" s="124" t="e">
        <f>ROUND(#REF!*H191,2)</f>
        <v>#REF!</v>
      </c>
      <c r="BJ191" s="14" t="s">
        <v>214</v>
      </c>
      <c r="BK191" s="123" t="s">
        <v>2058</v>
      </c>
    </row>
    <row r="192" spans="1:63" s="12" customFormat="1" ht="22.9" customHeight="1" x14ac:dyDescent="0.2">
      <c r="B192" s="103"/>
      <c r="D192" s="104" t="s">
        <v>56</v>
      </c>
      <c r="E192" s="125" t="s">
        <v>570</v>
      </c>
      <c r="F192" s="125" t="s">
        <v>571</v>
      </c>
      <c r="J192" s="103"/>
      <c r="K192" s="106"/>
      <c r="L192" s="107"/>
      <c r="M192" s="107"/>
      <c r="N192" s="108">
        <f>SUM(N193:N198)</f>
        <v>13.765919</v>
      </c>
      <c r="O192" s="107"/>
      <c r="P192" s="108">
        <f>SUM(P193:P198)</f>
        <v>0.42491402000000006</v>
      </c>
      <c r="Q192" s="107"/>
      <c r="R192" s="109">
        <f>SUM(R193:R198)</f>
        <v>0</v>
      </c>
      <c r="AP192" s="104" t="s">
        <v>67</v>
      </c>
      <c r="AR192" s="110" t="s">
        <v>56</v>
      </c>
      <c r="AS192" s="110" t="s">
        <v>65</v>
      </c>
      <c r="AW192" s="104" t="s">
        <v>144</v>
      </c>
      <c r="BI192" s="111" t="e">
        <f>SUM(BI193:BI198)</f>
        <v>#REF!</v>
      </c>
    </row>
    <row r="193" spans="1:63" s="2" customFormat="1" ht="24.2" customHeight="1" x14ac:dyDescent="0.2">
      <c r="A193" s="25"/>
      <c r="B193" s="112"/>
      <c r="C193" s="113" t="s">
        <v>330</v>
      </c>
      <c r="D193" s="113" t="s">
        <v>145</v>
      </c>
      <c r="E193" s="114" t="s">
        <v>2358</v>
      </c>
      <c r="F193" s="115" t="s">
        <v>2359</v>
      </c>
      <c r="G193" s="116" t="s">
        <v>178</v>
      </c>
      <c r="H193" s="117">
        <v>35.113999999999997</v>
      </c>
      <c r="I193" s="118"/>
      <c r="J193" s="26"/>
      <c r="K193" s="119" t="s">
        <v>1</v>
      </c>
      <c r="L193" s="120" t="s">
        <v>37</v>
      </c>
      <c r="M193" s="121">
        <v>0.23100000000000001</v>
      </c>
      <c r="N193" s="121">
        <f t="shared" ref="N193:N198" si="12">M193*H193</f>
        <v>8.1113339999999994</v>
      </c>
      <c r="O193" s="121">
        <v>4.2000000000000002E-4</v>
      </c>
      <c r="P193" s="121">
        <f t="shared" ref="P193:P198" si="13">O193*H193</f>
        <v>1.474788E-2</v>
      </c>
      <c r="Q193" s="121">
        <v>0</v>
      </c>
      <c r="R193" s="122">
        <f t="shared" ref="R193:R198" si="14">Q193*H193</f>
        <v>0</v>
      </c>
      <c r="S193" s="25"/>
      <c r="T193" s="25"/>
      <c r="U193" s="25"/>
      <c r="V193" s="25"/>
      <c r="W193" s="25"/>
      <c r="X193" s="25"/>
      <c r="Y193" s="25"/>
      <c r="Z193" s="25"/>
      <c r="AA193" s="25"/>
      <c r="AB193" s="25"/>
      <c r="AC193" s="25"/>
      <c r="AP193" s="123" t="s">
        <v>214</v>
      </c>
      <c r="AR193" s="123" t="s">
        <v>145</v>
      </c>
      <c r="AS193" s="123" t="s">
        <v>67</v>
      </c>
      <c r="AW193" s="14" t="s">
        <v>144</v>
      </c>
      <c r="BC193" s="124" t="e">
        <f>IF(L193="základní",#REF!,0)</f>
        <v>#REF!</v>
      </c>
      <c r="BD193" s="124">
        <f>IF(L193="snížená",#REF!,0)</f>
        <v>0</v>
      </c>
      <c r="BE193" s="124">
        <f>IF(L193="zákl. přenesená",#REF!,0)</f>
        <v>0</v>
      </c>
      <c r="BF193" s="124">
        <f>IF(L193="sníž. přenesená",#REF!,0)</f>
        <v>0</v>
      </c>
      <c r="BG193" s="124">
        <f>IF(L193="nulová",#REF!,0)</f>
        <v>0</v>
      </c>
      <c r="BH193" s="14" t="s">
        <v>65</v>
      </c>
      <c r="BI193" s="124" t="e">
        <f>ROUND(#REF!*H193,2)</f>
        <v>#REF!</v>
      </c>
      <c r="BJ193" s="14" t="s">
        <v>214</v>
      </c>
      <c r="BK193" s="123" t="s">
        <v>2360</v>
      </c>
    </row>
    <row r="194" spans="1:63" s="2" customFormat="1" ht="24.2" customHeight="1" x14ac:dyDescent="0.2">
      <c r="A194" s="25"/>
      <c r="B194" s="112"/>
      <c r="C194" s="126" t="s">
        <v>332</v>
      </c>
      <c r="D194" s="126" t="s">
        <v>242</v>
      </c>
      <c r="E194" s="127" t="s">
        <v>2361</v>
      </c>
      <c r="F194" s="128" t="s">
        <v>2362</v>
      </c>
      <c r="G194" s="129" t="s">
        <v>178</v>
      </c>
      <c r="H194" s="130">
        <v>35.816000000000003</v>
      </c>
      <c r="I194" s="131"/>
      <c r="J194" s="132"/>
      <c r="K194" s="133" t="s">
        <v>1</v>
      </c>
      <c r="L194" s="134" t="s">
        <v>37</v>
      </c>
      <c r="M194" s="121">
        <v>0</v>
      </c>
      <c r="N194" s="121">
        <f t="shared" si="12"/>
        <v>0</v>
      </c>
      <c r="O194" s="121">
        <v>0.01</v>
      </c>
      <c r="P194" s="121">
        <f t="shared" si="13"/>
        <v>0.35816000000000003</v>
      </c>
      <c r="Q194" s="121">
        <v>0</v>
      </c>
      <c r="R194" s="122">
        <f t="shared" si="14"/>
        <v>0</v>
      </c>
      <c r="S194" s="25"/>
      <c r="T194" s="25"/>
      <c r="U194" s="25"/>
      <c r="V194" s="25"/>
      <c r="W194" s="25"/>
      <c r="X194" s="25"/>
      <c r="Y194" s="25"/>
      <c r="Z194" s="25"/>
      <c r="AA194" s="25"/>
      <c r="AB194" s="25"/>
      <c r="AC194" s="25"/>
      <c r="AP194" s="123" t="s">
        <v>267</v>
      </c>
      <c r="AR194" s="123" t="s">
        <v>242</v>
      </c>
      <c r="AS194" s="123" t="s">
        <v>67</v>
      </c>
      <c r="AW194" s="14" t="s">
        <v>144</v>
      </c>
      <c r="BC194" s="124" t="e">
        <f>IF(L194="základní",#REF!,0)</f>
        <v>#REF!</v>
      </c>
      <c r="BD194" s="124">
        <f>IF(L194="snížená",#REF!,0)</f>
        <v>0</v>
      </c>
      <c r="BE194" s="124">
        <f>IF(L194="zákl. přenesená",#REF!,0)</f>
        <v>0</v>
      </c>
      <c r="BF194" s="124">
        <f>IF(L194="sníž. přenesená",#REF!,0)</f>
        <v>0</v>
      </c>
      <c r="BG194" s="124">
        <f>IF(L194="nulová",#REF!,0)</f>
        <v>0</v>
      </c>
      <c r="BH194" s="14" t="s">
        <v>65</v>
      </c>
      <c r="BI194" s="124" t="e">
        <f>ROUND(#REF!*H194,2)</f>
        <v>#REF!</v>
      </c>
      <c r="BJ194" s="14" t="s">
        <v>214</v>
      </c>
      <c r="BK194" s="123" t="s">
        <v>2363</v>
      </c>
    </row>
    <row r="195" spans="1:63" s="2" customFormat="1" ht="24.2" customHeight="1" x14ac:dyDescent="0.2">
      <c r="A195" s="25"/>
      <c r="B195" s="112"/>
      <c r="C195" s="113" t="s">
        <v>336</v>
      </c>
      <c r="D195" s="113" t="s">
        <v>145</v>
      </c>
      <c r="E195" s="114" t="s">
        <v>2364</v>
      </c>
      <c r="F195" s="115" t="s">
        <v>2365</v>
      </c>
      <c r="G195" s="116" t="s">
        <v>178</v>
      </c>
      <c r="H195" s="117">
        <v>35.113999999999997</v>
      </c>
      <c r="I195" s="118"/>
      <c r="J195" s="26"/>
      <c r="K195" s="119" t="s">
        <v>1</v>
      </c>
      <c r="L195" s="120" t="s">
        <v>37</v>
      </c>
      <c r="M195" s="121">
        <v>9.7000000000000003E-2</v>
      </c>
      <c r="N195" s="121">
        <f t="shared" si="12"/>
        <v>3.4060579999999998</v>
      </c>
      <c r="O195" s="121">
        <v>1.0000000000000001E-5</v>
      </c>
      <c r="P195" s="121">
        <f t="shared" si="13"/>
        <v>3.5114E-4</v>
      </c>
      <c r="Q195" s="121">
        <v>0</v>
      </c>
      <c r="R195" s="122">
        <f t="shared" si="14"/>
        <v>0</v>
      </c>
      <c r="S195" s="25"/>
      <c r="T195" s="25"/>
      <c r="U195" s="25"/>
      <c r="V195" s="25"/>
      <c r="W195" s="25"/>
      <c r="X195" s="25"/>
      <c r="Y195" s="25"/>
      <c r="Z195" s="25"/>
      <c r="AA195" s="25"/>
      <c r="AB195" s="25"/>
      <c r="AC195" s="25"/>
      <c r="AP195" s="123" t="s">
        <v>214</v>
      </c>
      <c r="AR195" s="123" t="s">
        <v>145</v>
      </c>
      <c r="AS195" s="123" t="s">
        <v>67</v>
      </c>
      <c r="AW195" s="14" t="s">
        <v>144</v>
      </c>
      <c r="BC195" s="124" t="e">
        <f>IF(L195="základní",#REF!,0)</f>
        <v>#REF!</v>
      </c>
      <c r="BD195" s="124">
        <f>IF(L195="snížená",#REF!,0)</f>
        <v>0</v>
      </c>
      <c r="BE195" s="124">
        <f>IF(L195="zákl. přenesená",#REF!,0)</f>
        <v>0</v>
      </c>
      <c r="BF195" s="124">
        <f>IF(L195="sníž. přenesená",#REF!,0)</f>
        <v>0</v>
      </c>
      <c r="BG195" s="124">
        <f>IF(L195="nulová",#REF!,0)</f>
        <v>0</v>
      </c>
      <c r="BH195" s="14" t="s">
        <v>65</v>
      </c>
      <c r="BI195" s="124" t="e">
        <f>ROUND(#REF!*H195,2)</f>
        <v>#REF!</v>
      </c>
      <c r="BJ195" s="14" t="s">
        <v>214</v>
      </c>
      <c r="BK195" s="123" t="s">
        <v>2366</v>
      </c>
    </row>
    <row r="196" spans="1:63" s="2" customFormat="1" ht="24.2" customHeight="1" x14ac:dyDescent="0.2">
      <c r="A196" s="25"/>
      <c r="B196" s="112"/>
      <c r="C196" s="113" t="s">
        <v>343</v>
      </c>
      <c r="D196" s="113" t="s">
        <v>145</v>
      </c>
      <c r="E196" s="114" t="s">
        <v>2059</v>
      </c>
      <c r="F196" s="115" t="s">
        <v>2060</v>
      </c>
      <c r="G196" s="116" t="s">
        <v>178</v>
      </c>
      <c r="H196" s="117">
        <v>20.257000000000001</v>
      </c>
      <c r="I196" s="118"/>
      <c r="J196" s="26"/>
      <c r="K196" s="119" t="s">
        <v>1</v>
      </c>
      <c r="L196" s="120" t="s">
        <v>37</v>
      </c>
      <c r="M196" s="121">
        <v>0.111</v>
      </c>
      <c r="N196" s="121">
        <f t="shared" si="12"/>
        <v>2.2485270000000002</v>
      </c>
      <c r="O196" s="121">
        <v>0</v>
      </c>
      <c r="P196" s="121">
        <f t="shared" si="13"/>
        <v>0</v>
      </c>
      <c r="Q196" s="121">
        <v>0</v>
      </c>
      <c r="R196" s="122">
        <f t="shared" si="14"/>
        <v>0</v>
      </c>
      <c r="S196" s="25"/>
      <c r="T196" s="25"/>
      <c r="U196" s="25"/>
      <c r="V196" s="25"/>
      <c r="W196" s="25"/>
      <c r="X196" s="25"/>
      <c r="Y196" s="25"/>
      <c r="Z196" s="25"/>
      <c r="AA196" s="25"/>
      <c r="AB196" s="25"/>
      <c r="AC196" s="25"/>
      <c r="AP196" s="123" t="s">
        <v>214</v>
      </c>
      <c r="AR196" s="123" t="s">
        <v>145</v>
      </c>
      <c r="AS196" s="123" t="s">
        <v>67</v>
      </c>
      <c r="AW196" s="14" t="s">
        <v>144</v>
      </c>
      <c r="BC196" s="124" t="e">
        <f>IF(L196="základní",#REF!,0)</f>
        <v>#REF!</v>
      </c>
      <c r="BD196" s="124">
        <f>IF(L196="snížená",#REF!,0)</f>
        <v>0</v>
      </c>
      <c r="BE196" s="124">
        <f>IF(L196="zákl. přenesená",#REF!,0)</f>
        <v>0</v>
      </c>
      <c r="BF196" s="124">
        <f>IF(L196="sníž. přenesená",#REF!,0)</f>
        <v>0</v>
      </c>
      <c r="BG196" s="124">
        <f>IF(L196="nulová",#REF!,0)</f>
        <v>0</v>
      </c>
      <c r="BH196" s="14" t="s">
        <v>65</v>
      </c>
      <c r="BI196" s="124" t="e">
        <f>ROUND(#REF!*H196,2)</f>
        <v>#REF!</v>
      </c>
      <c r="BJ196" s="14" t="s">
        <v>214</v>
      </c>
      <c r="BK196" s="123" t="s">
        <v>2061</v>
      </c>
    </row>
    <row r="197" spans="1:63" s="2" customFormat="1" ht="24.2" customHeight="1" x14ac:dyDescent="0.2">
      <c r="A197" s="25"/>
      <c r="B197" s="112"/>
      <c r="C197" s="126" t="s">
        <v>347</v>
      </c>
      <c r="D197" s="126" t="s">
        <v>242</v>
      </c>
      <c r="E197" s="127" t="s">
        <v>2062</v>
      </c>
      <c r="F197" s="128" t="s">
        <v>2063</v>
      </c>
      <c r="G197" s="129" t="s">
        <v>178</v>
      </c>
      <c r="H197" s="130">
        <v>20.661999999999999</v>
      </c>
      <c r="I197" s="131"/>
      <c r="J197" s="132"/>
      <c r="K197" s="133" t="s">
        <v>1</v>
      </c>
      <c r="L197" s="134" t="s">
        <v>37</v>
      </c>
      <c r="M197" s="121">
        <v>0</v>
      </c>
      <c r="N197" s="121">
        <f t="shared" si="12"/>
        <v>0</v>
      </c>
      <c r="O197" s="121">
        <v>2.5000000000000001E-3</v>
      </c>
      <c r="P197" s="121">
        <f t="shared" si="13"/>
        <v>5.1655E-2</v>
      </c>
      <c r="Q197" s="121">
        <v>0</v>
      </c>
      <c r="R197" s="122">
        <f t="shared" si="14"/>
        <v>0</v>
      </c>
      <c r="S197" s="25"/>
      <c r="T197" s="25"/>
      <c r="U197" s="25"/>
      <c r="V197" s="25"/>
      <c r="W197" s="25"/>
      <c r="X197" s="25"/>
      <c r="Y197" s="25"/>
      <c r="Z197" s="25"/>
      <c r="AA197" s="25"/>
      <c r="AB197" s="25"/>
      <c r="AC197" s="25"/>
      <c r="AP197" s="123" t="s">
        <v>267</v>
      </c>
      <c r="AR197" s="123" t="s">
        <v>242</v>
      </c>
      <c r="AS197" s="123" t="s">
        <v>67</v>
      </c>
      <c r="AW197" s="14" t="s">
        <v>144</v>
      </c>
      <c r="BC197" s="124" t="e">
        <f>IF(L197="základní",#REF!,0)</f>
        <v>#REF!</v>
      </c>
      <c r="BD197" s="124">
        <f>IF(L197="snížená",#REF!,0)</f>
        <v>0</v>
      </c>
      <c r="BE197" s="124">
        <f>IF(L197="zákl. přenesená",#REF!,0)</f>
        <v>0</v>
      </c>
      <c r="BF197" s="124">
        <f>IF(L197="sníž. přenesená",#REF!,0)</f>
        <v>0</v>
      </c>
      <c r="BG197" s="124">
        <f>IF(L197="nulová",#REF!,0)</f>
        <v>0</v>
      </c>
      <c r="BH197" s="14" t="s">
        <v>65</v>
      </c>
      <c r="BI197" s="124" t="e">
        <f>ROUND(#REF!*H197,2)</f>
        <v>#REF!</v>
      </c>
      <c r="BJ197" s="14" t="s">
        <v>214</v>
      </c>
      <c r="BK197" s="123" t="s">
        <v>2064</v>
      </c>
    </row>
    <row r="198" spans="1:63" s="2" customFormat="1" ht="24.2" customHeight="1" x14ac:dyDescent="0.2">
      <c r="A198" s="25"/>
      <c r="B198" s="112"/>
      <c r="C198" s="113" t="s">
        <v>351</v>
      </c>
      <c r="D198" s="113" t="s">
        <v>145</v>
      </c>
      <c r="E198" s="114" t="s">
        <v>575</v>
      </c>
      <c r="F198" s="115" t="s">
        <v>576</v>
      </c>
      <c r="G198" s="116" t="s">
        <v>339</v>
      </c>
      <c r="H198" s="117">
        <v>1.3480000000000001</v>
      </c>
      <c r="I198" s="118"/>
      <c r="J198" s="26"/>
      <c r="K198" s="119" t="s">
        <v>1</v>
      </c>
      <c r="L198" s="120" t="s">
        <v>37</v>
      </c>
      <c r="M198" s="121">
        <v>0</v>
      </c>
      <c r="N198" s="121">
        <f t="shared" si="12"/>
        <v>0</v>
      </c>
      <c r="O198" s="121">
        <v>0</v>
      </c>
      <c r="P198" s="121">
        <f t="shared" si="13"/>
        <v>0</v>
      </c>
      <c r="Q198" s="121">
        <v>0</v>
      </c>
      <c r="R198" s="122">
        <f t="shared" si="14"/>
        <v>0</v>
      </c>
      <c r="S198" s="25"/>
      <c r="T198" s="25"/>
      <c r="U198" s="25"/>
      <c r="V198" s="25"/>
      <c r="W198" s="25"/>
      <c r="X198" s="25"/>
      <c r="Y198" s="25"/>
      <c r="Z198" s="25"/>
      <c r="AA198" s="25"/>
      <c r="AB198" s="25"/>
      <c r="AC198" s="25"/>
      <c r="AP198" s="123" t="s">
        <v>214</v>
      </c>
      <c r="AR198" s="123" t="s">
        <v>145</v>
      </c>
      <c r="AS198" s="123" t="s">
        <v>67</v>
      </c>
      <c r="AW198" s="14" t="s">
        <v>144</v>
      </c>
      <c r="BC198" s="124" t="e">
        <f>IF(L198="základní",#REF!,0)</f>
        <v>#REF!</v>
      </c>
      <c r="BD198" s="124">
        <f>IF(L198="snížená",#REF!,0)</f>
        <v>0</v>
      </c>
      <c r="BE198" s="124">
        <f>IF(L198="zákl. přenesená",#REF!,0)</f>
        <v>0</v>
      </c>
      <c r="BF198" s="124">
        <f>IF(L198="sníž. přenesená",#REF!,0)</f>
        <v>0</v>
      </c>
      <c r="BG198" s="124">
        <f>IF(L198="nulová",#REF!,0)</f>
        <v>0</v>
      </c>
      <c r="BH198" s="14" t="s">
        <v>65</v>
      </c>
      <c r="BI198" s="124" t="e">
        <f>ROUND(#REF!*H198,2)</f>
        <v>#REF!</v>
      </c>
      <c r="BJ198" s="14" t="s">
        <v>214</v>
      </c>
      <c r="BK198" s="123" t="s">
        <v>2065</v>
      </c>
    </row>
    <row r="199" spans="1:63" s="12" customFormat="1" ht="22.9" customHeight="1" x14ac:dyDescent="0.2">
      <c r="B199" s="103"/>
      <c r="D199" s="104" t="s">
        <v>56</v>
      </c>
      <c r="E199" s="125" t="s">
        <v>1729</v>
      </c>
      <c r="F199" s="125" t="s">
        <v>1730</v>
      </c>
      <c r="J199" s="103"/>
      <c r="K199" s="106"/>
      <c r="L199" s="107"/>
      <c r="M199" s="107"/>
      <c r="N199" s="108">
        <f>SUM(N200:N202)</f>
        <v>1.0248900000000001</v>
      </c>
      <c r="O199" s="107"/>
      <c r="P199" s="108">
        <f>SUM(P200:P202)</f>
        <v>8.3058000000000003E-4</v>
      </c>
      <c r="Q199" s="107"/>
      <c r="R199" s="109">
        <f>SUM(R200:R202)</f>
        <v>2.3355299999999999E-2</v>
      </c>
      <c r="AP199" s="104" t="s">
        <v>67</v>
      </c>
      <c r="AR199" s="110" t="s">
        <v>56</v>
      </c>
      <c r="AS199" s="110" t="s">
        <v>65</v>
      </c>
      <c r="AW199" s="104" t="s">
        <v>144</v>
      </c>
      <c r="BI199" s="111" t="e">
        <f>SUM(BI200:BI202)</f>
        <v>#REF!</v>
      </c>
    </row>
    <row r="200" spans="1:63" s="2" customFormat="1" ht="24.2" customHeight="1" x14ac:dyDescent="0.2">
      <c r="A200" s="25"/>
      <c r="B200" s="112"/>
      <c r="C200" s="113" t="s">
        <v>355</v>
      </c>
      <c r="D200" s="113" t="s">
        <v>145</v>
      </c>
      <c r="E200" s="114" t="s">
        <v>2367</v>
      </c>
      <c r="F200" s="115" t="s">
        <v>2368</v>
      </c>
      <c r="G200" s="116" t="s">
        <v>169</v>
      </c>
      <c r="H200" s="117">
        <v>0.76200000000000001</v>
      </c>
      <c r="I200" s="118"/>
      <c r="J200" s="26"/>
      <c r="K200" s="119" t="s">
        <v>1</v>
      </c>
      <c r="L200" s="120" t="s">
        <v>37</v>
      </c>
      <c r="M200" s="121">
        <v>0.57599999999999996</v>
      </c>
      <c r="N200" s="121">
        <f>M200*H200</f>
        <v>0.43891199999999997</v>
      </c>
      <c r="O200" s="121">
        <v>0</v>
      </c>
      <c r="P200" s="121">
        <f>O200*H200</f>
        <v>0</v>
      </c>
      <c r="Q200" s="121">
        <v>3.065E-2</v>
      </c>
      <c r="R200" s="122">
        <f>Q200*H200</f>
        <v>2.3355299999999999E-2</v>
      </c>
      <c r="S200" s="25"/>
      <c r="T200" s="25"/>
      <c r="U200" s="25"/>
      <c r="V200" s="25"/>
      <c r="W200" s="25"/>
      <c r="X200" s="25"/>
      <c r="Y200" s="25"/>
      <c r="Z200" s="25"/>
      <c r="AA200" s="25"/>
      <c r="AB200" s="25"/>
      <c r="AC200" s="25"/>
      <c r="AP200" s="123" t="s">
        <v>214</v>
      </c>
      <c r="AR200" s="123" t="s">
        <v>145</v>
      </c>
      <c r="AS200" s="123" t="s">
        <v>67</v>
      </c>
      <c r="AW200" s="14" t="s">
        <v>144</v>
      </c>
      <c r="BC200" s="124" t="e">
        <f>IF(L200="základní",#REF!,0)</f>
        <v>#REF!</v>
      </c>
      <c r="BD200" s="124">
        <f>IF(L200="snížená",#REF!,0)</f>
        <v>0</v>
      </c>
      <c r="BE200" s="124">
        <f>IF(L200="zákl. přenesená",#REF!,0)</f>
        <v>0</v>
      </c>
      <c r="BF200" s="124">
        <f>IF(L200="sníž. přenesená",#REF!,0)</f>
        <v>0</v>
      </c>
      <c r="BG200" s="124">
        <f>IF(L200="nulová",#REF!,0)</f>
        <v>0</v>
      </c>
      <c r="BH200" s="14" t="s">
        <v>65</v>
      </c>
      <c r="BI200" s="124" t="e">
        <f>ROUND(#REF!*H200,2)</f>
        <v>#REF!</v>
      </c>
      <c r="BJ200" s="14" t="s">
        <v>214</v>
      </c>
      <c r="BK200" s="123" t="s">
        <v>2369</v>
      </c>
    </row>
    <row r="201" spans="1:63" s="2" customFormat="1" ht="55.5" customHeight="1" x14ac:dyDescent="0.2">
      <c r="A201" s="25"/>
      <c r="B201" s="112"/>
      <c r="C201" s="113" t="s">
        <v>359</v>
      </c>
      <c r="D201" s="113" t="s">
        <v>145</v>
      </c>
      <c r="E201" s="114" t="s">
        <v>2370</v>
      </c>
      <c r="F201" s="115" t="s">
        <v>2371</v>
      </c>
      <c r="G201" s="116" t="s">
        <v>727</v>
      </c>
      <c r="H201" s="117">
        <v>0.76200000000000001</v>
      </c>
      <c r="I201" s="118"/>
      <c r="J201" s="26"/>
      <c r="K201" s="119" t="s">
        <v>1</v>
      </c>
      <c r="L201" s="120" t="s">
        <v>37</v>
      </c>
      <c r="M201" s="121">
        <v>0.76900000000000002</v>
      </c>
      <c r="N201" s="121">
        <f>M201*H201</f>
        <v>0.585978</v>
      </c>
      <c r="O201" s="121">
        <v>1.09E-3</v>
      </c>
      <c r="P201" s="121">
        <f>O201*H201</f>
        <v>8.3058000000000003E-4</v>
      </c>
      <c r="Q201" s="121">
        <v>0</v>
      </c>
      <c r="R201" s="122">
        <f>Q201*H201</f>
        <v>0</v>
      </c>
      <c r="S201" s="25"/>
      <c r="T201" s="25"/>
      <c r="U201" s="25"/>
      <c r="V201" s="25"/>
      <c r="W201" s="25"/>
      <c r="X201" s="25"/>
      <c r="Y201" s="25"/>
      <c r="Z201" s="25"/>
      <c r="AA201" s="25"/>
      <c r="AB201" s="25"/>
      <c r="AC201" s="25"/>
      <c r="AP201" s="123" t="s">
        <v>214</v>
      </c>
      <c r="AR201" s="123" t="s">
        <v>145</v>
      </c>
      <c r="AS201" s="123" t="s">
        <v>67</v>
      </c>
      <c r="AW201" s="14" t="s">
        <v>144</v>
      </c>
      <c r="BC201" s="124" t="e">
        <f>IF(L201="základní",#REF!,0)</f>
        <v>#REF!</v>
      </c>
      <c r="BD201" s="124">
        <f>IF(L201="snížená",#REF!,0)</f>
        <v>0</v>
      </c>
      <c r="BE201" s="124">
        <f>IF(L201="zákl. přenesená",#REF!,0)</f>
        <v>0</v>
      </c>
      <c r="BF201" s="124">
        <f>IF(L201="sníž. přenesená",#REF!,0)</f>
        <v>0</v>
      </c>
      <c r="BG201" s="124">
        <f>IF(L201="nulová",#REF!,0)</f>
        <v>0</v>
      </c>
      <c r="BH201" s="14" t="s">
        <v>65</v>
      </c>
      <c r="BI201" s="124" t="e">
        <f>ROUND(#REF!*H201,2)</f>
        <v>#REF!</v>
      </c>
      <c r="BJ201" s="14" t="s">
        <v>214</v>
      </c>
      <c r="BK201" s="123" t="s">
        <v>2372</v>
      </c>
    </row>
    <row r="202" spans="1:63" s="2" customFormat="1" ht="24.2" customHeight="1" x14ac:dyDescent="0.2">
      <c r="A202" s="25"/>
      <c r="B202" s="112"/>
      <c r="C202" s="113" t="s">
        <v>363</v>
      </c>
      <c r="D202" s="113" t="s">
        <v>145</v>
      </c>
      <c r="E202" s="114" t="s">
        <v>1734</v>
      </c>
      <c r="F202" s="115" t="s">
        <v>1735</v>
      </c>
      <c r="G202" s="116" t="s">
        <v>339</v>
      </c>
      <c r="H202" s="117">
        <v>45.033999999999999</v>
      </c>
      <c r="I202" s="118"/>
      <c r="J202" s="26"/>
      <c r="K202" s="119" t="s">
        <v>1</v>
      </c>
      <c r="L202" s="120" t="s">
        <v>37</v>
      </c>
      <c r="M202" s="121">
        <v>0</v>
      </c>
      <c r="N202" s="121">
        <f>M202*H202</f>
        <v>0</v>
      </c>
      <c r="O202" s="121">
        <v>0</v>
      </c>
      <c r="P202" s="121">
        <f>O202*H202</f>
        <v>0</v>
      </c>
      <c r="Q202" s="121">
        <v>0</v>
      </c>
      <c r="R202" s="122">
        <f>Q202*H202</f>
        <v>0</v>
      </c>
      <c r="S202" s="25"/>
      <c r="T202" s="25"/>
      <c r="U202" s="25"/>
      <c r="V202" s="25"/>
      <c r="W202" s="25"/>
      <c r="X202" s="25"/>
      <c r="Y202" s="25"/>
      <c r="Z202" s="25"/>
      <c r="AA202" s="25"/>
      <c r="AB202" s="25"/>
      <c r="AC202" s="25"/>
      <c r="AP202" s="123" t="s">
        <v>214</v>
      </c>
      <c r="AR202" s="123" t="s">
        <v>145</v>
      </c>
      <c r="AS202" s="123" t="s">
        <v>67</v>
      </c>
      <c r="AW202" s="14" t="s">
        <v>144</v>
      </c>
      <c r="BC202" s="124" t="e">
        <f>IF(L202="základní",#REF!,0)</f>
        <v>#REF!</v>
      </c>
      <c r="BD202" s="124">
        <f>IF(L202="snížená",#REF!,0)</f>
        <v>0</v>
      </c>
      <c r="BE202" s="124">
        <f>IF(L202="zákl. přenesená",#REF!,0)</f>
        <v>0</v>
      </c>
      <c r="BF202" s="124">
        <f>IF(L202="sníž. přenesená",#REF!,0)</f>
        <v>0</v>
      </c>
      <c r="BG202" s="124">
        <f>IF(L202="nulová",#REF!,0)</f>
        <v>0</v>
      </c>
      <c r="BH202" s="14" t="s">
        <v>65</v>
      </c>
      <c r="BI202" s="124" t="e">
        <f>ROUND(#REF!*H202,2)</f>
        <v>#REF!</v>
      </c>
      <c r="BJ202" s="14" t="s">
        <v>214</v>
      </c>
      <c r="BK202" s="123" t="s">
        <v>2373</v>
      </c>
    </row>
    <row r="203" spans="1:63" s="12" customFormat="1" ht="22.9" customHeight="1" x14ac:dyDescent="0.2">
      <c r="B203" s="103"/>
      <c r="D203" s="104" t="s">
        <v>56</v>
      </c>
      <c r="E203" s="125" t="s">
        <v>835</v>
      </c>
      <c r="F203" s="125" t="s">
        <v>836</v>
      </c>
      <c r="J203" s="103"/>
      <c r="K203" s="106"/>
      <c r="L203" s="107"/>
      <c r="M203" s="107"/>
      <c r="N203" s="108">
        <f>SUM(N204:N211)</f>
        <v>2.4841199999999999</v>
      </c>
      <c r="O203" s="107"/>
      <c r="P203" s="108">
        <f>SUM(P204:P211)</f>
        <v>3.9395400000000001E-3</v>
      </c>
      <c r="Q203" s="107"/>
      <c r="R203" s="109">
        <f>SUM(R204:R211)</f>
        <v>1.62306E-3</v>
      </c>
      <c r="AP203" s="104" t="s">
        <v>67</v>
      </c>
      <c r="AR203" s="110" t="s">
        <v>56</v>
      </c>
      <c r="AS203" s="110" t="s">
        <v>65</v>
      </c>
      <c r="AW203" s="104" t="s">
        <v>144</v>
      </c>
      <c r="BI203" s="111" t="e">
        <f>SUM(BI204:BI211)</f>
        <v>#REF!</v>
      </c>
    </row>
    <row r="204" spans="1:63" s="2" customFormat="1" ht="16.5" customHeight="1" x14ac:dyDescent="0.2">
      <c r="A204" s="25"/>
      <c r="B204" s="112"/>
      <c r="C204" s="113" t="s">
        <v>367</v>
      </c>
      <c r="D204" s="113" t="s">
        <v>145</v>
      </c>
      <c r="E204" s="114" t="s">
        <v>2066</v>
      </c>
      <c r="F204" s="115" t="s">
        <v>2067</v>
      </c>
      <c r="G204" s="116" t="s">
        <v>169</v>
      </c>
      <c r="H204" s="117">
        <v>0.76200000000000001</v>
      </c>
      <c r="I204" s="118"/>
      <c r="J204" s="26"/>
      <c r="K204" s="119" t="s">
        <v>1</v>
      </c>
      <c r="L204" s="120" t="s">
        <v>37</v>
      </c>
      <c r="M204" s="121">
        <v>0.17299999999999999</v>
      </c>
      <c r="N204" s="121">
        <f t="shared" ref="N204:N211" si="15">M204*H204</f>
        <v>0.131826</v>
      </c>
      <c r="O204" s="121">
        <v>0</v>
      </c>
      <c r="P204" s="121">
        <f t="shared" ref="P204:P211" si="16">O204*H204</f>
        <v>0</v>
      </c>
      <c r="Q204" s="121">
        <v>2.1299999999999999E-3</v>
      </c>
      <c r="R204" s="122">
        <f t="shared" ref="R204:R211" si="17">Q204*H204</f>
        <v>1.62306E-3</v>
      </c>
      <c r="S204" s="25"/>
      <c r="T204" s="25"/>
      <c r="U204" s="25"/>
      <c r="V204" s="25"/>
      <c r="W204" s="25"/>
      <c r="X204" s="25"/>
      <c r="Y204" s="25"/>
      <c r="Z204" s="25"/>
      <c r="AA204" s="25"/>
      <c r="AB204" s="25"/>
      <c r="AC204" s="25"/>
      <c r="AP204" s="123" t="s">
        <v>214</v>
      </c>
      <c r="AR204" s="123" t="s">
        <v>145</v>
      </c>
      <c r="AS204" s="123" t="s">
        <v>67</v>
      </c>
      <c r="AW204" s="14" t="s">
        <v>144</v>
      </c>
      <c r="BC204" s="124" t="e">
        <f>IF(L204="základní",#REF!,0)</f>
        <v>#REF!</v>
      </c>
      <c r="BD204" s="124">
        <f>IF(L204="snížená",#REF!,0)</f>
        <v>0</v>
      </c>
      <c r="BE204" s="124">
        <f>IF(L204="zákl. přenesená",#REF!,0)</f>
        <v>0</v>
      </c>
      <c r="BF204" s="124">
        <f>IF(L204="sníž. přenesená",#REF!,0)</f>
        <v>0</v>
      </c>
      <c r="BG204" s="124">
        <f>IF(L204="nulová",#REF!,0)</f>
        <v>0</v>
      </c>
      <c r="BH204" s="14" t="s">
        <v>65</v>
      </c>
      <c r="BI204" s="124" t="e">
        <f>ROUND(#REF!*H204,2)</f>
        <v>#REF!</v>
      </c>
      <c r="BJ204" s="14" t="s">
        <v>214</v>
      </c>
      <c r="BK204" s="123" t="s">
        <v>2374</v>
      </c>
    </row>
    <row r="205" spans="1:63" s="2" customFormat="1" ht="16.5" customHeight="1" x14ac:dyDescent="0.2">
      <c r="A205" s="25"/>
      <c r="B205" s="112"/>
      <c r="C205" s="113" t="s">
        <v>371</v>
      </c>
      <c r="D205" s="113" t="s">
        <v>145</v>
      </c>
      <c r="E205" s="114" t="s">
        <v>2375</v>
      </c>
      <c r="F205" s="115" t="s">
        <v>838</v>
      </c>
      <c r="G205" s="116" t="s">
        <v>169</v>
      </c>
      <c r="H205" s="117">
        <v>0.76200000000000001</v>
      </c>
      <c r="I205" s="118"/>
      <c r="J205" s="26"/>
      <c r="K205" s="119" t="s">
        <v>1</v>
      </c>
      <c r="L205" s="120" t="s">
        <v>37</v>
      </c>
      <c r="M205" s="121">
        <v>0.54100000000000004</v>
      </c>
      <c r="N205" s="121">
        <f t="shared" si="15"/>
        <v>0.41224200000000005</v>
      </c>
      <c r="O205" s="121">
        <v>4.4999999999999999E-4</v>
      </c>
      <c r="P205" s="121">
        <f t="shared" si="16"/>
        <v>3.4289999999999999E-4</v>
      </c>
      <c r="Q205" s="121">
        <v>0</v>
      </c>
      <c r="R205" s="122">
        <f t="shared" si="17"/>
        <v>0</v>
      </c>
      <c r="S205" s="25"/>
      <c r="T205" s="25"/>
      <c r="U205" s="25"/>
      <c r="V205" s="25"/>
      <c r="W205" s="25"/>
      <c r="X205" s="25"/>
      <c r="Y205" s="25"/>
      <c r="Z205" s="25"/>
      <c r="AA205" s="25"/>
      <c r="AB205" s="25"/>
      <c r="AC205" s="25"/>
      <c r="AP205" s="123" t="s">
        <v>214</v>
      </c>
      <c r="AR205" s="123" t="s">
        <v>145</v>
      </c>
      <c r="AS205" s="123" t="s">
        <v>67</v>
      </c>
      <c r="AW205" s="14" t="s">
        <v>144</v>
      </c>
      <c r="BC205" s="124" t="e">
        <f>IF(L205="základní",#REF!,0)</f>
        <v>#REF!</v>
      </c>
      <c r="BD205" s="124">
        <f>IF(L205="snížená",#REF!,0)</f>
        <v>0</v>
      </c>
      <c r="BE205" s="124">
        <f>IF(L205="zákl. přenesená",#REF!,0)</f>
        <v>0</v>
      </c>
      <c r="BF205" s="124">
        <f>IF(L205="sníž. přenesená",#REF!,0)</f>
        <v>0</v>
      </c>
      <c r="BG205" s="124">
        <f>IF(L205="nulová",#REF!,0)</f>
        <v>0</v>
      </c>
      <c r="BH205" s="14" t="s">
        <v>65</v>
      </c>
      <c r="BI205" s="124" t="e">
        <f>ROUND(#REF!*H205,2)</f>
        <v>#REF!</v>
      </c>
      <c r="BJ205" s="14" t="s">
        <v>214</v>
      </c>
      <c r="BK205" s="123" t="s">
        <v>2376</v>
      </c>
    </row>
    <row r="206" spans="1:63" s="2" customFormat="1" ht="24.2" customHeight="1" x14ac:dyDescent="0.2">
      <c r="A206" s="25"/>
      <c r="B206" s="112"/>
      <c r="C206" s="113" t="s">
        <v>375</v>
      </c>
      <c r="D206" s="113" t="s">
        <v>145</v>
      </c>
      <c r="E206" s="114" t="s">
        <v>840</v>
      </c>
      <c r="F206" s="115" t="s">
        <v>841</v>
      </c>
      <c r="G206" s="116" t="s">
        <v>169</v>
      </c>
      <c r="H206" s="117">
        <v>0.76200000000000001</v>
      </c>
      <c r="I206" s="118"/>
      <c r="J206" s="26"/>
      <c r="K206" s="119" t="s">
        <v>1</v>
      </c>
      <c r="L206" s="120" t="s">
        <v>37</v>
      </c>
      <c r="M206" s="121">
        <v>0.54100000000000004</v>
      </c>
      <c r="N206" s="121">
        <f t="shared" si="15"/>
        <v>0.41224200000000005</v>
      </c>
      <c r="O206" s="121">
        <v>4.4999999999999999E-4</v>
      </c>
      <c r="P206" s="121">
        <f t="shared" si="16"/>
        <v>3.4289999999999999E-4</v>
      </c>
      <c r="Q206" s="121">
        <v>0</v>
      </c>
      <c r="R206" s="122">
        <f t="shared" si="17"/>
        <v>0</v>
      </c>
      <c r="S206" s="25"/>
      <c r="T206" s="25"/>
      <c r="U206" s="25"/>
      <c r="V206" s="25"/>
      <c r="W206" s="25"/>
      <c r="X206" s="25"/>
      <c r="Y206" s="25"/>
      <c r="Z206" s="25"/>
      <c r="AA206" s="25"/>
      <c r="AB206" s="25"/>
      <c r="AC206" s="25"/>
      <c r="AP206" s="123" t="s">
        <v>214</v>
      </c>
      <c r="AR206" s="123" t="s">
        <v>145</v>
      </c>
      <c r="AS206" s="123" t="s">
        <v>67</v>
      </c>
      <c r="AW206" s="14" t="s">
        <v>144</v>
      </c>
      <c r="BC206" s="124" t="e">
        <f>IF(L206="základní",#REF!,0)</f>
        <v>#REF!</v>
      </c>
      <c r="BD206" s="124">
        <f>IF(L206="snížená",#REF!,0)</f>
        <v>0</v>
      </c>
      <c r="BE206" s="124">
        <f>IF(L206="zákl. přenesená",#REF!,0)</f>
        <v>0</v>
      </c>
      <c r="BF206" s="124">
        <f>IF(L206="sníž. přenesená",#REF!,0)</f>
        <v>0</v>
      </c>
      <c r="BG206" s="124">
        <f>IF(L206="nulová",#REF!,0)</f>
        <v>0</v>
      </c>
      <c r="BH206" s="14" t="s">
        <v>65</v>
      </c>
      <c r="BI206" s="124" t="e">
        <f>ROUND(#REF!*H206,2)</f>
        <v>#REF!</v>
      </c>
      <c r="BJ206" s="14" t="s">
        <v>214</v>
      </c>
      <c r="BK206" s="123" t="s">
        <v>2377</v>
      </c>
    </row>
    <row r="207" spans="1:63" s="2" customFormat="1" ht="33" customHeight="1" x14ac:dyDescent="0.2">
      <c r="A207" s="25"/>
      <c r="B207" s="112"/>
      <c r="C207" s="113" t="s">
        <v>379</v>
      </c>
      <c r="D207" s="113" t="s">
        <v>145</v>
      </c>
      <c r="E207" s="114" t="s">
        <v>2071</v>
      </c>
      <c r="F207" s="115" t="s">
        <v>2072</v>
      </c>
      <c r="G207" s="116" t="s">
        <v>162</v>
      </c>
      <c r="H207" s="117">
        <v>0.76200000000000001</v>
      </c>
      <c r="I207" s="118"/>
      <c r="J207" s="26"/>
      <c r="K207" s="119" t="s">
        <v>1</v>
      </c>
      <c r="L207" s="120" t="s">
        <v>37</v>
      </c>
      <c r="M207" s="121">
        <v>0.39300000000000002</v>
      </c>
      <c r="N207" s="121">
        <f t="shared" si="15"/>
        <v>0.29946600000000001</v>
      </c>
      <c r="O207" s="121">
        <v>1.47E-3</v>
      </c>
      <c r="P207" s="121">
        <f t="shared" si="16"/>
        <v>1.1201399999999999E-3</v>
      </c>
      <c r="Q207" s="121">
        <v>0</v>
      </c>
      <c r="R207" s="122">
        <f t="shared" si="17"/>
        <v>0</v>
      </c>
      <c r="S207" s="25"/>
      <c r="T207" s="25"/>
      <c r="U207" s="25"/>
      <c r="V207" s="25"/>
      <c r="W207" s="25"/>
      <c r="X207" s="25"/>
      <c r="Y207" s="25"/>
      <c r="Z207" s="25"/>
      <c r="AA207" s="25"/>
      <c r="AB207" s="25"/>
      <c r="AC207" s="25"/>
      <c r="AP207" s="123" t="s">
        <v>214</v>
      </c>
      <c r="AR207" s="123" t="s">
        <v>145</v>
      </c>
      <c r="AS207" s="123" t="s">
        <v>67</v>
      </c>
      <c r="AW207" s="14" t="s">
        <v>144</v>
      </c>
      <c r="BC207" s="124" t="e">
        <f>IF(L207="základní",#REF!,0)</f>
        <v>#REF!</v>
      </c>
      <c r="BD207" s="124">
        <f>IF(L207="snížená",#REF!,0)</f>
        <v>0</v>
      </c>
      <c r="BE207" s="124">
        <f>IF(L207="zákl. přenesená",#REF!,0)</f>
        <v>0</v>
      </c>
      <c r="BF207" s="124">
        <f>IF(L207="sníž. přenesená",#REF!,0)</f>
        <v>0</v>
      </c>
      <c r="BG207" s="124">
        <f>IF(L207="nulová",#REF!,0)</f>
        <v>0</v>
      </c>
      <c r="BH207" s="14" t="s">
        <v>65</v>
      </c>
      <c r="BI207" s="124" t="e">
        <f>ROUND(#REF!*H207,2)</f>
        <v>#REF!</v>
      </c>
      <c r="BJ207" s="14" t="s">
        <v>214</v>
      </c>
      <c r="BK207" s="123" t="s">
        <v>2073</v>
      </c>
    </row>
    <row r="208" spans="1:63" s="2" customFormat="1" ht="16.5" customHeight="1" x14ac:dyDescent="0.2">
      <c r="A208" s="25"/>
      <c r="B208" s="112"/>
      <c r="C208" s="113" t="s">
        <v>383</v>
      </c>
      <c r="D208" s="113" t="s">
        <v>145</v>
      </c>
      <c r="E208" s="114" t="s">
        <v>852</v>
      </c>
      <c r="F208" s="115" t="s">
        <v>853</v>
      </c>
      <c r="G208" s="116" t="s">
        <v>727</v>
      </c>
      <c r="H208" s="117">
        <v>0.76200000000000001</v>
      </c>
      <c r="I208" s="118"/>
      <c r="J208" s="26"/>
      <c r="K208" s="119" t="s">
        <v>1</v>
      </c>
      <c r="L208" s="120" t="s">
        <v>37</v>
      </c>
      <c r="M208" s="121">
        <v>0.5</v>
      </c>
      <c r="N208" s="121">
        <f t="shared" si="15"/>
        <v>0.38100000000000001</v>
      </c>
      <c r="O208" s="121">
        <v>2E-3</v>
      </c>
      <c r="P208" s="121">
        <f t="shared" si="16"/>
        <v>1.524E-3</v>
      </c>
      <c r="Q208" s="121">
        <v>0</v>
      </c>
      <c r="R208" s="122">
        <f t="shared" si="17"/>
        <v>0</v>
      </c>
      <c r="S208" s="25"/>
      <c r="T208" s="25"/>
      <c r="U208" s="25"/>
      <c r="V208" s="25"/>
      <c r="W208" s="25"/>
      <c r="X208" s="25"/>
      <c r="Y208" s="25"/>
      <c r="Z208" s="25"/>
      <c r="AA208" s="25"/>
      <c r="AB208" s="25"/>
      <c r="AC208" s="25"/>
      <c r="AP208" s="123" t="s">
        <v>214</v>
      </c>
      <c r="AR208" s="123" t="s">
        <v>145</v>
      </c>
      <c r="AS208" s="123" t="s">
        <v>67</v>
      </c>
      <c r="AW208" s="14" t="s">
        <v>144</v>
      </c>
      <c r="BC208" s="124" t="e">
        <f>IF(L208="základní",#REF!,0)</f>
        <v>#REF!</v>
      </c>
      <c r="BD208" s="124">
        <f>IF(L208="snížená",#REF!,0)</f>
        <v>0</v>
      </c>
      <c r="BE208" s="124">
        <f>IF(L208="zákl. přenesená",#REF!,0)</f>
        <v>0</v>
      </c>
      <c r="BF208" s="124">
        <f>IF(L208="sníž. přenesená",#REF!,0)</f>
        <v>0</v>
      </c>
      <c r="BG208" s="124">
        <f>IF(L208="nulová",#REF!,0)</f>
        <v>0</v>
      </c>
      <c r="BH208" s="14" t="s">
        <v>65</v>
      </c>
      <c r="BI208" s="124" t="e">
        <f>ROUND(#REF!*H208,2)</f>
        <v>#REF!</v>
      </c>
      <c r="BJ208" s="14" t="s">
        <v>214</v>
      </c>
      <c r="BK208" s="123" t="s">
        <v>2074</v>
      </c>
    </row>
    <row r="209" spans="1:63" s="2" customFormat="1" ht="62.65" customHeight="1" x14ac:dyDescent="0.2">
      <c r="A209" s="25"/>
      <c r="B209" s="112"/>
      <c r="C209" s="113" t="s">
        <v>387</v>
      </c>
      <c r="D209" s="113" t="s">
        <v>145</v>
      </c>
      <c r="E209" s="114" t="s">
        <v>2378</v>
      </c>
      <c r="F209" s="115" t="s">
        <v>2379</v>
      </c>
      <c r="G209" s="116" t="s">
        <v>727</v>
      </c>
      <c r="H209" s="117">
        <v>0.76200000000000001</v>
      </c>
      <c r="I209" s="118"/>
      <c r="J209" s="26"/>
      <c r="K209" s="119" t="s">
        <v>1</v>
      </c>
      <c r="L209" s="120" t="s">
        <v>37</v>
      </c>
      <c r="M209" s="121">
        <v>0.55600000000000005</v>
      </c>
      <c r="N209" s="121">
        <f t="shared" si="15"/>
        <v>0.42367200000000005</v>
      </c>
      <c r="O209" s="121">
        <v>4.0000000000000002E-4</v>
      </c>
      <c r="P209" s="121">
        <f t="shared" si="16"/>
        <v>3.0480000000000004E-4</v>
      </c>
      <c r="Q209" s="121">
        <v>0</v>
      </c>
      <c r="R209" s="122">
        <f t="shared" si="17"/>
        <v>0</v>
      </c>
      <c r="S209" s="25"/>
      <c r="T209" s="25"/>
      <c r="U209" s="25"/>
      <c r="V209" s="25"/>
      <c r="W209" s="25"/>
      <c r="X209" s="25"/>
      <c r="Y209" s="25"/>
      <c r="Z209" s="25"/>
      <c r="AA209" s="25"/>
      <c r="AB209" s="25"/>
      <c r="AC209" s="25"/>
      <c r="AP209" s="123" t="s">
        <v>214</v>
      </c>
      <c r="AR209" s="123" t="s">
        <v>145</v>
      </c>
      <c r="AS209" s="123" t="s">
        <v>67</v>
      </c>
      <c r="AW209" s="14" t="s">
        <v>144</v>
      </c>
      <c r="BC209" s="124" t="e">
        <f>IF(L209="základní",#REF!,0)</f>
        <v>#REF!</v>
      </c>
      <c r="BD209" s="124">
        <f>IF(L209="snížená",#REF!,0)</f>
        <v>0</v>
      </c>
      <c r="BE209" s="124">
        <f>IF(L209="zákl. přenesená",#REF!,0)</f>
        <v>0</v>
      </c>
      <c r="BF209" s="124">
        <f>IF(L209="sníž. přenesená",#REF!,0)</f>
        <v>0</v>
      </c>
      <c r="BG209" s="124">
        <f>IF(L209="nulová",#REF!,0)</f>
        <v>0</v>
      </c>
      <c r="BH209" s="14" t="s">
        <v>65</v>
      </c>
      <c r="BI209" s="124" t="e">
        <f>ROUND(#REF!*H209,2)</f>
        <v>#REF!</v>
      </c>
      <c r="BJ209" s="14" t="s">
        <v>214</v>
      </c>
      <c r="BK209" s="123" t="s">
        <v>2380</v>
      </c>
    </row>
    <row r="210" spans="1:63" s="2" customFormat="1" ht="62.65" customHeight="1" x14ac:dyDescent="0.2">
      <c r="A210" s="25"/>
      <c r="B210" s="112"/>
      <c r="C210" s="113" t="s">
        <v>391</v>
      </c>
      <c r="D210" s="113" t="s">
        <v>145</v>
      </c>
      <c r="E210" s="114" t="s">
        <v>2075</v>
      </c>
      <c r="F210" s="115" t="s">
        <v>2076</v>
      </c>
      <c r="G210" s="116" t="s">
        <v>727</v>
      </c>
      <c r="H210" s="117">
        <v>0.76200000000000001</v>
      </c>
      <c r="I210" s="118"/>
      <c r="J210" s="26"/>
      <c r="K210" s="119" t="s">
        <v>1</v>
      </c>
      <c r="L210" s="120" t="s">
        <v>37</v>
      </c>
      <c r="M210" s="121">
        <v>0.55600000000000005</v>
      </c>
      <c r="N210" s="121">
        <f t="shared" si="15"/>
        <v>0.42367200000000005</v>
      </c>
      <c r="O210" s="121">
        <v>4.0000000000000002E-4</v>
      </c>
      <c r="P210" s="121">
        <f t="shared" si="16"/>
        <v>3.0480000000000004E-4</v>
      </c>
      <c r="Q210" s="121">
        <v>0</v>
      </c>
      <c r="R210" s="122">
        <f t="shared" si="17"/>
        <v>0</v>
      </c>
      <c r="S210" s="25"/>
      <c r="T210" s="25"/>
      <c r="U210" s="25"/>
      <c r="V210" s="25"/>
      <c r="W210" s="25"/>
      <c r="X210" s="25"/>
      <c r="Y210" s="25"/>
      <c r="Z210" s="25"/>
      <c r="AA210" s="25"/>
      <c r="AB210" s="25"/>
      <c r="AC210" s="25"/>
      <c r="AP210" s="123" t="s">
        <v>214</v>
      </c>
      <c r="AR210" s="123" t="s">
        <v>145</v>
      </c>
      <c r="AS210" s="123" t="s">
        <v>67</v>
      </c>
      <c r="AW210" s="14" t="s">
        <v>144</v>
      </c>
      <c r="BC210" s="124" t="e">
        <f>IF(L210="základní",#REF!,0)</f>
        <v>#REF!</v>
      </c>
      <c r="BD210" s="124">
        <f>IF(L210="snížená",#REF!,0)</f>
        <v>0</v>
      </c>
      <c r="BE210" s="124">
        <f>IF(L210="zákl. přenesená",#REF!,0)</f>
        <v>0</v>
      </c>
      <c r="BF210" s="124">
        <f>IF(L210="sníž. přenesená",#REF!,0)</f>
        <v>0</v>
      </c>
      <c r="BG210" s="124">
        <f>IF(L210="nulová",#REF!,0)</f>
        <v>0</v>
      </c>
      <c r="BH210" s="14" t="s">
        <v>65</v>
      </c>
      <c r="BI210" s="124" t="e">
        <f>ROUND(#REF!*H210,2)</f>
        <v>#REF!</v>
      </c>
      <c r="BJ210" s="14" t="s">
        <v>214</v>
      </c>
      <c r="BK210" s="123" t="s">
        <v>2077</v>
      </c>
    </row>
    <row r="211" spans="1:63" s="2" customFormat="1" ht="24.2" customHeight="1" x14ac:dyDescent="0.2">
      <c r="A211" s="25"/>
      <c r="B211" s="112"/>
      <c r="C211" s="113" t="s">
        <v>395</v>
      </c>
      <c r="D211" s="113" t="s">
        <v>145</v>
      </c>
      <c r="E211" s="114" t="s">
        <v>855</v>
      </c>
      <c r="F211" s="115" t="s">
        <v>856</v>
      </c>
      <c r="G211" s="116" t="s">
        <v>339</v>
      </c>
      <c r="H211" s="117">
        <v>117.005</v>
      </c>
      <c r="I211" s="118"/>
      <c r="J211" s="26"/>
      <c r="K211" s="119" t="s">
        <v>1</v>
      </c>
      <c r="L211" s="120" t="s">
        <v>37</v>
      </c>
      <c r="M211" s="121">
        <v>0</v>
      </c>
      <c r="N211" s="121">
        <f t="shared" si="15"/>
        <v>0</v>
      </c>
      <c r="O211" s="121">
        <v>0</v>
      </c>
      <c r="P211" s="121">
        <f t="shared" si="16"/>
        <v>0</v>
      </c>
      <c r="Q211" s="121">
        <v>0</v>
      </c>
      <c r="R211" s="122">
        <f t="shared" si="17"/>
        <v>0</v>
      </c>
      <c r="S211" s="25"/>
      <c r="T211" s="25"/>
      <c r="U211" s="25"/>
      <c r="V211" s="25"/>
      <c r="W211" s="25"/>
      <c r="X211" s="25"/>
      <c r="Y211" s="25"/>
      <c r="Z211" s="25"/>
      <c r="AA211" s="25"/>
      <c r="AB211" s="25"/>
      <c r="AC211" s="25"/>
      <c r="AP211" s="123" t="s">
        <v>214</v>
      </c>
      <c r="AR211" s="123" t="s">
        <v>145</v>
      </c>
      <c r="AS211" s="123" t="s">
        <v>67</v>
      </c>
      <c r="AW211" s="14" t="s">
        <v>144</v>
      </c>
      <c r="BC211" s="124" t="e">
        <f>IF(L211="základní",#REF!,0)</f>
        <v>#REF!</v>
      </c>
      <c r="BD211" s="124">
        <f>IF(L211="snížená",#REF!,0)</f>
        <v>0</v>
      </c>
      <c r="BE211" s="124">
        <f>IF(L211="zákl. přenesená",#REF!,0)</f>
        <v>0</v>
      </c>
      <c r="BF211" s="124">
        <f>IF(L211="sníž. přenesená",#REF!,0)</f>
        <v>0</v>
      </c>
      <c r="BG211" s="124">
        <f>IF(L211="nulová",#REF!,0)</f>
        <v>0</v>
      </c>
      <c r="BH211" s="14" t="s">
        <v>65</v>
      </c>
      <c r="BI211" s="124" t="e">
        <f>ROUND(#REF!*H211,2)</f>
        <v>#REF!</v>
      </c>
      <c r="BJ211" s="14" t="s">
        <v>214</v>
      </c>
      <c r="BK211" s="123" t="s">
        <v>2078</v>
      </c>
    </row>
    <row r="212" spans="1:63" s="12" customFormat="1" ht="22.9" customHeight="1" x14ac:dyDescent="0.2">
      <c r="B212" s="103"/>
      <c r="D212" s="104" t="s">
        <v>56</v>
      </c>
      <c r="E212" s="125" t="s">
        <v>2079</v>
      </c>
      <c r="F212" s="125" t="s">
        <v>2080</v>
      </c>
      <c r="J212" s="103"/>
      <c r="K212" s="106"/>
      <c r="L212" s="107"/>
      <c r="M212" s="107"/>
      <c r="N212" s="108">
        <f>SUM(N213:N220)</f>
        <v>13.462688</v>
      </c>
      <c r="O212" s="107"/>
      <c r="P212" s="108">
        <f>SUM(P213:P220)</f>
        <v>7.6494940000000011E-2</v>
      </c>
      <c r="Q212" s="107"/>
      <c r="R212" s="109">
        <f>SUM(R213:R220)</f>
        <v>6.0921600000000006E-2</v>
      </c>
      <c r="AP212" s="104" t="s">
        <v>65</v>
      </c>
      <c r="AR212" s="110" t="s">
        <v>56</v>
      </c>
      <c r="AS212" s="110" t="s">
        <v>65</v>
      </c>
      <c r="AW212" s="104" t="s">
        <v>144</v>
      </c>
      <c r="BI212" s="111" t="e">
        <f>SUM(BI213:BI220)</f>
        <v>#REF!</v>
      </c>
    </row>
    <row r="213" spans="1:63" s="2" customFormat="1" ht="21.75" customHeight="1" x14ac:dyDescent="0.2">
      <c r="A213" s="25"/>
      <c r="B213" s="112"/>
      <c r="C213" s="113" t="s">
        <v>399</v>
      </c>
      <c r="D213" s="113" t="s">
        <v>145</v>
      </c>
      <c r="E213" s="114" t="s">
        <v>2081</v>
      </c>
      <c r="F213" s="115" t="s">
        <v>2082</v>
      </c>
      <c r="G213" s="116" t="s">
        <v>198</v>
      </c>
      <c r="H213" s="117">
        <v>19.038</v>
      </c>
      <c r="I213" s="118"/>
      <c r="J213" s="26"/>
      <c r="K213" s="119" t="s">
        <v>1</v>
      </c>
      <c r="L213" s="120" t="s">
        <v>37</v>
      </c>
      <c r="M213" s="121">
        <v>5.2999999999999999E-2</v>
      </c>
      <c r="N213" s="121">
        <f t="shared" ref="N213:N220" si="18">M213*H213</f>
        <v>1.0090140000000001</v>
      </c>
      <c r="O213" s="121">
        <v>2.0000000000000002E-5</v>
      </c>
      <c r="P213" s="121">
        <f t="shared" ref="P213:P220" si="19">O213*H213</f>
        <v>3.8076000000000006E-4</v>
      </c>
      <c r="Q213" s="121">
        <v>3.2000000000000002E-3</v>
      </c>
      <c r="R213" s="122">
        <f t="shared" ref="R213:R220" si="20">Q213*H213</f>
        <v>6.0921600000000006E-2</v>
      </c>
      <c r="S213" s="25"/>
      <c r="T213" s="25"/>
      <c r="U213" s="25"/>
      <c r="V213" s="25"/>
      <c r="W213" s="25"/>
      <c r="X213" s="25"/>
      <c r="Y213" s="25"/>
      <c r="Z213" s="25"/>
      <c r="AA213" s="25"/>
      <c r="AB213" s="25"/>
      <c r="AC213" s="25"/>
      <c r="AP213" s="123" t="s">
        <v>143</v>
      </c>
      <c r="AR213" s="123" t="s">
        <v>145</v>
      </c>
      <c r="AS213" s="123" t="s">
        <v>67</v>
      </c>
      <c r="AW213" s="14" t="s">
        <v>144</v>
      </c>
      <c r="BC213" s="124" t="e">
        <f>IF(L213="základní",#REF!,0)</f>
        <v>#REF!</v>
      </c>
      <c r="BD213" s="124">
        <f>IF(L213="snížená",#REF!,0)</f>
        <v>0</v>
      </c>
      <c r="BE213" s="124">
        <f>IF(L213="zákl. přenesená",#REF!,0)</f>
        <v>0</v>
      </c>
      <c r="BF213" s="124">
        <f>IF(L213="sníž. přenesená",#REF!,0)</f>
        <v>0</v>
      </c>
      <c r="BG213" s="124">
        <f>IF(L213="nulová",#REF!,0)</f>
        <v>0</v>
      </c>
      <c r="BH213" s="14" t="s">
        <v>65</v>
      </c>
      <c r="BI213" s="124" t="e">
        <f>ROUND(#REF!*H213,2)</f>
        <v>#REF!</v>
      </c>
      <c r="BJ213" s="14" t="s">
        <v>143</v>
      </c>
      <c r="BK213" s="123" t="s">
        <v>2083</v>
      </c>
    </row>
    <row r="214" spans="1:63" s="2" customFormat="1" ht="24.2" customHeight="1" x14ac:dyDescent="0.2">
      <c r="A214" s="25"/>
      <c r="B214" s="112"/>
      <c r="C214" s="113" t="s">
        <v>403</v>
      </c>
      <c r="D214" s="113" t="s">
        <v>145</v>
      </c>
      <c r="E214" s="114" t="s">
        <v>2084</v>
      </c>
      <c r="F214" s="115" t="s">
        <v>2085</v>
      </c>
      <c r="G214" s="116" t="s">
        <v>198</v>
      </c>
      <c r="H214" s="117">
        <v>19.038</v>
      </c>
      <c r="I214" s="118"/>
      <c r="J214" s="26"/>
      <c r="K214" s="119" t="s">
        <v>1</v>
      </c>
      <c r="L214" s="120" t="s">
        <v>37</v>
      </c>
      <c r="M214" s="121">
        <v>0.46700000000000003</v>
      </c>
      <c r="N214" s="121">
        <f t="shared" si="18"/>
        <v>8.890746</v>
      </c>
      <c r="O214" s="121">
        <v>3.7100000000000002E-3</v>
      </c>
      <c r="P214" s="121">
        <f t="shared" si="19"/>
        <v>7.063098000000001E-2</v>
      </c>
      <c r="Q214" s="121">
        <v>0</v>
      </c>
      <c r="R214" s="122">
        <f t="shared" si="20"/>
        <v>0</v>
      </c>
      <c r="S214" s="25"/>
      <c r="T214" s="25"/>
      <c r="U214" s="25"/>
      <c r="V214" s="25"/>
      <c r="W214" s="25"/>
      <c r="X214" s="25"/>
      <c r="Y214" s="25"/>
      <c r="Z214" s="25"/>
      <c r="AA214" s="25"/>
      <c r="AB214" s="25"/>
      <c r="AC214" s="25"/>
      <c r="AP214" s="123" t="s">
        <v>143</v>
      </c>
      <c r="AR214" s="123" t="s">
        <v>145</v>
      </c>
      <c r="AS214" s="123" t="s">
        <v>67</v>
      </c>
      <c r="AW214" s="14" t="s">
        <v>144</v>
      </c>
      <c r="BC214" s="124" t="e">
        <f>IF(L214="základní",#REF!,0)</f>
        <v>#REF!</v>
      </c>
      <c r="BD214" s="124">
        <f>IF(L214="snížená",#REF!,0)</f>
        <v>0</v>
      </c>
      <c r="BE214" s="124">
        <f>IF(L214="zákl. přenesená",#REF!,0)</f>
        <v>0</v>
      </c>
      <c r="BF214" s="124">
        <f>IF(L214="sníž. přenesená",#REF!,0)</f>
        <v>0</v>
      </c>
      <c r="BG214" s="124">
        <f>IF(L214="nulová",#REF!,0)</f>
        <v>0</v>
      </c>
      <c r="BH214" s="14" t="s">
        <v>65</v>
      </c>
      <c r="BI214" s="124" t="e">
        <f>ROUND(#REF!*H214,2)</f>
        <v>#REF!</v>
      </c>
      <c r="BJ214" s="14" t="s">
        <v>143</v>
      </c>
      <c r="BK214" s="123" t="s">
        <v>2086</v>
      </c>
    </row>
    <row r="215" spans="1:63" s="2" customFormat="1" ht="21.75" customHeight="1" x14ac:dyDescent="0.2">
      <c r="A215" s="25"/>
      <c r="B215" s="112"/>
      <c r="C215" s="113" t="s">
        <v>407</v>
      </c>
      <c r="D215" s="113" t="s">
        <v>145</v>
      </c>
      <c r="E215" s="114" t="s">
        <v>2087</v>
      </c>
      <c r="F215" s="115" t="s">
        <v>2088</v>
      </c>
      <c r="G215" s="116" t="s">
        <v>198</v>
      </c>
      <c r="H215" s="117">
        <v>19.038</v>
      </c>
      <c r="I215" s="118"/>
      <c r="J215" s="26"/>
      <c r="K215" s="119" t="s">
        <v>1</v>
      </c>
      <c r="L215" s="120" t="s">
        <v>37</v>
      </c>
      <c r="M215" s="121">
        <v>2.1000000000000001E-2</v>
      </c>
      <c r="N215" s="121">
        <f t="shared" si="18"/>
        <v>0.39979800000000004</v>
      </c>
      <c r="O215" s="121">
        <v>0</v>
      </c>
      <c r="P215" s="121">
        <f t="shared" si="19"/>
        <v>0</v>
      </c>
      <c r="Q215" s="121">
        <v>0</v>
      </c>
      <c r="R215" s="122">
        <f t="shared" si="20"/>
        <v>0</v>
      </c>
      <c r="S215" s="25"/>
      <c r="T215" s="25"/>
      <c r="U215" s="25"/>
      <c r="V215" s="25"/>
      <c r="W215" s="25"/>
      <c r="X215" s="25"/>
      <c r="Y215" s="25"/>
      <c r="Z215" s="25"/>
      <c r="AA215" s="25"/>
      <c r="AB215" s="25"/>
      <c r="AC215" s="25"/>
      <c r="AP215" s="123" t="s">
        <v>143</v>
      </c>
      <c r="AR215" s="123" t="s">
        <v>145</v>
      </c>
      <c r="AS215" s="123" t="s">
        <v>67</v>
      </c>
      <c r="AW215" s="14" t="s">
        <v>144</v>
      </c>
      <c r="BC215" s="124" t="e">
        <f>IF(L215="základní",#REF!,0)</f>
        <v>#REF!</v>
      </c>
      <c r="BD215" s="124">
        <f>IF(L215="snížená",#REF!,0)</f>
        <v>0</v>
      </c>
      <c r="BE215" s="124">
        <f>IF(L215="zákl. přenesená",#REF!,0)</f>
        <v>0</v>
      </c>
      <c r="BF215" s="124">
        <f>IF(L215="sníž. přenesená",#REF!,0)</f>
        <v>0</v>
      </c>
      <c r="BG215" s="124">
        <f>IF(L215="nulová",#REF!,0)</f>
        <v>0</v>
      </c>
      <c r="BH215" s="14" t="s">
        <v>65</v>
      </c>
      <c r="BI215" s="124" t="e">
        <f>ROUND(#REF!*H215,2)</f>
        <v>#REF!</v>
      </c>
      <c r="BJ215" s="14" t="s">
        <v>143</v>
      </c>
      <c r="BK215" s="123" t="s">
        <v>2089</v>
      </c>
    </row>
    <row r="216" spans="1:63" s="2" customFormat="1" ht="24.2" customHeight="1" x14ac:dyDescent="0.2">
      <c r="A216" s="25"/>
      <c r="B216" s="112"/>
      <c r="C216" s="113" t="s">
        <v>411</v>
      </c>
      <c r="D216" s="113" t="s">
        <v>145</v>
      </c>
      <c r="E216" s="114" t="s">
        <v>2090</v>
      </c>
      <c r="F216" s="115" t="s">
        <v>2091</v>
      </c>
      <c r="G216" s="116" t="s">
        <v>162</v>
      </c>
      <c r="H216" s="117">
        <v>6.0919999999999996</v>
      </c>
      <c r="I216" s="118"/>
      <c r="J216" s="26"/>
      <c r="K216" s="119" t="s">
        <v>1</v>
      </c>
      <c r="L216" s="120" t="s">
        <v>37</v>
      </c>
      <c r="M216" s="121">
        <v>0.41199999999999998</v>
      </c>
      <c r="N216" s="121">
        <f t="shared" si="18"/>
        <v>2.5099039999999997</v>
      </c>
      <c r="O216" s="121">
        <v>8.0000000000000004E-4</v>
      </c>
      <c r="P216" s="121">
        <f t="shared" si="19"/>
        <v>4.8735999999999996E-3</v>
      </c>
      <c r="Q216" s="121">
        <v>0</v>
      </c>
      <c r="R216" s="122">
        <f t="shared" si="20"/>
        <v>0</v>
      </c>
      <c r="S216" s="25"/>
      <c r="T216" s="25"/>
      <c r="U216" s="25"/>
      <c r="V216" s="25"/>
      <c r="W216" s="25"/>
      <c r="X216" s="25"/>
      <c r="Y216" s="25"/>
      <c r="Z216" s="25"/>
      <c r="AA216" s="25"/>
      <c r="AB216" s="25"/>
      <c r="AC216" s="25"/>
      <c r="AP216" s="123" t="s">
        <v>143</v>
      </c>
      <c r="AR216" s="123" t="s">
        <v>145</v>
      </c>
      <c r="AS216" s="123" t="s">
        <v>67</v>
      </c>
      <c r="AW216" s="14" t="s">
        <v>144</v>
      </c>
      <c r="BC216" s="124" t="e">
        <f>IF(L216="základní",#REF!,0)</f>
        <v>#REF!</v>
      </c>
      <c r="BD216" s="124">
        <f>IF(L216="snížená",#REF!,0)</f>
        <v>0</v>
      </c>
      <c r="BE216" s="124">
        <f>IF(L216="zákl. přenesená",#REF!,0)</f>
        <v>0</v>
      </c>
      <c r="BF216" s="124">
        <f>IF(L216="sníž. přenesená",#REF!,0)</f>
        <v>0</v>
      </c>
      <c r="BG216" s="124">
        <f>IF(L216="nulová",#REF!,0)</f>
        <v>0</v>
      </c>
      <c r="BH216" s="14" t="s">
        <v>65</v>
      </c>
      <c r="BI216" s="124" t="e">
        <f>ROUND(#REF!*H216,2)</f>
        <v>#REF!</v>
      </c>
      <c r="BJ216" s="14" t="s">
        <v>143</v>
      </c>
      <c r="BK216" s="123" t="s">
        <v>2092</v>
      </c>
    </row>
    <row r="217" spans="1:63" s="2" customFormat="1" ht="21.75" customHeight="1" x14ac:dyDescent="0.2">
      <c r="A217" s="25"/>
      <c r="B217" s="112"/>
      <c r="C217" s="113" t="s">
        <v>415</v>
      </c>
      <c r="D217" s="113" t="s">
        <v>145</v>
      </c>
      <c r="E217" s="114" t="s">
        <v>1571</v>
      </c>
      <c r="F217" s="115" t="s">
        <v>1572</v>
      </c>
      <c r="G217" s="116" t="s">
        <v>169</v>
      </c>
      <c r="H217" s="117">
        <v>0.76200000000000001</v>
      </c>
      <c r="I217" s="118"/>
      <c r="J217" s="26"/>
      <c r="K217" s="119" t="s">
        <v>1</v>
      </c>
      <c r="L217" s="120" t="s">
        <v>37</v>
      </c>
      <c r="M217" s="121">
        <v>0.41199999999999998</v>
      </c>
      <c r="N217" s="121">
        <f t="shared" si="18"/>
        <v>0.313944</v>
      </c>
      <c r="O217" s="121">
        <v>8.0000000000000004E-4</v>
      </c>
      <c r="P217" s="121">
        <f t="shared" si="19"/>
        <v>6.0960000000000007E-4</v>
      </c>
      <c r="Q217" s="121">
        <v>0</v>
      </c>
      <c r="R217" s="122">
        <f t="shared" si="20"/>
        <v>0</v>
      </c>
      <c r="S217" s="25"/>
      <c r="T217" s="25"/>
      <c r="U217" s="25"/>
      <c r="V217" s="25"/>
      <c r="W217" s="25"/>
      <c r="X217" s="25"/>
      <c r="Y217" s="25"/>
      <c r="Z217" s="25"/>
      <c r="AA217" s="25"/>
      <c r="AB217" s="25"/>
      <c r="AC217" s="25"/>
      <c r="AP217" s="123" t="s">
        <v>143</v>
      </c>
      <c r="AR217" s="123" t="s">
        <v>145</v>
      </c>
      <c r="AS217" s="123" t="s">
        <v>67</v>
      </c>
      <c r="AW217" s="14" t="s">
        <v>144</v>
      </c>
      <c r="BC217" s="124" t="e">
        <f>IF(L217="základní",#REF!,0)</f>
        <v>#REF!</v>
      </c>
      <c r="BD217" s="124">
        <f>IF(L217="snížená",#REF!,0)</f>
        <v>0</v>
      </c>
      <c r="BE217" s="124">
        <f>IF(L217="zákl. přenesená",#REF!,0)</f>
        <v>0</v>
      </c>
      <c r="BF217" s="124">
        <f>IF(L217="sníž. přenesená",#REF!,0)</f>
        <v>0</v>
      </c>
      <c r="BG217" s="124">
        <f>IF(L217="nulová",#REF!,0)</f>
        <v>0</v>
      </c>
      <c r="BH217" s="14" t="s">
        <v>65</v>
      </c>
      <c r="BI217" s="124" t="e">
        <f>ROUND(#REF!*H217,2)</f>
        <v>#REF!</v>
      </c>
      <c r="BJ217" s="14" t="s">
        <v>143</v>
      </c>
      <c r="BK217" s="123" t="s">
        <v>2093</v>
      </c>
    </row>
    <row r="218" spans="1:63" s="2" customFormat="1" ht="24.2" customHeight="1" x14ac:dyDescent="0.2">
      <c r="A218" s="25"/>
      <c r="B218" s="112"/>
      <c r="C218" s="113" t="s">
        <v>419</v>
      </c>
      <c r="D218" s="113" t="s">
        <v>145</v>
      </c>
      <c r="E218" s="114" t="s">
        <v>2094</v>
      </c>
      <c r="F218" s="115" t="s">
        <v>2095</v>
      </c>
      <c r="G218" s="116" t="s">
        <v>169</v>
      </c>
      <c r="H218" s="117">
        <v>0.76200000000000001</v>
      </c>
      <c r="I218" s="118"/>
      <c r="J218" s="26"/>
      <c r="K218" s="119" t="s">
        <v>1</v>
      </c>
      <c r="L218" s="120" t="s">
        <v>37</v>
      </c>
      <c r="M218" s="121">
        <v>0</v>
      </c>
      <c r="N218" s="121">
        <f t="shared" si="18"/>
        <v>0</v>
      </c>
      <c r="O218" s="121">
        <v>0</v>
      </c>
      <c r="P218" s="121">
        <f t="shared" si="19"/>
        <v>0</v>
      </c>
      <c r="Q218" s="121">
        <v>0</v>
      </c>
      <c r="R218" s="122">
        <f t="shared" si="20"/>
        <v>0</v>
      </c>
      <c r="S218" s="25"/>
      <c r="T218" s="25"/>
      <c r="U218" s="25"/>
      <c r="V218" s="25"/>
      <c r="W218" s="25"/>
      <c r="X218" s="25"/>
      <c r="Y218" s="25"/>
      <c r="Z218" s="25"/>
      <c r="AA218" s="25"/>
      <c r="AB218" s="25"/>
      <c r="AC218" s="25"/>
      <c r="AP218" s="123" t="s">
        <v>214</v>
      </c>
      <c r="AR218" s="123" t="s">
        <v>145</v>
      </c>
      <c r="AS218" s="123" t="s">
        <v>67</v>
      </c>
      <c r="AW218" s="14" t="s">
        <v>144</v>
      </c>
      <c r="BC218" s="124" t="e">
        <f>IF(L218="základní",#REF!,0)</f>
        <v>#REF!</v>
      </c>
      <c r="BD218" s="124">
        <f>IF(L218="snížená",#REF!,0)</f>
        <v>0</v>
      </c>
      <c r="BE218" s="124">
        <f>IF(L218="zákl. přenesená",#REF!,0)</f>
        <v>0</v>
      </c>
      <c r="BF218" s="124">
        <f>IF(L218="sníž. přenesená",#REF!,0)</f>
        <v>0</v>
      </c>
      <c r="BG218" s="124">
        <f>IF(L218="nulová",#REF!,0)</f>
        <v>0</v>
      </c>
      <c r="BH218" s="14" t="s">
        <v>65</v>
      </c>
      <c r="BI218" s="124" t="e">
        <f>ROUND(#REF!*H218,2)</f>
        <v>#REF!</v>
      </c>
      <c r="BJ218" s="14" t="s">
        <v>214</v>
      </c>
      <c r="BK218" s="123" t="s">
        <v>2096</v>
      </c>
    </row>
    <row r="219" spans="1:63" s="2" customFormat="1" ht="24.2" customHeight="1" x14ac:dyDescent="0.2">
      <c r="A219" s="25"/>
      <c r="B219" s="112"/>
      <c r="C219" s="113" t="s">
        <v>423</v>
      </c>
      <c r="D219" s="113" t="s">
        <v>145</v>
      </c>
      <c r="E219" s="114" t="s">
        <v>2097</v>
      </c>
      <c r="F219" s="115" t="s">
        <v>2098</v>
      </c>
      <c r="G219" s="116" t="s">
        <v>212</v>
      </c>
      <c r="H219" s="117">
        <v>6.0999999999999999E-2</v>
      </c>
      <c r="I219" s="118"/>
      <c r="J219" s="26"/>
      <c r="K219" s="119" t="s">
        <v>1</v>
      </c>
      <c r="L219" s="120" t="s">
        <v>37</v>
      </c>
      <c r="M219" s="121">
        <v>5.5620000000000003</v>
      </c>
      <c r="N219" s="121">
        <f t="shared" si="18"/>
        <v>0.33928200000000003</v>
      </c>
      <c r="O219" s="121">
        <v>0</v>
      </c>
      <c r="P219" s="121">
        <f t="shared" si="19"/>
        <v>0</v>
      </c>
      <c r="Q219" s="121">
        <v>0</v>
      </c>
      <c r="R219" s="122">
        <f t="shared" si="20"/>
        <v>0</v>
      </c>
      <c r="S219" s="25"/>
      <c r="T219" s="25"/>
      <c r="U219" s="25"/>
      <c r="V219" s="25"/>
      <c r="W219" s="25"/>
      <c r="X219" s="25"/>
      <c r="Y219" s="25"/>
      <c r="Z219" s="25"/>
      <c r="AA219" s="25"/>
      <c r="AB219" s="25"/>
      <c r="AC219" s="25"/>
      <c r="AP219" s="123" t="s">
        <v>143</v>
      </c>
      <c r="AR219" s="123" t="s">
        <v>145</v>
      </c>
      <c r="AS219" s="123" t="s">
        <v>67</v>
      </c>
      <c r="AW219" s="14" t="s">
        <v>144</v>
      </c>
      <c r="BC219" s="124" t="e">
        <f>IF(L219="základní",#REF!,0)</f>
        <v>#REF!</v>
      </c>
      <c r="BD219" s="124">
        <f>IF(L219="snížená",#REF!,0)</f>
        <v>0</v>
      </c>
      <c r="BE219" s="124">
        <f>IF(L219="zákl. přenesená",#REF!,0)</f>
        <v>0</v>
      </c>
      <c r="BF219" s="124">
        <f>IF(L219="sníž. přenesená",#REF!,0)</f>
        <v>0</v>
      </c>
      <c r="BG219" s="124">
        <f>IF(L219="nulová",#REF!,0)</f>
        <v>0</v>
      </c>
      <c r="BH219" s="14" t="s">
        <v>65</v>
      </c>
      <c r="BI219" s="124" t="e">
        <f>ROUND(#REF!*H219,2)</f>
        <v>#REF!</v>
      </c>
      <c r="BJ219" s="14" t="s">
        <v>143</v>
      </c>
      <c r="BK219" s="123" t="s">
        <v>2099</v>
      </c>
    </row>
    <row r="220" spans="1:63" s="2" customFormat="1" ht="24.2" customHeight="1" x14ac:dyDescent="0.2">
      <c r="A220" s="25"/>
      <c r="B220" s="112"/>
      <c r="C220" s="113" t="s">
        <v>427</v>
      </c>
      <c r="D220" s="113" t="s">
        <v>145</v>
      </c>
      <c r="E220" s="114" t="s">
        <v>2100</v>
      </c>
      <c r="F220" s="115" t="s">
        <v>2101</v>
      </c>
      <c r="G220" s="116" t="s">
        <v>339</v>
      </c>
      <c r="H220" s="117">
        <v>189.309</v>
      </c>
      <c r="I220" s="118"/>
      <c r="J220" s="26"/>
      <c r="K220" s="119" t="s">
        <v>1</v>
      </c>
      <c r="L220" s="120" t="s">
        <v>37</v>
      </c>
      <c r="M220" s="121">
        <v>0</v>
      </c>
      <c r="N220" s="121">
        <f t="shared" si="18"/>
        <v>0</v>
      </c>
      <c r="O220" s="121">
        <v>0</v>
      </c>
      <c r="P220" s="121">
        <f t="shared" si="19"/>
        <v>0</v>
      </c>
      <c r="Q220" s="121">
        <v>0</v>
      </c>
      <c r="R220" s="122">
        <f t="shared" si="20"/>
        <v>0</v>
      </c>
      <c r="S220" s="25"/>
      <c r="T220" s="25"/>
      <c r="U220" s="25"/>
      <c r="V220" s="25"/>
      <c r="W220" s="25"/>
      <c r="X220" s="25"/>
      <c r="Y220" s="25"/>
      <c r="Z220" s="25"/>
      <c r="AA220" s="25"/>
      <c r="AB220" s="25"/>
      <c r="AC220" s="25"/>
      <c r="AP220" s="123" t="s">
        <v>214</v>
      </c>
      <c r="AR220" s="123" t="s">
        <v>145</v>
      </c>
      <c r="AS220" s="123" t="s">
        <v>67</v>
      </c>
      <c r="AW220" s="14" t="s">
        <v>144</v>
      </c>
      <c r="BC220" s="124" t="e">
        <f>IF(L220="základní",#REF!,0)</f>
        <v>#REF!</v>
      </c>
      <c r="BD220" s="124">
        <f>IF(L220="snížená",#REF!,0)</f>
        <v>0</v>
      </c>
      <c r="BE220" s="124">
        <f>IF(L220="zákl. přenesená",#REF!,0)</f>
        <v>0</v>
      </c>
      <c r="BF220" s="124">
        <f>IF(L220="sníž. přenesená",#REF!,0)</f>
        <v>0</v>
      </c>
      <c r="BG220" s="124">
        <f>IF(L220="nulová",#REF!,0)</f>
        <v>0</v>
      </c>
      <c r="BH220" s="14" t="s">
        <v>65</v>
      </c>
      <c r="BI220" s="124" t="e">
        <f>ROUND(#REF!*H220,2)</f>
        <v>#REF!</v>
      </c>
      <c r="BJ220" s="14" t="s">
        <v>214</v>
      </c>
      <c r="BK220" s="123" t="s">
        <v>2102</v>
      </c>
    </row>
    <row r="221" spans="1:63" s="12" customFormat="1" ht="22.9" customHeight="1" x14ac:dyDescent="0.2">
      <c r="B221" s="103"/>
      <c r="D221" s="104" t="s">
        <v>56</v>
      </c>
      <c r="E221" s="125" t="s">
        <v>2103</v>
      </c>
      <c r="F221" s="125" t="s">
        <v>2104</v>
      </c>
      <c r="J221" s="103"/>
      <c r="K221" s="106"/>
      <c r="L221" s="107"/>
      <c r="M221" s="107"/>
      <c r="N221" s="108">
        <f>SUM(N222:N225)</f>
        <v>3.835693</v>
      </c>
      <c r="O221" s="107"/>
      <c r="P221" s="108">
        <f>SUM(P222:P225)</f>
        <v>7.5389200000000002E-3</v>
      </c>
      <c r="Q221" s="107"/>
      <c r="R221" s="109">
        <f>SUM(R222:R225)</f>
        <v>0</v>
      </c>
      <c r="AP221" s="104" t="s">
        <v>65</v>
      </c>
      <c r="AR221" s="110" t="s">
        <v>56</v>
      </c>
      <c r="AS221" s="110" t="s">
        <v>65</v>
      </c>
      <c r="AW221" s="104" t="s">
        <v>144</v>
      </c>
      <c r="BI221" s="111" t="e">
        <f>SUM(BI222:BI225)</f>
        <v>#REF!</v>
      </c>
    </row>
    <row r="222" spans="1:63" s="2" customFormat="1" ht="24.2" customHeight="1" x14ac:dyDescent="0.2">
      <c r="A222" s="25"/>
      <c r="B222" s="112"/>
      <c r="C222" s="113" t="s">
        <v>431</v>
      </c>
      <c r="D222" s="113" t="s">
        <v>145</v>
      </c>
      <c r="E222" s="114" t="s">
        <v>2105</v>
      </c>
      <c r="F222" s="115" t="s">
        <v>2106</v>
      </c>
      <c r="G222" s="116" t="s">
        <v>162</v>
      </c>
      <c r="H222" s="117">
        <v>2.2850000000000001</v>
      </c>
      <c r="I222" s="118"/>
      <c r="J222" s="26"/>
      <c r="K222" s="119" t="s">
        <v>1</v>
      </c>
      <c r="L222" s="120" t="s">
        <v>37</v>
      </c>
      <c r="M222" s="121">
        <v>3.5000000000000003E-2</v>
      </c>
      <c r="N222" s="121">
        <f>M222*H222</f>
        <v>7.9975000000000018E-2</v>
      </c>
      <c r="O222" s="121">
        <v>1.3999999999999999E-4</v>
      </c>
      <c r="P222" s="121">
        <f>O222*H222</f>
        <v>3.1989999999999997E-4</v>
      </c>
      <c r="Q222" s="121">
        <v>0</v>
      </c>
      <c r="R222" s="122">
        <f>Q222*H222</f>
        <v>0</v>
      </c>
      <c r="S222" s="25"/>
      <c r="T222" s="25"/>
      <c r="U222" s="25"/>
      <c r="V222" s="25"/>
      <c r="W222" s="25"/>
      <c r="X222" s="25"/>
      <c r="Y222" s="25"/>
      <c r="Z222" s="25"/>
      <c r="AA222" s="25"/>
      <c r="AB222" s="25"/>
      <c r="AC222" s="25"/>
      <c r="AP222" s="123" t="s">
        <v>143</v>
      </c>
      <c r="AR222" s="123" t="s">
        <v>145</v>
      </c>
      <c r="AS222" s="123" t="s">
        <v>67</v>
      </c>
      <c r="AW222" s="14" t="s">
        <v>144</v>
      </c>
      <c r="BC222" s="124" t="e">
        <f>IF(L222="základní",#REF!,0)</f>
        <v>#REF!</v>
      </c>
      <c r="BD222" s="124">
        <f>IF(L222="snížená",#REF!,0)</f>
        <v>0</v>
      </c>
      <c r="BE222" s="124">
        <f>IF(L222="zákl. přenesená",#REF!,0)</f>
        <v>0</v>
      </c>
      <c r="BF222" s="124">
        <f>IF(L222="sníž. přenesená",#REF!,0)</f>
        <v>0</v>
      </c>
      <c r="BG222" s="124">
        <f>IF(L222="nulová",#REF!,0)</f>
        <v>0</v>
      </c>
      <c r="BH222" s="14" t="s">
        <v>65</v>
      </c>
      <c r="BI222" s="124" t="e">
        <f>ROUND(#REF!*H222,2)</f>
        <v>#REF!</v>
      </c>
      <c r="BJ222" s="14" t="s">
        <v>143</v>
      </c>
      <c r="BK222" s="123" t="s">
        <v>2107</v>
      </c>
    </row>
    <row r="223" spans="1:63" s="2" customFormat="1" ht="24.2" customHeight="1" x14ac:dyDescent="0.2">
      <c r="A223" s="25"/>
      <c r="B223" s="112"/>
      <c r="C223" s="113" t="s">
        <v>435</v>
      </c>
      <c r="D223" s="113" t="s">
        <v>145</v>
      </c>
      <c r="E223" s="114" t="s">
        <v>2108</v>
      </c>
      <c r="F223" s="115" t="s">
        <v>2109</v>
      </c>
      <c r="G223" s="116" t="s">
        <v>162</v>
      </c>
      <c r="H223" s="117">
        <v>4.569</v>
      </c>
      <c r="I223" s="118"/>
      <c r="J223" s="26"/>
      <c r="K223" s="119" t="s">
        <v>1</v>
      </c>
      <c r="L223" s="120" t="s">
        <v>37</v>
      </c>
      <c r="M223" s="121">
        <v>0.20599999999999999</v>
      </c>
      <c r="N223" s="121">
        <f>M223*H223</f>
        <v>0.94121399999999988</v>
      </c>
      <c r="O223" s="121">
        <v>6.9999999999999999E-4</v>
      </c>
      <c r="P223" s="121">
        <f>O223*H223</f>
        <v>3.1982999999999998E-3</v>
      </c>
      <c r="Q223" s="121">
        <v>0</v>
      </c>
      <c r="R223" s="122">
        <f>Q223*H223</f>
        <v>0</v>
      </c>
      <c r="S223" s="25"/>
      <c r="T223" s="25"/>
      <c r="U223" s="25"/>
      <c r="V223" s="25"/>
      <c r="W223" s="25"/>
      <c r="X223" s="25"/>
      <c r="Y223" s="25"/>
      <c r="Z223" s="25"/>
      <c r="AA223" s="25"/>
      <c r="AB223" s="25"/>
      <c r="AC223" s="25"/>
      <c r="AP223" s="123" t="s">
        <v>143</v>
      </c>
      <c r="AR223" s="123" t="s">
        <v>145</v>
      </c>
      <c r="AS223" s="123" t="s">
        <v>67</v>
      </c>
      <c r="AW223" s="14" t="s">
        <v>144</v>
      </c>
      <c r="BC223" s="124" t="e">
        <f>IF(L223="základní",#REF!,0)</f>
        <v>#REF!</v>
      </c>
      <c r="BD223" s="124">
        <f>IF(L223="snížená",#REF!,0)</f>
        <v>0</v>
      </c>
      <c r="BE223" s="124">
        <f>IF(L223="zákl. přenesená",#REF!,0)</f>
        <v>0</v>
      </c>
      <c r="BF223" s="124">
        <f>IF(L223="sníž. přenesená",#REF!,0)</f>
        <v>0</v>
      </c>
      <c r="BG223" s="124">
        <f>IF(L223="nulová",#REF!,0)</f>
        <v>0</v>
      </c>
      <c r="BH223" s="14" t="s">
        <v>65</v>
      </c>
      <c r="BI223" s="124" t="e">
        <f>ROUND(#REF!*H223,2)</f>
        <v>#REF!</v>
      </c>
      <c r="BJ223" s="14" t="s">
        <v>143</v>
      </c>
      <c r="BK223" s="123" t="s">
        <v>2110</v>
      </c>
    </row>
    <row r="224" spans="1:63" s="2" customFormat="1" ht="16.5" customHeight="1" x14ac:dyDescent="0.2">
      <c r="A224" s="25"/>
      <c r="B224" s="112"/>
      <c r="C224" s="113" t="s">
        <v>439</v>
      </c>
      <c r="D224" s="113" t="s">
        <v>145</v>
      </c>
      <c r="E224" s="114" t="s">
        <v>2111</v>
      </c>
      <c r="F224" s="115" t="s">
        <v>2112</v>
      </c>
      <c r="G224" s="116" t="s">
        <v>162</v>
      </c>
      <c r="H224" s="117">
        <v>4.569</v>
      </c>
      <c r="I224" s="118"/>
      <c r="J224" s="26"/>
      <c r="K224" s="119" t="s">
        <v>1</v>
      </c>
      <c r="L224" s="120" t="s">
        <v>37</v>
      </c>
      <c r="M224" s="121">
        <v>0.61599999999999999</v>
      </c>
      <c r="N224" s="121">
        <f>M224*H224</f>
        <v>2.8145039999999999</v>
      </c>
      <c r="O224" s="121">
        <v>8.8000000000000003E-4</v>
      </c>
      <c r="P224" s="121">
        <f>O224*H224</f>
        <v>4.0207200000000002E-3</v>
      </c>
      <c r="Q224" s="121">
        <v>0</v>
      </c>
      <c r="R224" s="122">
        <f>Q224*H224</f>
        <v>0</v>
      </c>
      <c r="S224" s="25"/>
      <c r="T224" s="25"/>
      <c r="U224" s="25"/>
      <c r="V224" s="25"/>
      <c r="W224" s="25"/>
      <c r="X224" s="25"/>
      <c r="Y224" s="25"/>
      <c r="Z224" s="25"/>
      <c r="AA224" s="25"/>
      <c r="AB224" s="25"/>
      <c r="AC224" s="25"/>
      <c r="AP224" s="123" t="s">
        <v>214</v>
      </c>
      <c r="AR224" s="123" t="s">
        <v>145</v>
      </c>
      <c r="AS224" s="123" t="s">
        <v>67</v>
      </c>
      <c r="AW224" s="14" t="s">
        <v>144</v>
      </c>
      <c r="BC224" s="124" t="e">
        <f>IF(L224="základní",#REF!,0)</f>
        <v>#REF!</v>
      </c>
      <c r="BD224" s="124">
        <f>IF(L224="snížená",#REF!,0)</f>
        <v>0</v>
      </c>
      <c r="BE224" s="124">
        <f>IF(L224="zákl. přenesená",#REF!,0)</f>
        <v>0</v>
      </c>
      <c r="BF224" s="124">
        <f>IF(L224="sníž. přenesená",#REF!,0)</f>
        <v>0</v>
      </c>
      <c r="BG224" s="124">
        <f>IF(L224="nulová",#REF!,0)</f>
        <v>0</v>
      </c>
      <c r="BH224" s="14" t="s">
        <v>65</v>
      </c>
      <c r="BI224" s="124" t="e">
        <f>ROUND(#REF!*H224,2)</f>
        <v>#REF!</v>
      </c>
      <c r="BJ224" s="14" t="s">
        <v>214</v>
      </c>
      <c r="BK224" s="123" t="s">
        <v>2113</v>
      </c>
    </row>
    <row r="225" spans="1:63" s="2" customFormat="1" ht="24.2" customHeight="1" x14ac:dyDescent="0.2">
      <c r="A225" s="25"/>
      <c r="B225" s="112"/>
      <c r="C225" s="113" t="s">
        <v>443</v>
      </c>
      <c r="D225" s="113" t="s">
        <v>145</v>
      </c>
      <c r="E225" s="114" t="s">
        <v>2114</v>
      </c>
      <c r="F225" s="115" t="s">
        <v>2115</v>
      </c>
      <c r="G225" s="116" t="s">
        <v>339</v>
      </c>
      <c r="H225" s="117">
        <v>67.075000000000003</v>
      </c>
      <c r="I225" s="118"/>
      <c r="J225" s="26"/>
      <c r="K225" s="119" t="s">
        <v>1</v>
      </c>
      <c r="L225" s="120" t="s">
        <v>37</v>
      </c>
      <c r="M225" s="121">
        <v>0</v>
      </c>
      <c r="N225" s="121">
        <f>M225*H225</f>
        <v>0</v>
      </c>
      <c r="O225" s="121">
        <v>0</v>
      </c>
      <c r="P225" s="121">
        <f>O225*H225</f>
        <v>0</v>
      </c>
      <c r="Q225" s="121">
        <v>0</v>
      </c>
      <c r="R225" s="122">
        <f>Q225*H225</f>
        <v>0</v>
      </c>
      <c r="S225" s="25"/>
      <c r="T225" s="25"/>
      <c r="U225" s="25"/>
      <c r="V225" s="25"/>
      <c r="W225" s="25"/>
      <c r="X225" s="25"/>
      <c r="Y225" s="25"/>
      <c r="Z225" s="25"/>
      <c r="AA225" s="25"/>
      <c r="AB225" s="25"/>
      <c r="AC225" s="25"/>
      <c r="AP225" s="123" t="s">
        <v>214</v>
      </c>
      <c r="AR225" s="123" t="s">
        <v>145</v>
      </c>
      <c r="AS225" s="123" t="s">
        <v>67</v>
      </c>
      <c r="AW225" s="14" t="s">
        <v>144</v>
      </c>
      <c r="BC225" s="124" t="e">
        <f>IF(L225="základní",#REF!,0)</f>
        <v>#REF!</v>
      </c>
      <c r="BD225" s="124">
        <f>IF(L225="snížená",#REF!,0)</f>
        <v>0</v>
      </c>
      <c r="BE225" s="124">
        <f>IF(L225="zákl. přenesená",#REF!,0)</f>
        <v>0</v>
      </c>
      <c r="BF225" s="124">
        <f>IF(L225="sníž. přenesená",#REF!,0)</f>
        <v>0</v>
      </c>
      <c r="BG225" s="124">
        <f>IF(L225="nulová",#REF!,0)</f>
        <v>0</v>
      </c>
      <c r="BH225" s="14" t="s">
        <v>65</v>
      </c>
      <c r="BI225" s="124" t="e">
        <f>ROUND(#REF!*H225,2)</f>
        <v>#REF!</v>
      </c>
      <c r="BJ225" s="14" t="s">
        <v>214</v>
      </c>
      <c r="BK225" s="123" t="s">
        <v>2116</v>
      </c>
    </row>
    <row r="226" spans="1:63" s="12" customFormat="1" ht="22.9" customHeight="1" x14ac:dyDescent="0.2">
      <c r="B226" s="103"/>
      <c r="D226" s="104" t="s">
        <v>56</v>
      </c>
      <c r="E226" s="125" t="s">
        <v>1737</v>
      </c>
      <c r="F226" s="125" t="s">
        <v>1738</v>
      </c>
      <c r="J226" s="103"/>
      <c r="K226" s="106"/>
      <c r="L226" s="107"/>
      <c r="M226" s="107"/>
      <c r="N226" s="108">
        <f>SUM(N227:N236)</f>
        <v>2.6761439999999999</v>
      </c>
      <c r="O226" s="107"/>
      <c r="P226" s="108">
        <f>SUM(P227:P236)</f>
        <v>1.96215E-2</v>
      </c>
      <c r="Q226" s="107"/>
      <c r="R226" s="109">
        <f>SUM(R227:R236)</f>
        <v>0.13412724000000001</v>
      </c>
      <c r="AP226" s="104" t="s">
        <v>67</v>
      </c>
      <c r="AR226" s="110" t="s">
        <v>56</v>
      </c>
      <c r="AS226" s="110" t="s">
        <v>65</v>
      </c>
      <c r="AW226" s="104" t="s">
        <v>144</v>
      </c>
      <c r="BI226" s="111" t="e">
        <f>SUM(BI227:BI236)</f>
        <v>#REF!</v>
      </c>
    </row>
    <row r="227" spans="1:63" s="2" customFormat="1" ht="16.5" customHeight="1" x14ac:dyDescent="0.2">
      <c r="A227" s="25"/>
      <c r="B227" s="112"/>
      <c r="C227" s="113" t="s">
        <v>447</v>
      </c>
      <c r="D227" s="113" t="s">
        <v>145</v>
      </c>
      <c r="E227" s="114" t="s">
        <v>1754</v>
      </c>
      <c r="F227" s="115" t="s">
        <v>1755</v>
      </c>
      <c r="G227" s="116" t="s">
        <v>162</v>
      </c>
      <c r="H227" s="117">
        <v>0.76200000000000001</v>
      </c>
      <c r="I227" s="118"/>
      <c r="J227" s="26"/>
      <c r="K227" s="119" t="s">
        <v>1</v>
      </c>
      <c r="L227" s="120" t="s">
        <v>37</v>
      </c>
      <c r="M227" s="121">
        <v>0.36199999999999999</v>
      </c>
      <c r="N227" s="121">
        <f t="shared" ref="N227:N236" si="21">M227*H227</f>
        <v>0.27584399999999998</v>
      </c>
      <c r="O227" s="121">
        <v>0</v>
      </c>
      <c r="P227" s="121">
        <f t="shared" ref="P227:P236" si="22">O227*H227</f>
        <v>0</v>
      </c>
      <c r="Q227" s="121">
        <v>1.9460000000000002E-2</v>
      </c>
      <c r="R227" s="122">
        <f t="shared" ref="R227:R236" si="23">Q227*H227</f>
        <v>1.4828520000000001E-2</v>
      </c>
      <c r="S227" s="25"/>
      <c r="T227" s="25"/>
      <c r="U227" s="25"/>
      <c r="V227" s="25"/>
      <c r="W227" s="25"/>
      <c r="X227" s="25"/>
      <c r="Y227" s="25"/>
      <c r="Z227" s="25"/>
      <c r="AA227" s="25"/>
      <c r="AB227" s="25"/>
      <c r="AC227" s="25"/>
      <c r="AP227" s="123" t="s">
        <v>214</v>
      </c>
      <c r="AR227" s="123" t="s">
        <v>145</v>
      </c>
      <c r="AS227" s="123" t="s">
        <v>67</v>
      </c>
      <c r="AW227" s="14" t="s">
        <v>144</v>
      </c>
      <c r="BC227" s="124" t="e">
        <f>IF(L227="základní",#REF!,0)</f>
        <v>#REF!</v>
      </c>
      <c r="BD227" s="124">
        <f>IF(L227="snížená",#REF!,0)</f>
        <v>0</v>
      </c>
      <c r="BE227" s="124">
        <f>IF(L227="zákl. přenesená",#REF!,0)</f>
        <v>0</v>
      </c>
      <c r="BF227" s="124">
        <f>IF(L227="sníž. přenesená",#REF!,0)</f>
        <v>0</v>
      </c>
      <c r="BG227" s="124">
        <f>IF(L227="nulová",#REF!,0)</f>
        <v>0</v>
      </c>
      <c r="BH227" s="14" t="s">
        <v>65</v>
      </c>
      <c r="BI227" s="124" t="e">
        <f>ROUND(#REF!*H227,2)</f>
        <v>#REF!</v>
      </c>
      <c r="BJ227" s="14" t="s">
        <v>214</v>
      </c>
      <c r="BK227" s="123" t="s">
        <v>2381</v>
      </c>
    </row>
    <row r="228" spans="1:63" s="2" customFormat="1" ht="24.2" customHeight="1" x14ac:dyDescent="0.2">
      <c r="A228" s="25"/>
      <c r="B228" s="112"/>
      <c r="C228" s="113" t="s">
        <v>453</v>
      </c>
      <c r="D228" s="113" t="s">
        <v>145</v>
      </c>
      <c r="E228" s="114" t="s">
        <v>2382</v>
      </c>
      <c r="F228" s="115" t="s">
        <v>2383</v>
      </c>
      <c r="G228" s="116" t="s">
        <v>162</v>
      </c>
      <c r="H228" s="117">
        <v>0.76200000000000001</v>
      </c>
      <c r="I228" s="118"/>
      <c r="J228" s="26"/>
      <c r="K228" s="119" t="s">
        <v>1</v>
      </c>
      <c r="L228" s="120" t="s">
        <v>37</v>
      </c>
      <c r="M228" s="121">
        <v>1.1000000000000001</v>
      </c>
      <c r="N228" s="121">
        <f t="shared" si="21"/>
        <v>0.83820000000000006</v>
      </c>
      <c r="O228" s="121">
        <v>1.197E-2</v>
      </c>
      <c r="P228" s="121">
        <f t="shared" si="22"/>
        <v>9.1211399999999998E-3</v>
      </c>
      <c r="Q228" s="121">
        <v>0</v>
      </c>
      <c r="R228" s="122">
        <f t="shared" si="23"/>
        <v>0</v>
      </c>
      <c r="S228" s="25"/>
      <c r="T228" s="25"/>
      <c r="U228" s="25"/>
      <c r="V228" s="25"/>
      <c r="W228" s="25"/>
      <c r="X228" s="25"/>
      <c r="Y228" s="25"/>
      <c r="Z228" s="25"/>
      <c r="AA228" s="25"/>
      <c r="AB228" s="25"/>
      <c r="AC228" s="25"/>
      <c r="AP228" s="123" t="s">
        <v>214</v>
      </c>
      <c r="AR228" s="123" t="s">
        <v>145</v>
      </c>
      <c r="AS228" s="123" t="s">
        <v>67</v>
      </c>
      <c r="AW228" s="14" t="s">
        <v>144</v>
      </c>
      <c r="BC228" s="124" t="e">
        <f>IF(L228="základní",#REF!,0)</f>
        <v>#REF!</v>
      </c>
      <c r="BD228" s="124">
        <f>IF(L228="snížená",#REF!,0)</f>
        <v>0</v>
      </c>
      <c r="BE228" s="124">
        <f>IF(L228="zákl. přenesená",#REF!,0)</f>
        <v>0</v>
      </c>
      <c r="BF228" s="124">
        <f>IF(L228="sníž. přenesená",#REF!,0)</f>
        <v>0</v>
      </c>
      <c r="BG228" s="124">
        <f>IF(L228="nulová",#REF!,0)</f>
        <v>0</v>
      </c>
      <c r="BH228" s="14" t="s">
        <v>65</v>
      </c>
      <c r="BI228" s="124" t="e">
        <f>ROUND(#REF!*H228,2)</f>
        <v>#REF!</v>
      </c>
      <c r="BJ228" s="14" t="s">
        <v>214</v>
      </c>
      <c r="BK228" s="123" t="s">
        <v>2384</v>
      </c>
    </row>
    <row r="229" spans="1:63" s="2" customFormat="1" ht="16.5" customHeight="1" x14ac:dyDescent="0.2">
      <c r="A229" s="25"/>
      <c r="B229" s="112"/>
      <c r="C229" s="113" t="s">
        <v>457</v>
      </c>
      <c r="D229" s="113" t="s">
        <v>145</v>
      </c>
      <c r="E229" s="114" t="s">
        <v>2385</v>
      </c>
      <c r="F229" s="115" t="s">
        <v>2386</v>
      </c>
      <c r="G229" s="116" t="s">
        <v>727</v>
      </c>
      <c r="H229" s="117">
        <v>0.76200000000000001</v>
      </c>
      <c r="I229" s="118"/>
      <c r="J229" s="26"/>
      <c r="K229" s="119" t="s">
        <v>1</v>
      </c>
      <c r="L229" s="120" t="s">
        <v>37</v>
      </c>
      <c r="M229" s="121">
        <v>0.83699999999999997</v>
      </c>
      <c r="N229" s="121">
        <f t="shared" si="21"/>
        <v>0.63779399999999997</v>
      </c>
      <c r="O229" s="121">
        <v>0</v>
      </c>
      <c r="P229" s="121">
        <f t="shared" si="22"/>
        <v>0</v>
      </c>
      <c r="Q229" s="121">
        <v>0.155</v>
      </c>
      <c r="R229" s="122">
        <f t="shared" si="23"/>
        <v>0.11811000000000001</v>
      </c>
      <c r="S229" s="25"/>
      <c r="T229" s="25"/>
      <c r="U229" s="25"/>
      <c r="V229" s="25"/>
      <c r="W229" s="25"/>
      <c r="X229" s="25"/>
      <c r="Y229" s="25"/>
      <c r="Z229" s="25"/>
      <c r="AA229" s="25"/>
      <c r="AB229" s="25"/>
      <c r="AC229" s="25"/>
      <c r="AP229" s="123" t="s">
        <v>214</v>
      </c>
      <c r="AR229" s="123" t="s">
        <v>145</v>
      </c>
      <c r="AS229" s="123" t="s">
        <v>67</v>
      </c>
      <c r="AW229" s="14" t="s">
        <v>144</v>
      </c>
      <c r="BC229" s="124" t="e">
        <f>IF(L229="základní",#REF!,0)</f>
        <v>#REF!</v>
      </c>
      <c r="BD229" s="124">
        <f>IF(L229="snížená",#REF!,0)</f>
        <v>0</v>
      </c>
      <c r="BE229" s="124">
        <f>IF(L229="zákl. přenesená",#REF!,0)</f>
        <v>0</v>
      </c>
      <c r="BF229" s="124">
        <f>IF(L229="sníž. přenesená",#REF!,0)</f>
        <v>0</v>
      </c>
      <c r="BG229" s="124">
        <f>IF(L229="nulová",#REF!,0)</f>
        <v>0</v>
      </c>
      <c r="BH229" s="14" t="s">
        <v>65</v>
      </c>
      <c r="BI229" s="124" t="e">
        <f>ROUND(#REF!*H229,2)</f>
        <v>#REF!</v>
      </c>
      <c r="BJ229" s="14" t="s">
        <v>214</v>
      </c>
      <c r="BK229" s="123" t="s">
        <v>2387</v>
      </c>
    </row>
    <row r="230" spans="1:63" s="2" customFormat="1" ht="24.2" customHeight="1" x14ac:dyDescent="0.2">
      <c r="A230" s="25"/>
      <c r="B230" s="112"/>
      <c r="C230" s="113" t="s">
        <v>461</v>
      </c>
      <c r="D230" s="113" t="s">
        <v>145</v>
      </c>
      <c r="E230" s="114" t="s">
        <v>2388</v>
      </c>
      <c r="F230" s="115" t="s">
        <v>2389</v>
      </c>
      <c r="G230" s="116" t="s">
        <v>727</v>
      </c>
      <c r="H230" s="117">
        <v>0.76200000000000001</v>
      </c>
      <c r="I230" s="118"/>
      <c r="J230" s="26"/>
      <c r="K230" s="119" t="s">
        <v>1</v>
      </c>
      <c r="L230" s="120" t="s">
        <v>37</v>
      </c>
      <c r="M230" s="121">
        <v>0.50700000000000001</v>
      </c>
      <c r="N230" s="121">
        <f t="shared" si="21"/>
        <v>0.38633400000000001</v>
      </c>
      <c r="O230" s="121">
        <v>6.6E-4</v>
      </c>
      <c r="P230" s="121">
        <f t="shared" si="22"/>
        <v>5.0292000000000002E-4</v>
      </c>
      <c r="Q230" s="121">
        <v>0</v>
      </c>
      <c r="R230" s="122">
        <f t="shared" si="23"/>
        <v>0</v>
      </c>
      <c r="S230" s="25"/>
      <c r="T230" s="25"/>
      <c r="U230" s="25"/>
      <c r="V230" s="25"/>
      <c r="W230" s="25"/>
      <c r="X230" s="25"/>
      <c r="Y230" s="25"/>
      <c r="Z230" s="25"/>
      <c r="AA230" s="25"/>
      <c r="AB230" s="25"/>
      <c r="AC230" s="25"/>
      <c r="AP230" s="123" t="s">
        <v>214</v>
      </c>
      <c r="AR230" s="123" t="s">
        <v>145</v>
      </c>
      <c r="AS230" s="123" t="s">
        <v>67</v>
      </c>
      <c r="AW230" s="14" t="s">
        <v>144</v>
      </c>
      <c r="BC230" s="124" t="e">
        <f>IF(L230="základní",#REF!,0)</f>
        <v>#REF!</v>
      </c>
      <c r="BD230" s="124">
        <f>IF(L230="snížená",#REF!,0)</f>
        <v>0</v>
      </c>
      <c r="BE230" s="124">
        <f>IF(L230="zákl. přenesená",#REF!,0)</f>
        <v>0</v>
      </c>
      <c r="BF230" s="124">
        <f>IF(L230="sníž. přenesená",#REF!,0)</f>
        <v>0</v>
      </c>
      <c r="BG230" s="124">
        <f>IF(L230="nulová",#REF!,0)</f>
        <v>0</v>
      </c>
      <c r="BH230" s="14" t="s">
        <v>65</v>
      </c>
      <c r="BI230" s="124" t="e">
        <f>ROUND(#REF!*H230,2)</f>
        <v>#REF!</v>
      </c>
      <c r="BJ230" s="14" t="s">
        <v>214</v>
      </c>
      <c r="BK230" s="123" t="s">
        <v>2390</v>
      </c>
    </row>
    <row r="231" spans="1:63" s="2" customFormat="1" ht="24.2" customHeight="1" x14ac:dyDescent="0.2">
      <c r="A231" s="25"/>
      <c r="B231" s="112"/>
      <c r="C231" s="126" t="s">
        <v>465</v>
      </c>
      <c r="D231" s="126" t="s">
        <v>242</v>
      </c>
      <c r="E231" s="127" t="s">
        <v>2391</v>
      </c>
      <c r="F231" s="128" t="s">
        <v>2392</v>
      </c>
      <c r="G231" s="129" t="s">
        <v>162</v>
      </c>
      <c r="H231" s="130">
        <v>0.76200000000000001</v>
      </c>
      <c r="I231" s="131"/>
      <c r="J231" s="132"/>
      <c r="K231" s="133" t="s">
        <v>1</v>
      </c>
      <c r="L231" s="134" t="s">
        <v>37</v>
      </c>
      <c r="M231" s="121">
        <v>0</v>
      </c>
      <c r="N231" s="121">
        <f t="shared" si="21"/>
        <v>0</v>
      </c>
      <c r="O231" s="121">
        <v>0.01</v>
      </c>
      <c r="P231" s="121">
        <f t="shared" si="22"/>
        <v>7.62E-3</v>
      </c>
      <c r="Q231" s="121">
        <v>0</v>
      </c>
      <c r="R231" s="122">
        <f t="shared" si="23"/>
        <v>0</v>
      </c>
      <c r="S231" s="25"/>
      <c r="T231" s="25"/>
      <c r="U231" s="25"/>
      <c r="V231" s="25"/>
      <c r="W231" s="25"/>
      <c r="X231" s="25"/>
      <c r="Y231" s="25"/>
      <c r="Z231" s="25"/>
      <c r="AA231" s="25"/>
      <c r="AB231" s="25"/>
      <c r="AC231" s="25"/>
      <c r="AP231" s="123" t="s">
        <v>267</v>
      </c>
      <c r="AR231" s="123" t="s">
        <v>242</v>
      </c>
      <c r="AS231" s="123" t="s">
        <v>67</v>
      </c>
      <c r="AW231" s="14" t="s">
        <v>144</v>
      </c>
      <c r="BC231" s="124" t="e">
        <f>IF(L231="základní",#REF!,0)</f>
        <v>#REF!</v>
      </c>
      <c r="BD231" s="124">
        <f>IF(L231="snížená",#REF!,0)</f>
        <v>0</v>
      </c>
      <c r="BE231" s="124">
        <f>IF(L231="zákl. přenesená",#REF!,0)</f>
        <v>0</v>
      </c>
      <c r="BF231" s="124">
        <f>IF(L231="sníž. přenesená",#REF!,0)</f>
        <v>0</v>
      </c>
      <c r="BG231" s="124">
        <f>IF(L231="nulová",#REF!,0)</f>
        <v>0</v>
      </c>
      <c r="BH231" s="14" t="s">
        <v>65</v>
      </c>
      <c r="BI231" s="124" t="e">
        <f>ROUND(#REF!*H231,2)</f>
        <v>#REF!</v>
      </c>
      <c r="BJ231" s="14" t="s">
        <v>214</v>
      </c>
      <c r="BK231" s="123" t="s">
        <v>2393</v>
      </c>
    </row>
    <row r="232" spans="1:63" s="2" customFormat="1" ht="16.5" customHeight="1" x14ac:dyDescent="0.2">
      <c r="A232" s="25"/>
      <c r="B232" s="112"/>
      <c r="C232" s="113" t="s">
        <v>469</v>
      </c>
      <c r="D232" s="113" t="s">
        <v>145</v>
      </c>
      <c r="E232" s="114" t="s">
        <v>2394</v>
      </c>
      <c r="F232" s="115" t="s">
        <v>2395</v>
      </c>
      <c r="G232" s="116" t="s">
        <v>162</v>
      </c>
      <c r="H232" s="117">
        <v>0.76200000000000001</v>
      </c>
      <c r="I232" s="118"/>
      <c r="J232" s="26"/>
      <c r="K232" s="119" t="s">
        <v>1</v>
      </c>
      <c r="L232" s="120" t="s">
        <v>37</v>
      </c>
      <c r="M232" s="121">
        <v>0.17599999999999999</v>
      </c>
      <c r="N232" s="121">
        <f t="shared" si="21"/>
        <v>0.13411199999999998</v>
      </c>
      <c r="O232" s="121">
        <v>1.09E-3</v>
      </c>
      <c r="P232" s="121">
        <f t="shared" si="22"/>
        <v>8.3058000000000003E-4</v>
      </c>
      <c r="Q232" s="121">
        <v>0</v>
      </c>
      <c r="R232" s="122">
        <f t="shared" si="23"/>
        <v>0</v>
      </c>
      <c r="S232" s="25"/>
      <c r="T232" s="25"/>
      <c r="U232" s="25"/>
      <c r="V232" s="25"/>
      <c r="W232" s="25"/>
      <c r="X232" s="25"/>
      <c r="Y232" s="25"/>
      <c r="Z232" s="25"/>
      <c r="AA232" s="25"/>
      <c r="AB232" s="25"/>
      <c r="AC232" s="25"/>
      <c r="AP232" s="123" t="s">
        <v>214</v>
      </c>
      <c r="AR232" s="123" t="s">
        <v>145</v>
      </c>
      <c r="AS232" s="123" t="s">
        <v>67</v>
      </c>
      <c r="AW232" s="14" t="s">
        <v>144</v>
      </c>
      <c r="BC232" s="124" t="e">
        <f>IF(L232="základní",#REF!,0)</f>
        <v>#REF!</v>
      </c>
      <c r="BD232" s="124">
        <f>IF(L232="snížená",#REF!,0)</f>
        <v>0</v>
      </c>
      <c r="BE232" s="124">
        <f>IF(L232="zákl. přenesená",#REF!,0)</f>
        <v>0</v>
      </c>
      <c r="BF232" s="124">
        <f>IF(L232="sníž. přenesená",#REF!,0)</f>
        <v>0</v>
      </c>
      <c r="BG232" s="124">
        <f>IF(L232="nulová",#REF!,0)</f>
        <v>0</v>
      </c>
      <c r="BH232" s="14" t="s">
        <v>65</v>
      </c>
      <c r="BI232" s="124" t="e">
        <f>ROUND(#REF!*H232,2)</f>
        <v>#REF!</v>
      </c>
      <c r="BJ232" s="14" t="s">
        <v>214</v>
      </c>
      <c r="BK232" s="123" t="s">
        <v>2396</v>
      </c>
    </row>
    <row r="233" spans="1:63" s="2" customFormat="1" ht="16.5" customHeight="1" x14ac:dyDescent="0.2">
      <c r="A233" s="25"/>
      <c r="B233" s="112"/>
      <c r="C233" s="113" t="s">
        <v>473</v>
      </c>
      <c r="D233" s="113" t="s">
        <v>145</v>
      </c>
      <c r="E233" s="114" t="s">
        <v>1772</v>
      </c>
      <c r="F233" s="115" t="s">
        <v>1773</v>
      </c>
      <c r="G233" s="116" t="s">
        <v>727</v>
      </c>
      <c r="H233" s="117">
        <v>0.76200000000000001</v>
      </c>
      <c r="I233" s="118"/>
      <c r="J233" s="26"/>
      <c r="K233" s="119" t="s">
        <v>1</v>
      </c>
      <c r="L233" s="120" t="s">
        <v>37</v>
      </c>
      <c r="M233" s="121">
        <v>0.217</v>
      </c>
      <c r="N233" s="121">
        <f t="shared" si="21"/>
        <v>0.165354</v>
      </c>
      <c r="O233" s="121">
        <v>0</v>
      </c>
      <c r="P233" s="121">
        <f t="shared" si="22"/>
        <v>0</v>
      </c>
      <c r="Q233" s="121">
        <v>1.56E-3</v>
      </c>
      <c r="R233" s="122">
        <f t="shared" si="23"/>
        <v>1.1887200000000001E-3</v>
      </c>
      <c r="S233" s="25"/>
      <c r="T233" s="25"/>
      <c r="U233" s="25"/>
      <c r="V233" s="25"/>
      <c r="W233" s="25"/>
      <c r="X233" s="25"/>
      <c r="Y233" s="25"/>
      <c r="Z233" s="25"/>
      <c r="AA233" s="25"/>
      <c r="AB233" s="25"/>
      <c r="AC233" s="25"/>
      <c r="AP233" s="123" t="s">
        <v>214</v>
      </c>
      <c r="AR233" s="123" t="s">
        <v>145</v>
      </c>
      <c r="AS233" s="123" t="s">
        <v>67</v>
      </c>
      <c r="AW233" s="14" t="s">
        <v>144</v>
      </c>
      <c r="BC233" s="124" t="e">
        <f>IF(L233="základní",#REF!,0)</f>
        <v>#REF!</v>
      </c>
      <c r="BD233" s="124">
        <f>IF(L233="snížená",#REF!,0)</f>
        <v>0</v>
      </c>
      <c r="BE233" s="124">
        <f>IF(L233="zákl. přenesená",#REF!,0)</f>
        <v>0</v>
      </c>
      <c r="BF233" s="124">
        <f>IF(L233="sníž. přenesená",#REF!,0)</f>
        <v>0</v>
      </c>
      <c r="BG233" s="124">
        <f>IF(L233="nulová",#REF!,0)</f>
        <v>0</v>
      </c>
      <c r="BH233" s="14" t="s">
        <v>65</v>
      </c>
      <c r="BI233" s="124" t="e">
        <f>ROUND(#REF!*H233,2)</f>
        <v>#REF!</v>
      </c>
      <c r="BJ233" s="14" t="s">
        <v>214</v>
      </c>
      <c r="BK233" s="123" t="s">
        <v>2397</v>
      </c>
    </row>
    <row r="234" spans="1:63" s="2" customFormat="1" ht="21.75" customHeight="1" x14ac:dyDescent="0.2">
      <c r="A234" s="25"/>
      <c r="B234" s="112"/>
      <c r="C234" s="113" t="s">
        <v>477</v>
      </c>
      <c r="D234" s="113" t="s">
        <v>145</v>
      </c>
      <c r="E234" s="114" t="s">
        <v>1778</v>
      </c>
      <c r="F234" s="115" t="s">
        <v>2398</v>
      </c>
      <c r="G234" s="116" t="s">
        <v>727</v>
      </c>
      <c r="H234" s="117">
        <v>0.76200000000000001</v>
      </c>
      <c r="I234" s="118"/>
      <c r="J234" s="26"/>
      <c r="K234" s="119" t="s">
        <v>1</v>
      </c>
      <c r="L234" s="120" t="s">
        <v>37</v>
      </c>
      <c r="M234" s="121">
        <v>0.2</v>
      </c>
      <c r="N234" s="121">
        <f t="shared" si="21"/>
        <v>0.15240000000000001</v>
      </c>
      <c r="O234" s="121">
        <v>1.8E-3</v>
      </c>
      <c r="P234" s="121">
        <f t="shared" si="22"/>
        <v>1.3715999999999999E-3</v>
      </c>
      <c r="Q234" s="121">
        <v>0</v>
      </c>
      <c r="R234" s="122">
        <f t="shared" si="23"/>
        <v>0</v>
      </c>
      <c r="S234" s="25"/>
      <c r="T234" s="25"/>
      <c r="U234" s="25"/>
      <c r="V234" s="25"/>
      <c r="W234" s="25"/>
      <c r="X234" s="25"/>
      <c r="Y234" s="25"/>
      <c r="Z234" s="25"/>
      <c r="AA234" s="25"/>
      <c r="AB234" s="25"/>
      <c r="AC234" s="25"/>
      <c r="AP234" s="123" t="s">
        <v>214</v>
      </c>
      <c r="AR234" s="123" t="s">
        <v>145</v>
      </c>
      <c r="AS234" s="123" t="s">
        <v>67</v>
      </c>
      <c r="AW234" s="14" t="s">
        <v>144</v>
      </c>
      <c r="BC234" s="124" t="e">
        <f>IF(L234="základní",#REF!,0)</f>
        <v>#REF!</v>
      </c>
      <c r="BD234" s="124">
        <f>IF(L234="snížená",#REF!,0)</f>
        <v>0</v>
      </c>
      <c r="BE234" s="124">
        <f>IF(L234="zákl. přenesená",#REF!,0)</f>
        <v>0</v>
      </c>
      <c r="BF234" s="124">
        <f>IF(L234="sníž. přenesená",#REF!,0)</f>
        <v>0</v>
      </c>
      <c r="BG234" s="124">
        <f>IF(L234="nulová",#REF!,0)</f>
        <v>0</v>
      </c>
      <c r="BH234" s="14" t="s">
        <v>65</v>
      </c>
      <c r="BI234" s="124" t="e">
        <f>ROUND(#REF!*H234,2)</f>
        <v>#REF!</v>
      </c>
      <c r="BJ234" s="14" t="s">
        <v>214</v>
      </c>
      <c r="BK234" s="123" t="s">
        <v>2399</v>
      </c>
    </row>
    <row r="235" spans="1:63" s="2" customFormat="1" ht="16.5" customHeight="1" x14ac:dyDescent="0.2">
      <c r="A235" s="25"/>
      <c r="B235" s="112"/>
      <c r="C235" s="113" t="s">
        <v>481</v>
      </c>
      <c r="D235" s="113" t="s">
        <v>145</v>
      </c>
      <c r="E235" s="114" t="s">
        <v>1787</v>
      </c>
      <c r="F235" s="115" t="s">
        <v>1788</v>
      </c>
      <c r="G235" s="116" t="s">
        <v>162</v>
      </c>
      <c r="H235" s="117">
        <v>0.76200000000000001</v>
      </c>
      <c r="I235" s="118"/>
      <c r="J235" s="26"/>
      <c r="K235" s="119" t="s">
        <v>1</v>
      </c>
      <c r="L235" s="120" t="s">
        <v>37</v>
      </c>
      <c r="M235" s="121">
        <v>0.113</v>
      </c>
      <c r="N235" s="121">
        <f t="shared" si="21"/>
        <v>8.6106000000000002E-2</v>
      </c>
      <c r="O235" s="121">
        <v>2.3000000000000001E-4</v>
      </c>
      <c r="P235" s="121">
        <f t="shared" si="22"/>
        <v>1.7526E-4</v>
      </c>
      <c r="Q235" s="121">
        <v>0</v>
      </c>
      <c r="R235" s="122">
        <f t="shared" si="23"/>
        <v>0</v>
      </c>
      <c r="S235" s="25"/>
      <c r="T235" s="25"/>
      <c r="U235" s="25"/>
      <c r="V235" s="25"/>
      <c r="W235" s="25"/>
      <c r="X235" s="25"/>
      <c r="Y235" s="25"/>
      <c r="Z235" s="25"/>
      <c r="AA235" s="25"/>
      <c r="AB235" s="25"/>
      <c r="AC235" s="25"/>
      <c r="AP235" s="123" t="s">
        <v>214</v>
      </c>
      <c r="AR235" s="123" t="s">
        <v>145</v>
      </c>
      <c r="AS235" s="123" t="s">
        <v>67</v>
      </c>
      <c r="AW235" s="14" t="s">
        <v>144</v>
      </c>
      <c r="BC235" s="124" t="e">
        <f>IF(L235="základní",#REF!,0)</f>
        <v>#REF!</v>
      </c>
      <c r="BD235" s="124">
        <f>IF(L235="snížená",#REF!,0)</f>
        <v>0</v>
      </c>
      <c r="BE235" s="124">
        <f>IF(L235="zákl. přenesená",#REF!,0)</f>
        <v>0</v>
      </c>
      <c r="BF235" s="124">
        <f>IF(L235="sníž. přenesená",#REF!,0)</f>
        <v>0</v>
      </c>
      <c r="BG235" s="124">
        <f>IF(L235="nulová",#REF!,0)</f>
        <v>0</v>
      </c>
      <c r="BH235" s="14" t="s">
        <v>65</v>
      </c>
      <c r="BI235" s="124" t="e">
        <f>ROUND(#REF!*H235,2)</f>
        <v>#REF!</v>
      </c>
      <c r="BJ235" s="14" t="s">
        <v>214</v>
      </c>
      <c r="BK235" s="123" t="s">
        <v>2400</v>
      </c>
    </row>
    <row r="236" spans="1:63" s="2" customFormat="1" ht="24.2" customHeight="1" x14ac:dyDescent="0.2">
      <c r="A236" s="25"/>
      <c r="B236" s="112"/>
      <c r="C236" s="113" t="s">
        <v>485</v>
      </c>
      <c r="D236" s="113" t="s">
        <v>145</v>
      </c>
      <c r="E236" s="114" t="s">
        <v>1841</v>
      </c>
      <c r="F236" s="115" t="s">
        <v>1842</v>
      </c>
      <c r="G236" s="116" t="s">
        <v>339</v>
      </c>
      <c r="H236" s="117">
        <v>153.369</v>
      </c>
      <c r="I236" s="118"/>
      <c r="J236" s="26"/>
      <c r="K236" s="119" t="s">
        <v>1</v>
      </c>
      <c r="L236" s="120" t="s">
        <v>37</v>
      </c>
      <c r="M236" s="121">
        <v>0</v>
      </c>
      <c r="N236" s="121">
        <f t="shared" si="21"/>
        <v>0</v>
      </c>
      <c r="O236" s="121">
        <v>0</v>
      </c>
      <c r="P236" s="121">
        <f t="shared" si="22"/>
        <v>0</v>
      </c>
      <c r="Q236" s="121">
        <v>0</v>
      </c>
      <c r="R236" s="122">
        <f t="shared" si="23"/>
        <v>0</v>
      </c>
      <c r="S236" s="25"/>
      <c r="T236" s="25"/>
      <c r="U236" s="25"/>
      <c r="V236" s="25"/>
      <c r="W236" s="25"/>
      <c r="X236" s="25"/>
      <c r="Y236" s="25"/>
      <c r="Z236" s="25"/>
      <c r="AA236" s="25"/>
      <c r="AB236" s="25"/>
      <c r="AC236" s="25"/>
      <c r="AP236" s="123" t="s">
        <v>214</v>
      </c>
      <c r="AR236" s="123" t="s">
        <v>145</v>
      </c>
      <c r="AS236" s="123" t="s">
        <v>67</v>
      </c>
      <c r="AW236" s="14" t="s">
        <v>144</v>
      </c>
      <c r="BC236" s="124" t="e">
        <f>IF(L236="základní",#REF!,0)</f>
        <v>#REF!</v>
      </c>
      <c r="BD236" s="124">
        <f>IF(L236="snížená",#REF!,0)</f>
        <v>0</v>
      </c>
      <c r="BE236" s="124">
        <f>IF(L236="zákl. přenesená",#REF!,0)</f>
        <v>0</v>
      </c>
      <c r="BF236" s="124">
        <f>IF(L236="sníž. přenesená",#REF!,0)</f>
        <v>0</v>
      </c>
      <c r="BG236" s="124">
        <f>IF(L236="nulová",#REF!,0)</f>
        <v>0</v>
      </c>
      <c r="BH236" s="14" t="s">
        <v>65</v>
      </c>
      <c r="BI236" s="124" t="e">
        <f>ROUND(#REF!*H236,2)</f>
        <v>#REF!</v>
      </c>
      <c r="BJ236" s="14" t="s">
        <v>214</v>
      </c>
      <c r="BK236" s="123" t="s">
        <v>2401</v>
      </c>
    </row>
    <row r="237" spans="1:63" s="12" customFormat="1" ht="22.9" customHeight="1" x14ac:dyDescent="0.2">
      <c r="B237" s="103"/>
      <c r="D237" s="104" t="s">
        <v>56</v>
      </c>
      <c r="E237" s="125" t="s">
        <v>2117</v>
      </c>
      <c r="F237" s="125" t="s">
        <v>2118</v>
      </c>
      <c r="J237" s="103"/>
      <c r="K237" s="106"/>
      <c r="L237" s="107"/>
      <c r="M237" s="107"/>
      <c r="N237" s="108">
        <f>SUM(N238:N242)</f>
        <v>1.3063450000000001</v>
      </c>
      <c r="O237" s="107"/>
      <c r="P237" s="108">
        <f>SUM(P238:P242)</f>
        <v>9.4416200000000006E-2</v>
      </c>
      <c r="Q237" s="107"/>
      <c r="R237" s="109">
        <f>SUM(R238:R242)</f>
        <v>0.11425000000000002</v>
      </c>
      <c r="AP237" s="104" t="s">
        <v>67</v>
      </c>
      <c r="AR237" s="110" t="s">
        <v>56</v>
      </c>
      <c r="AS237" s="110" t="s">
        <v>65</v>
      </c>
      <c r="AW237" s="104" t="s">
        <v>144</v>
      </c>
      <c r="BI237" s="111" t="e">
        <f>SUM(BI238:BI242)</f>
        <v>#REF!</v>
      </c>
    </row>
    <row r="238" spans="1:63" s="2" customFormat="1" ht="16.5" customHeight="1" x14ac:dyDescent="0.2">
      <c r="A238" s="25"/>
      <c r="B238" s="112"/>
      <c r="C238" s="113" t="s">
        <v>491</v>
      </c>
      <c r="D238" s="113" t="s">
        <v>145</v>
      </c>
      <c r="E238" s="114" t="s">
        <v>2119</v>
      </c>
      <c r="F238" s="115" t="s">
        <v>2120</v>
      </c>
      <c r="G238" s="116" t="s">
        <v>162</v>
      </c>
      <c r="H238" s="117">
        <v>2.2850000000000001</v>
      </c>
      <c r="I238" s="118"/>
      <c r="J238" s="26"/>
      <c r="K238" s="119" t="s">
        <v>1</v>
      </c>
      <c r="L238" s="120" t="s">
        <v>37</v>
      </c>
      <c r="M238" s="121">
        <v>8.2000000000000003E-2</v>
      </c>
      <c r="N238" s="121">
        <f>M238*H238</f>
        <v>0.18737000000000001</v>
      </c>
      <c r="O238" s="121">
        <v>0</v>
      </c>
      <c r="P238" s="121">
        <f>O238*H238</f>
        <v>0</v>
      </c>
      <c r="Q238" s="121">
        <v>0.05</v>
      </c>
      <c r="R238" s="122">
        <f>Q238*H238</f>
        <v>0.11425000000000002</v>
      </c>
      <c r="S238" s="25"/>
      <c r="T238" s="25"/>
      <c r="U238" s="25"/>
      <c r="V238" s="25"/>
      <c r="W238" s="25"/>
      <c r="X238" s="25"/>
      <c r="Y238" s="25"/>
      <c r="Z238" s="25"/>
      <c r="AA238" s="25"/>
      <c r="AB238" s="25"/>
      <c r="AC238" s="25"/>
      <c r="AP238" s="123" t="s">
        <v>214</v>
      </c>
      <c r="AR238" s="123" t="s">
        <v>145</v>
      </c>
      <c r="AS238" s="123" t="s">
        <v>67</v>
      </c>
      <c r="AW238" s="14" t="s">
        <v>144</v>
      </c>
      <c r="BC238" s="124" t="e">
        <f>IF(L238="základní",#REF!,0)</f>
        <v>#REF!</v>
      </c>
      <c r="BD238" s="124">
        <f>IF(L238="snížená",#REF!,0)</f>
        <v>0</v>
      </c>
      <c r="BE238" s="124">
        <f>IF(L238="zákl. přenesená",#REF!,0)</f>
        <v>0</v>
      </c>
      <c r="BF238" s="124">
        <f>IF(L238="sníž. přenesená",#REF!,0)</f>
        <v>0</v>
      </c>
      <c r="BG238" s="124">
        <f>IF(L238="nulová",#REF!,0)</f>
        <v>0</v>
      </c>
      <c r="BH238" s="14" t="s">
        <v>65</v>
      </c>
      <c r="BI238" s="124" t="e">
        <f>ROUND(#REF!*H238,2)</f>
        <v>#REF!</v>
      </c>
      <c r="BJ238" s="14" t="s">
        <v>214</v>
      </c>
      <c r="BK238" s="123" t="s">
        <v>2121</v>
      </c>
    </row>
    <row r="239" spans="1:63" s="2" customFormat="1" ht="16.5" customHeight="1" x14ac:dyDescent="0.2">
      <c r="A239" s="25"/>
      <c r="B239" s="112"/>
      <c r="C239" s="113" t="s">
        <v>495</v>
      </c>
      <c r="D239" s="113" t="s">
        <v>145</v>
      </c>
      <c r="E239" s="114" t="s">
        <v>2122</v>
      </c>
      <c r="F239" s="115" t="s">
        <v>2123</v>
      </c>
      <c r="G239" s="116" t="s">
        <v>169</v>
      </c>
      <c r="H239" s="117">
        <v>0.76200000000000001</v>
      </c>
      <c r="I239" s="118"/>
      <c r="J239" s="26"/>
      <c r="K239" s="119" t="s">
        <v>1</v>
      </c>
      <c r="L239" s="120" t="s">
        <v>37</v>
      </c>
      <c r="M239" s="121">
        <v>5.1999999999999998E-2</v>
      </c>
      <c r="N239" s="121">
        <f>M239*H239</f>
        <v>3.9623999999999999E-2</v>
      </c>
      <c r="O239" s="121">
        <v>0</v>
      </c>
      <c r="P239" s="121">
        <f>O239*H239</f>
        <v>0</v>
      </c>
      <c r="Q239" s="121">
        <v>0</v>
      </c>
      <c r="R239" s="122">
        <f>Q239*H239</f>
        <v>0</v>
      </c>
      <c r="S239" s="25"/>
      <c r="T239" s="25"/>
      <c r="U239" s="25"/>
      <c r="V239" s="25"/>
      <c r="W239" s="25"/>
      <c r="X239" s="25"/>
      <c r="Y239" s="25"/>
      <c r="Z239" s="25"/>
      <c r="AA239" s="25"/>
      <c r="AB239" s="25"/>
      <c r="AC239" s="25"/>
      <c r="AP239" s="123" t="s">
        <v>143</v>
      </c>
      <c r="AR239" s="123" t="s">
        <v>145</v>
      </c>
      <c r="AS239" s="123" t="s">
        <v>67</v>
      </c>
      <c r="AW239" s="14" t="s">
        <v>144</v>
      </c>
      <c r="BC239" s="124" t="e">
        <f>IF(L239="základní",#REF!,0)</f>
        <v>#REF!</v>
      </c>
      <c r="BD239" s="124">
        <f>IF(L239="snížená",#REF!,0)</f>
        <v>0</v>
      </c>
      <c r="BE239" s="124">
        <f>IF(L239="zákl. přenesená",#REF!,0)</f>
        <v>0</v>
      </c>
      <c r="BF239" s="124">
        <f>IF(L239="sníž. přenesená",#REF!,0)</f>
        <v>0</v>
      </c>
      <c r="BG239" s="124">
        <f>IF(L239="nulová",#REF!,0)</f>
        <v>0</v>
      </c>
      <c r="BH239" s="14" t="s">
        <v>65</v>
      </c>
      <c r="BI239" s="124" t="e">
        <f>ROUND(#REF!*H239,2)</f>
        <v>#REF!</v>
      </c>
      <c r="BJ239" s="14" t="s">
        <v>143</v>
      </c>
      <c r="BK239" s="123" t="s">
        <v>2124</v>
      </c>
    </row>
    <row r="240" spans="1:63" s="2" customFormat="1" ht="37.9" customHeight="1" x14ac:dyDescent="0.2">
      <c r="A240" s="25"/>
      <c r="B240" s="112"/>
      <c r="C240" s="113" t="s">
        <v>499</v>
      </c>
      <c r="D240" s="113" t="s">
        <v>145</v>
      </c>
      <c r="E240" s="114" t="s">
        <v>2125</v>
      </c>
      <c r="F240" s="115" t="s">
        <v>2126</v>
      </c>
      <c r="G240" s="116" t="s">
        <v>162</v>
      </c>
      <c r="H240" s="117">
        <v>2.2850000000000001</v>
      </c>
      <c r="I240" s="118"/>
      <c r="J240" s="26"/>
      <c r="K240" s="119" t="s">
        <v>1</v>
      </c>
      <c r="L240" s="120" t="s">
        <v>37</v>
      </c>
      <c r="M240" s="121">
        <v>0.31900000000000001</v>
      </c>
      <c r="N240" s="121">
        <f>M240*H240</f>
        <v>0.72891500000000009</v>
      </c>
      <c r="O240" s="121">
        <v>4.1320000000000003E-2</v>
      </c>
      <c r="P240" s="121">
        <f>O240*H240</f>
        <v>9.4416200000000006E-2</v>
      </c>
      <c r="Q240" s="121">
        <v>0</v>
      </c>
      <c r="R240" s="122">
        <f>Q240*H240</f>
        <v>0</v>
      </c>
      <c r="S240" s="25"/>
      <c r="T240" s="25"/>
      <c r="U240" s="25"/>
      <c r="V240" s="25"/>
      <c r="W240" s="25"/>
      <c r="X240" s="25"/>
      <c r="Y240" s="25"/>
      <c r="Z240" s="25"/>
      <c r="AA240" s="25"/>
      <c r="AB240" s="25"/>
      <c r="AC240" s="25"/>
      <c r="AP240" s="123" t="s">
        <v>214</v>
      </c>
      <c r="AR240" s="123" t="s">
        <v>145</v>
      </c>
      <c r="AS240" s="123" t="s">
        <v>67</v>
      </c>
      <c r="AW240" s="14" t="s">
        <v>144</v>
      </c>
      <c r="BC240" s="124" t="e">
        <f>IF(L240="základní",#REF!,0)</f>
        <v>#REF!</v>
      </c>
      <c r="BD240" s="124">
        <f>IF(L240="snížená",#REF!,0)</f>
        <v>0</v>
      </c>
      <c r="BE240" s="124">
        <f>IF(L240="zákl. přenesená",#REF!,0)</f>
        <v>0</v>
      </c>
      <c r="BF240" s="124">
        <f>IF(L240="sníž. přenesená",#REF!,0)</f>
        <v>0</v>
      </c>
      <c r="BG240" s="124">
        <f>IF(L240="nulová",#REF!,0)</f>
        <v>0</v>
      </c>
      <c r="BH240" s="14" t="s">
        <v>65</v>
      </c>
      <c r="BI240" s="124" t="e">
        <f>ROUND(#REF!*H240,2)</f>
        <v>#REF!</v>
      </c>
      <c r="BJ240" s="14" t="s">
        <v>214</v>
      </c>
      <c r="BK240" s="123" t="s">
        <v>2127</v>
      </c>
    </row>
    <row r="241" spans="1:63" s="2" customFormat="1" ht="24.2" customHeight="1" x14ac:dyDescent="0.2">
      <c r="A241" s="25"/>
      <c r="B241" s="112"/>
      <c r="C241" s="113" t="s">
        <v>505</v>
      </c>
      <c r="D241" s="113" t="s">
        <v>145</v>
      </c>
      <c r="E241" s="114" t="s">
        <v>2128</v>
      </c>
      <c r="F241" s="115" t="s">
        <v>2129</v>
      </c>
      <c r="G241" s="116" t="s">
        <v>212</v>
      </c>
      <c r="H241" s="117">
        <v>0.114</v>
      </c>
      <c r="I241" s="118"/>
      <c r="J241" s="26"/>
      <c r="K241" s="119" t="s">
        <v>1</v>
      </c>
      <c r="L241" s="120" t="s">
        <v>37</v>
      </c>
      <c r="M241" s="121">
        <v>3.0739999999999998</v>
      </c>
      <c r="N241" s="121">
        <f>M241*H241</f>
        <v>0.35043599999999997</v>
      </c>
      <c r="O241" s="121">
        <v>0</v>
      </c>
      <c r="P241" s="121">
        <f>O241*H241</f>
        <v>0</v>
      </c>
      <c r="Q241" s="121">
        <v>0</v>
      </c>
      <c r="R241" s="122">
        <f>Q241*H241</f>
        <v>0</v>
      </c>
      <c r="S241" s="25"/>
      <c r="T241" s="25"/>
      <c r="U241" s="25"/>
      <c r="V241" s="25"/>
      <c r="W241" s="25"/>
      <c r="X241" s="25"/>
      <c r="Y241" s="25"/>
      <c r="Z241" s="25"/>
      <c r="AA241" s="25"/>
      <c r="AB241" s="25"/>
      <c r="AC241" s="25"/>
      <c r="AP241" s="123" t="s">
        <v>214</v>
      </c>
      <c r="AR241" s="123" t="s">
        <v>145</v>
      </c>
      <c r="AS241" s="123" t="s">
        <v>67</v>
      </c>
      <c r="AW241" s="14" t="s">
        <v>144</v>
      </c>
      <c r="BC241" s="124" t="e">
        <f>IF(L241="základní",#REF!,0)</f>
        <v>#REF!</v>
      </c>
      <c r="BD241" s="124">
        <f>IF(L241="snížená",#REF!,0)</f>
        <v>0</v>
      </c>
      <c r="BE241" s="124">
        <f>IF(L241="zákl. přenesená",#REF!,0)</f>
        <v>0</v>
      </c>
      <c r="BF241" s="124">
        <f>IF(L241="sníž. přenesená",#REF!,0)</f>
        <v>0</v>
      </c>
      <c r="BG241" s="124">
        <f>IF(L241="nulová",#REF!,0)</f>
        <v>0</v>
      </c>
      <c r="BH241" s="14" t="s">
        <v>65</v>
      </c>
      <c r="BI241" s="124" t="e">
        <f>ROUND(#REF!*H241,2)</f>
        <v>#REF!</v>
      </c>
      <c r="BJ241" s="14" t="s">
        <v>214</v>
      </c>
      <c r="BK241" s="123" t="s">
        <v>2130</v>
      </c>
    </row>
    <row r="242" spans="1:63" s="2" customFormat="1" ht="24.2" customHeight="1" x14ac:dyDescent="0.2">
      <c r="A242" s="25"/>
      <c r="B242" s="112"/>
      <c r="C242" s="113" t="s">
        <v>509</v>
      </c>
      <c r="D242" s="113" t="s">
        <v>145</v>
      </c>
      <c r="E242" s="114" t="s">
        <v>2131</v>
      </c>
      <c r="F242" s="115" t="s">
        <v>2132</v>
      </c>
      <c r="G242" s="116" t="s">
        <v>339</v>
      </c>
      <c r="H242" s="117">
        <v>265.351</v>
      </c>
      <c r="I242" s="118"/>
      <c r="J242" s="26"/>
      <c r="K242" s="119" t="s">
        <v>1</v>
      </c>
      <c r="L242" s="120" t="s">
        <v>37</v>
      </c>
      <c r="M242" s="121">
        <v>0</v>
      </c>
      <c r="N242" s="121">
        <f>M242*H242</f>
        <v>0</v>
      </c>
      <c r="O242" s="121">
        <v>0</v>
      </c>
      <c r="P242" s="121">
        <f>O242*H242</f>
        <v>0</v>
      </c>
      <c r="Q242" s="121">
        <v>0</v>
      </c>
      <c r="R242" s="122">
        <f>Q242*H242</f>
        <v>0</v>
      </c>
      <c r="S242" s="25"/>
      <c r="T242" s="25"/>
      <c r="U242" s="25"/>
      <c r="V242" s="25"/>
      <c r="W242" s="25"/>
      <c r="X242" s="25"/>
      <c r="Y242" s="25"/>
      <c r="Z242" s="25"/>
      <c r="AA242" s="25"/>
      <c r="AB242" s="25"/>
      <c r="AC242" s="25"/>
      <c r="AP242" s="123" t="s">
        <v>214</v>
      </c>
      <c r="AR242" s="123" t="s">
        <v>145</v>
      </c>
      <c r="AS242" s="123" t="s">
        <v>67</v>
      </c>
      <c r="AW242" s="14" t="s">
        <v>144</v>
      </c>
      <c r="BC242" s="124" t="e">
        <f>IF(L242="základní",#REF!,0)</f>
        <v>#REF!</v>
      </c>
      <c r="BD242" s="124">
        <f>IF(L242="snížená",#REF!,0)</f>
        <v>0</v>
      </c>
      <c r="BE242" s="124">
        <f>IF(L242="zákl. přenesená",#REF!,0)</f>
        <v>0</v>
      </c>
      <c r="BF242" s="124">
        <f>IF(L242="sníž. přenesená",#REF!,0)</f>
        <v>0</v>
      </c>
      <c r="BG242" s="124">
        <f>IF(L242="nulová",#REF!,0)</f>
        <v>0</v>
      </c>
      <c r="BH242" s="14" t="s">
        <v>65</v>
      </c>
      <c r="BI242" s="124" t="e">
        <f>ROUND(#REF!*H242,2)</f>
        <v>#REF!</v>
      </c>
      <c r="BJ242" s="14" t="s">
        <v>214</v>
      </c>
      <c r="BK242" s="123" t="s">
        <v>2133</v>
      </c>
    </row>
    <row r="243" spans="1:63" s="12" customFormat="1" ht="22.9" customHeight="1" x14ac:dyDescent="0.2">
      <c r="B243" s="103"/>
      <c r="D243" s="104" t="s">
        <v>56</v>
      </c>
      <c r="E243" s="125" t="s">
        <v>258</v>
      </c>
      <c r="F243" s="125" t="s">
        <v>872</v>
      </c>
      <c r="J243" s="103"/>
      <c r="K243" s="106"/>
      <c r="L243" s="107"/>
      <c r="M243" s="107"/>
      <c r="N243" s="108">
        <f>SUM(N244:N254)</f>
        <v>0</v>
      </c>
      <c r="O243" s="107"/>
      <c r="P243" s="108">
        <f>SUM(P244:P254)</f>
        <v>0</v>
      </c>
      <c r="Q243" s="107"/>
      <c r="R243" s="109">
        <f>SUM(R244:R254)</f>
        <v>0</v>
      </c>
      <c r="AP243" s="104" t="s">
        <v>67</v>
      </c>
      <c r="AR243" s="110" t="s">
        <v>56</v>
      </c>
      <c r="AS243" s="110" t="s">
        <v>65</v>
      </c>
      <c r="AW243" s="104" t="s">
        <v>144</v>
      </c>
      <c r="BI243" s="111" t="e">
        <f>SUM(BI244:BI254)</f>
        <v>#REF!</v>
      </c>
    </row>
    <row r="244" spans="1:63" s="2" customFormat="1" ht="37.9" customHeight="1" x14ac:dyDescent="0.2">
      <c r="A244" s="25"/>
      <c r="B244" s="112"/>
      <c r="C244" s="113" t="s">
        <v>513</v>
      </c>
      <c r="D244" s="113" t="s">
        <v>145</v>
      </c>
      <c r="E244" s="114" t="s">
        <v>2134</v>
      </c>
      <c r="F244" s="115" t="s">
        <v>2135</v>
      </c>
      <c r="G244" s="116" t="s">
        <v>905</v>
      </c>
      <c r="H244" s="117">
        <v>1.5229999999999999</v>
      </c>
      <c r="I244" s="118"/>
      <c r="J244" s="26"/>
      <c r="K244" s="119" t="s">
        <v>1</v>
      </c>
      <c r="L244" s="120" t="s">
        <v>37</v>
      </c>
      <c r="M244" s="121">
        <v>0</v>
      </c>
      <c r="N244" s="121">
        <f t="shared" ref="N244:N254" si="24">M244*H244</f>
        <v>0</v>
      </c>
      <c r="O244" s="121">
        <v>0</v>
      </c>
      <c r="P244" s="121">
        <f t="shared" ref="P244:P254" si="25">O244*H244</f>
        <v>0</v>
      </c>
      <c r="Q244" s="121">
        <v>0</v>
      </c>
      <c r="R244" s="122">
        <f t="shared" ref="R244:R254" si="26">Q244*H244</f>
        <v>0</v>
      </c>
      <c r="S244" s="25"/>
      <c r="T244" s="25"/>
      <c r="U244" s="25"/>
      <c r="V244" s="25"/>
      <c r="W244" s="25"/>
      <c r="X244" s="25"/>
      <c r="Y244" s="25"/>
      <c r="Z244" s="25"/>
      <c r="AA244" s="25"/>
      <c r="AB244" s="25"/>
      <c r="AC244" s="25"/>
      <c r="AP244" s="123" t="s">
        <v>143</v>
      </c>
      <c r="AR244" s="123" t="s">
        <v>145</v>
      </c>
      <c r="AS244" s="123" t="s">
        <v>67</v>
      </c>
      <c r="AW244" s="14" t="s">
        <v>144</v>
      </c>
      <c r="BC244" s="124" t="e">
        <f>IF(L244="základní",#REF!,0)</f>
        <v>#REF!</v>
      </c>
      <c r="BD244" s="124">
        <f>IF(L244="snížená",#REF!,0)</f>
        <v>0</v>
      </c>
      <c r="BE244" s="124">
        <f>IF(L244="zákl. přenesená",#REF!,0)</f>
        <v>0</v>
      </c>
      <c r="BF244" s="124">
        <f>IF(L244="sníž. přenesená",#REF!,0)</f>
        <v>0</v>
      </c>
      <c r="BG244" s="124">
        <f>IF(L244="nulová",#REF!,0)</f>
        <v>0</v>
      </c>
      <c r="BH244" s="14" t="s">
        <v>65</v>
      </c>
      <c r="BI244" s="124" t="e">
        <f>ROUND(#REF!*H244,2)</f>
        <v>#REF!</v>
      </c>
      <c r="BJ244" s="14" t="s">
        <v>143</v>
      </c>
      <c r="BK244" s="123" t="s">
        <v>2402</v>
      </c>
    </row>
    <row r="245" spans="1:63" s="2" customFormat="1" ht="16.5" customHeight="1" x14ac:dyDescent="0.2">
      <c r="A245" s="25"/>
      <c r="B245" s="112"/>
      <c r="C245" s="113" t="s">
        <v>517</v>
      </c>
      <c r="D245" s="113" t="s">
        <v>145</v>
      </c>
      <c r="E245" s="114" t="s">
        <v>2137</v>
      </c>
      <c r="F245" s="115" t="s">
        <v>2138</v>
      </c>
      <c r="G245" s="116" t="s">
        <v>905</v>
      </c>
      <c r="H245" s="117">
        <v>4.569</v>
      </c>
      <c r="I245" s="118"/>
      <c r="J245" s="26"/>
      <c r="K245" s="119" t="s">
        <v>1</v>
      </c>
      <c r="L245" s="120" t="s">
        <v>37</v>
      </c>
      <c r="M245" s="121">
        <v>0</v>
      </c>
      <c r="N245" s="121">
        <f t="shared" si="24"/>
        <v>0</v>
      </c>
      <c r="O245" s="121">
        <v>0</v>
      </c>
      <c r="P245" s="121">
        <f t="shared" si="25"/>
        <v>0</v>
      </c>
      <c r="Q245" s="121">
        <v>0</v>
      </c>
      <c r="R245" s="122">
        <f t="shared" si="26"/>
        <v>0</v>
      </c>
      <c r="S245" s="25"/>
      <c r="T245" s="25"/>
      <c r="U245" s="25"/>
      <c r="V245" s="25"/>
      <c r="W245" s="25"/>
      <c r="X245" s="25"/>
      <c r="Y245" s="25"/>
      <c r="Z245" s="25"/>
      <c r="AA245" s="25"/>
      <c r="AB245" s="25"/>
      <c r="AC245" s="25"/>
      <c r="AP245" s="123" t="s">
        <v>143</v>
      </c>
      <c r="AR245" s="123" t="s">
        <v>145</v>
      </c>
      <c r="AS245" s="123" t="s">
        <v>67</v>
      </c>
      <c r="AW245" s="14" t="s">
        <v>144</v>
      </c>
      <c r="BC245" s="124" t="e">
        <f>IF(L245="základní",#REF!,0)</f>
        <v>#REF!</v>
      </c>
      <c r="BD245" s="124">
        <f>IF(L245="snížená",#REF!,0)</f>
        <v>0</v>
      </c>
      <c r="BE245" s="124">
        <f>IF(L245="zákl. přenesená",#REF!,0)</f>
        <v>0</v>
      </c>
      <c r="BF245" s="124">
        <f>IF(L245="sníž. přenesená",#REF!,0)</f>
        <v>0</v>
      </c>
      <c r="BG245" s="124">
        <f>IF(L245="nulová",#REF!,0)</f>
        <v>0</v>
      </c>
      <c r="BH245" s="14" t="s">
        <v>65</v>
      </c>
      <c r="BI245" s="124" t="e">
        <f>ROUND(#REF!*H245,2)</f>
        <v>#REF!</v>
      </c>
      <c r="BJ245" s="14" t="s">
        <v>143</v>
      </c>
      <c r="BK245" s="123" t="s">
        <v>2403</v>
      </c>
    </row>
    <row r="246" spans="1:63" s="2" customFormat="1" ht="16.5" customHeight="1" x14ac:dyDescent="0.2">
      <c r="A246" s="25"/>
      <c r="B246" s="112"/>
      <c r="C246" s="113" t="s">
        <v>521</v>
      </c>
      <c r="D246" s="113" t="s">
        <v>145</v>
      </c>
      <c r="E246" s="114" t="s">
        <v>2140</v>
      </c>
      <c r="F246" s="115" t="s">
        <v>2141</v>
      </c>
      <c r="G246" s="116" t="s">
        <v>905</v>
      </c>
      <c r="H246" s="117">
        <v>1.5229999999999999</v>
      </c>
      <c r="I246" s="118"/>
      <c r="J246" s="26"/>
      <c r="K246" s="119" t="s">
        <v>1</v>
      </c>
      <c r="L246" s="120" t="s">
        <v>37</v>
      </c>
      <c r="M246" s="121">
        <v>0</v>
      </c>
      <c r="N246" s="121">
        <f t="shared" si="24"/>
        <v>0</v>
      </c>
      <c r="O246" s="121">
        <v>0</v>
      </c>
      <c r="P246" s="121">
        <f t="shared" si="25"/>
        <v>0</v>
      </c>
      <c r="Q246" s="121">
        <v>0</v>
      </c>
      <c r="R246" s="122">
        <f t="shared" si="26"/>
        <v>0</v>
      </c>
      <c r="S246" s="25"/>
      <c r="T246" s="25"/>
      <c r="U246" s="25"/>
      <c r="V246" s="25"/>
      <c r="W246" s="25"/>
      <c r="X246" s="25"/>
      <c r="Y246" s="25"/>
      <c r="Z246" s="25"/>
      <c r="AA246" s="25"/>
      <c r="AB246" s="25"/>
      <c r="AC246" s="25"/>
      <c r="AP246" s="123" t="s">
        <v>143</v>
      </c>
      <c r="AR246" s="123" t="s">
        <v>145</v>
      </c>
      <c r="AS246" s="123" t="s">
        <v>67</v>
      </c>
      <c r="AW246" s="14" t="s">
        <v>144</v>
      </c>
      <c r="BC246" s="124" t="e">
        <f>IF(L246="základní",#REF!,0)</f>
        <v>#REF!</v>
      </c>
      <c r="BD246" s="124">
        <f>IF(L246="snížená",#REF!,0)</f>
        <v>0</v>
      </c>
      <c r="BE246" s="124">
        <f>IF(L246="zákl. přenesená",#REF!,0)</f>
        <v>0</v>
      </c>
      <c r="BF246" s="124">
        <f>IF(L246="sníž. přenesená",#REF!,0)</f>
        <v>0</v>
      </c>
      <c r="BG246" s="124">
        <f>IF(L246="nulová",#REF!,0)</f>
        <v>0</v>
      </c>
      <c r="BH246" s="14" t="s">
        <v>65</v>
      </c>
      <c r="BI246" s="124" t="e">
        <f>ROUND(#REF!*H246,2)</f>
        <v>#REF!</v>
      </c>
      <c r="BJ246" s="14" t="s">
        <v>143</v>
      </c>
      <c r="BK246" s="123" t="s">
        <v>2404</v>
      </c>
    </row>
    <row r="247" spans="1:63" s="2" customFormat="1" ht="24.2" customHeight="1" x14ac:dyDescent="0.2">
      <c r="A247" s="25"/>
      <c r="B247" s="112"/>
      <c r="C247" s="113" t="s">
        <v>525</v>
      </c>
      <c r="D247" s="113" t="s">
        <v>145</v>
      </c>
      <c r="E247" s="114" t="s">
        <v>2143</v>
      </c>
      <c r="F247" s="115" t="s">
        <v>2144</v>
      </c>
      <c r="G247" s="116" t="s">
        <v>198</v>
      </c>
      <c r="H247" s="117">
        <v>319.84100000000001</v>
      </c>
      <c r="I247" s="118"/>
      <c r="J247" s="26"/>
      <c r="K247" s="119" t="s">
        <v>1</v>
      </c>
      <c r="L247" s="120" t="s">
        <v>37</v>
      </c>
      <c r="M247" s="121">
        <v>0</v>
      </c>
      <c r="N247" s="121">
        <f t="shared" si="24"/>
        <v>0</v>
      </c>
      <c r="O247" s="121">
        <v>0</v>
      </c>
      <c r="P247" s="121">
        <f t="shared" si="25"/>
        <v>0</v>
      </c>
      <c r="Q247" s="121">
        <v>0</v>
      </c>
      <c r="R247" s="122">
        <f t="shared" si="26"/>
        <v>0</v>
      </c>
      <c r="S247" s="25"/>
      <c r="T247" s="25"/>
      <c r="U247" s="25"/>
      <c r="V247" s="25"/>
      <c r="W247" s="25"/>
      <c r="X247" s="25"/>
      <c r="Y247" s="25"/>
      <c r="Z247" s="25"/>
      <c r="AA247" s="25"/>
      <c r="AB247" s="25"/>
      <c r="AC247" s="25"/>
      <c r="AP247" s="123" t="s">
        <v>143</v>
      </c>
      <c r="AR247" s="123" t="s">
        <v>145</v>
      </c>
      <c r="AS247" s="123" t="s">
        <v>67</v>
      </c>
      <c r="AW247" s="14" t="s">
        <v>144</v>
      </c>
      <c r="BC247" s="124" t="e">
        <f>IF(L247="základní",#REF!,0)</f>
        <v>#REF!</v>
      </c>
      <c r="BD247" s="124">
        <f>IF(L247="snížená",#REF!,0)</f>
        <v>0</v>
      </c>
      <c r="BE247" s="124">
        <f>IF(L247="zákl. přenesená",#REF!,0)</f>
        <v>0</v>
      </c>
      <c r="BF247" s="124">
        <f>IF(L247="sníž. přenesená",#REF!,0)</f>
        <v>0</v>
      </c>
      <c r="BG247" s="124">
        <f>IF(L247="nulová",#REF!,0)</f>
        <v>0</v>
      </c>
      <c r="BH247" s="14" t="s">
        <v>65</v>
      </c>
      <c r="BI247" s="124" t="e">
        <f>ROUND(#REF!*H247,2)</f>
        <v>#REF!</v>
      </c>
      <c r="BJ247" s="14" t="s">
        <v>143</v>
      </c>
      <c r="BK247" s="123" t="s">
        <v>2405</v>
      </c>
    </row>
    <row r="248" spans="1:63" s="2" customFormat="1" ht="16.5" customHeight="1" x14ac:dyDescent="0.2">
      <c r="A248" s="25"/>
      <c r="B248" s="112"/>
      <c r="C248" s="113" t="s">
        <v>529</v>
      </c>
      <c r="D248" s="113" t="s">
        <v>145</v>
      </c>
      <c r="E248" s="114" t="s">
        <v>2146</v>
      </c>
      <c r="F248" s="115" t="s">
        <v>2147</v>
      </c>
      <c r="G248" s="116" t="s">
        <v>2148</v>
      </c>
      <c r="H248" s="117">
        <v>0.76200000000000001</v>
      </c>
      <c r="I248" s="118"/>
      <c r="J248" s="26"/>
      <c r="K248" s="119" t="s">
        <v>1</v>
      </c>
      <c r="L248" s="120" t="s">
        <v>37</v>
      </c>
      <c r="M248" s="121">
        <v>0</v>
      </c>
      <c r="N248" s="121">
        <f t="shared" si="24"/>
        <v>0</v>
      </c>
      <c r="O248" s="121">
        <v>0</v>
      </c>
      <c r="P248" s="121">
        <f t="shared" si="25"/>
        <v>0</v>
      </c>
      <c r="Q248" s="121">
        <v>0</v>
      </c>
      <c r="R248" s="122">
        <f t="shared" si="26"/>
        <v>0</v>
      </c>
      <c r="S248" s="25"/>
      <c r="T248" s="25"/>
      <c r="U248" s="25"/>
      <c r="V248" s="25"/>
      <c r="W248" s="25"/>
      <c r="X248" s="25"/>
      <c r="Y248" s="25"/>
      <c r="Z248" s="25"/>
      <c r="AA248" s="25"/>
      <c r="AB248" s="25"/>
      <c r="AC248" s="25"/>
      <c r="AP248" s="123" t="s">
        <v>143</v>
      </c>
      <c r="AR248" s="123" t="s">
        <v>145</v>
      </c>
      <c r="AS248" s="123" t="s">
        <v>67</v>
      </c>
      <c r="AW248" s="14" t="s">
        <v>144</v>
      </c>
      <c r="BC248" s="124" t="e">
        <f>IF(L248="základní",#REF!,0)</f>
        <v>#REF!</v>
      </c>
      <c r="BD248" s="124">
        <f>IF(L248="snížená",#REF!,0)</f>
        <v>0</v>
      </c>
      <c r="BE248" s="124">
        <f>IF(L248="zákl. přenesená",#REF!,0)</f>
        <v>0</v>
      </c>
      <c r="BF248" s="124">
        <f>IF(L248="sníž. přenesená",#REF!,0)</f>
        <v>0</v>
      </c>
      <c r="BG248" s="124">
        <f>IF(L248="nulová",#REF!,0)</f>
        <v>0</v>
      </c>
      <c r="BH248" s="14" t="s">
        <v>65</v>
      </c>
      <c r="BI248" s="124" t="e">
        <f>ROUND(#REF!*H248,2)</f>
        <v>#REF!</v>
      </c>
      <c r="BJ248" s="14" t="s">
        <v>143</v>
      </c>
      <c r="BK248" s="123" t="s">
        <v>2406</v>
      </c>
    </row>
    <row r="249" spans="1:63" s="2" customFormat="1" ht="24.2" customHeight="1" x14ac:dyDescent="0.2">
      <c r="A249" s="25"/>
      <c r="B249" s="112"/>
      <c r="C249" s="113" t="s">
        <v>942</v>
      </c>
      <c r="D249" s="113" t="s">
        <v>145</v>
      </c>
      <c r="E249" s="114" t="s">
        <v>2150</v>
      </c>
      <c r="F249" s="115" t="s">
        <v>2151</v>
      </c>
      <c r="G249" s="116" t="s">
        <v>169</v>
      </c>
      <c r="H249" s="117">
        <v>0.76200000000000001</v>
      </c>
      <c r="I249" s="118"/>
      <c r="J249" s="26"/>
      <c r="K249" s="119" t="s">
        <v>1</v>
      </c>
      <c r="L249" s="120" t="s">
        <v>37</v>
      </c>
      <c r="M249" s="121">
        <v>0</v>
      </c>
      <c r="N249" s="121">
        <f t="shared" si="24"/>
        <v>0</v>
      </c>
      <c r="O249" s="121">
        <v>0</v>
      </c>
      <c r="P249" s="121">
        <f t="shared" si="25"/>
        <v>0</v>
      </c>
      <c r="Q249" s="121">
        <v>0</v>
      </c>
      <c r="R249" s="122">
        <f t="shared" si="26"/>
        <v>0</v>
      </c>
      <c r="S249" s="25"/>
      <c r="T249" s="25"/>
      <c r="U249" s="25"/>
      <c r="V249" s="25"/>
      <c r="W249" s="25"/>
      <c r="X249" s="25"/>
      <c r="Y249" s="25"/>
      <c r="Z249" s="25"/>
      <c r="AA249" s="25"/>
      <c r="AB249" s="25"/>
      <c r="AC249" s="25"/>
      <c r="AP249" s="123" t="s">
        <v>143</v>
      </c>
      <c r="AR249" s="123" t="s">
        <v>145</v>
      </c>
      <c r="AS249" s="123" t="s">
        <v>67</v>
      </c>
      <c r="AW249" s="14" t="s">
        <v>144</v>
      </c>
      <c r="BC249" s="124" t="e">
        <f>IF(L249="základní",#REF!,0)</f>
        <v>#REF!</v>
      </c>
      <c r="BD249" s="124">
        <f>IF(L249="snížená",#REF!,0)</f>
        <v>0</v>
      </c>
      <c r="BE249" s="124">
        <f>IF(L249="zákl. přenesená",#REF!,0)</f>
        <v>0</v>
      </c>
      <c r="BF249" s="124">
        <f>IF(L249="sníž. přenesená",#REF!,0)</f>
        <v>0</v>
      </c>
      <c r="BG249" s="124">
        <f>IF(L249="nulová",#REF!,0)</f>
        <v>0</v>
      </c>
      <c r="BH249" s="14" t="s">
        <v>65</v>
      </c>
      <c r="BI249" s="124" t="e">
        <f>ROUND(#REF!*H249,2)</f>
        <v>#REF!</v>
      </c>
      <c r="BJ249" s="14" t="s">
        <v>143</v>
      </c>
      <c r="BK249" s="123" t="s">
        <v>2407</v>
      </c>
    </row>
    <row r="250" spans="1:63" s="2" customFormat="1" ht="24.2" customHeight="1" x14ac:dyDescent="0.2">
      <c r="A250" s="25"/>
      <c r="B250" s="112"/>
      <c r="C250" s="113" t="s">
        <v>946</v>
      </c>
      <c r="D250" s="113" t="s">
        <v>145</v>
      </c>
      <c r="E250" s="114" t="s">
        <v>2153</v>
      </c>
      <c r="F250" s="115" t="s">
        <v>2154</v>
      </c>
      <c r="G250" s="116" t="s">
        <v>198</v>
      </c>
      <c r="H250" s="117">
        <v>60.921999999999997</v>
      </c>
      <c r="I250" s="118"/>
      <c r="J250" s="26"/>
      <c r="K250" s="119" t="s">
        <v>1</v>
      </c>
      <c r="L250" s="120" t="s">
        <v>37</v>
      </c>
      <c r="M250" s="121">
        <v>0</v>
      </c>
      <c r="N250" s="121">
        <f t="shared" si="24"/>
        <v>0</v>
      </c>
      <c r="O250" s="121">
        <v>0</v>
      </c>
      <c r="P250" s="121">
        <f t="shared" si="25"/>
        <v>0</v>
      </c>
      <c r="Q250" s="121">
        <v>0</v>
      </c>
      <c r="R250" s="122">
        <f t="shared" si="26"/>
        <v>0</v>
      </c>
      <c r="S250" s="25"/>
      <c r="T250" s="25"/>
      <c r="U250" s="25"/>
      <c r="V250" s="25"/>
      <c r="W250" s="25"/>
      <c r="X250" s="25"/>
      <c r="Y250" s="25"/>
      <c r="Z250" s="25"/>
      <c r="AA250" s="25"/>
      <c r="AB250" s="25"/>
      <c r="AC250" s="25"/>
      <c r="AP250" s="123" t="s">
        <v>143</v>
      </c>
      <c r="AR250" s="123" t="s">
        <v>145</v>
      </c>
      <c r="AS250" s="123" t="s">
        <v>67</v>
      </c>
      <c r="AW250" s="14" t="s">
        <v>144</v>
      </c>
      <c r="BC250" s="124" t="e">
        <f>IF(L250="základní",#REF!,0)</f>
        <v>#REF!</v>
      </c>
      <c r="BD250" s="124">
        <f>IF(L250="snížená",#REF!,0)</f>
        <v>0</v>
      </c>
      <c r="BE250" s="124">
        <f>IF(L250="zákl. přenesená",#REF!,0)</f>
        <v>0</v>
      </c>
      <c r="BF250" s="124">
        <f>IF(L250="sníž. přenesená",#REF!,0)</f>
        <v>0</v>
      </c>
      <c r="BG250" s="124">
        <f>IF(L250="nulová",#REF!,0)</f>
        <v>0</v>
      </c>
      <c r="BH250" s="14" t="s">
        <v>65</v>
      </c>
      <c r="BI250" s="124" t="e">
        <f>ROUND(#REF!*H250,2)</f>
        <v>#REF!</v>
      </c>
      <c r="BJ250" s="14" t="s">
        <v>143</v>
      </c>
      <c r="BK250" s="123" t="s">
        <v>2408</v>
      </c>
    </row>
    <row r="251" spans="1:63" s="2" customFormat="1" ht="16.5" customHeight="1" x14ac:dyDescent="0.2">
      <c r="A251" s="25"/>
      <c r="B251" s="112"/>
      <c r="C251" s="113" t="s">
        <v>952</v>
      </c>
      <c r="D251" s="113" t="s">
        <v>145</v>
      </c>
      <c r="E251" s="114" t="s">
        <v>2156</v>
      </c>
      <c r="F251" s="115" t="s">
        <v>2157</v>
      </c>
      <c r="G251" s="116" t="s">
        <v>905</v>
      </c>
      <c r="H251" s="117">
        <v>0.76200000000000001</v>
      </c>
      <c r="I251" s="118"/>
      <c r="J251" s="26"/>
      <c r="K251" s="119" t="s">
        <v>1</v>
      </c>
      <c r="L251" s="120" t="s">
        <v>37</v>
      </c>
      <c r="M251" s="121">
        <v>0</v>
      </c>
      <c r="N251" s="121">
        <f t="shared" si="24"/>
        <v>0</v>
      </c>
      <c r="O251" s="121">
        <v>0</v>
      </c>
      <c r="P251" s="121">
        <f t="shared" si="25"/>
        <v>0</v>
      </c>
      <c r="Q251" s="121">
        <v>0</v>
      </c>
      <c r="R251" s="122">
        <f t="shared" si="26"/>
        <v>0</v>
      </c>
      <c r="S251" s="25"/>
      <c r="T251" s="25"/>
      <c r="U251" s="25"/>
      <c r="V251" s="25"/>
      <c r="W251" s="25"/>
      <c r="X251" s="25"/>
      <c r="Y251" s="25"/>
      <c r="Z251" s="25"/>
      <c r="AA251" s="25"/>
      <c r="AB251" s="25"/>
      <c r="AC251" s="25"/>
      <c r="AP251" s="123" t="s">
        <v>143</v>
      </c>
      <c r="AR251" s="123" t="s">
        <v>145</v>
      </c>
      <c r="AS251" s="123" t="s">
        <v>67</v>
      </c>
      <c r="AW251" s="14" t="s">
        <v>144</v>
      </c>
      <c r="BC251" s="124" t="e">
        <f>IF(L251="základní",#REF!,0)</f>
        <v>#REF!</v>
      </c>
      <c r="BD251" s="124">
        <f>IF(L251="snížená",#REF!,0)</f>
        <v>0</v>
      </c>
      <c r="BE251" s="124">
        <f>IF(L251="zákl. přenesená",#REF!,0)</f>
        <v>0</v>
      </c>
      <c r="BF251" s="124">
        <f>IF(L251="sníž. přenesená",#REF!,0)</f>
        <v>0</v>
      </c>
      <c r="BG251" s="124">
        <f>IF(L251="nulová",#REF!,0)</f>
        <v>0</v>
      </c>
      <c r="BH251" s="14" t="s">
        <v>65</v>
      </c>
      <c r="BI251" s="124" t="e">
        <f>ROUND(#REF!*H251,2)</f>
        <v>#REF!</v>
      </c>
      <c r="BJ251" s="14" t="s">
        <v>143</v>
      </c>
      <c r="BK251" s="123" t="s">
        <v>2409</v>
      </c>
    </row>
    <row r="252" spans="1:63" s="2" customFormat="1" ht="24.2" customHeight="1" x14ac:dyDescent="0.2">
      <c r="A252" s="25"/>
      <c r="B252" s="112"/>
      <c r="C252" s="113" t="s">
        <v>956</v>
      </c>
      <c r="D252" s="113" t="s">
        <v>145</v>
      </c>
      <c r="E252" s="114" t="s">
        <v>2159</v>
      </c>
      <c r="F252" s="115" t="s">
        <v>2160</v>
      </c>
      <c r="G252" s="116" t="s">
        <v>727</v>
      </c>
      <c r="H252" s="117">
        <v>0.76200000000000001</v>
      </c>
      <c r="I252" s="118"/>
      <c r="J252" s="26"/>
      <c r="K252" s="119" t="s">
        <v>1</v>
      </c>
      <c r="L252" s="120" t="s">
        <v>37</v>
      </c>
      <c r="M252" s="121">
        <v>0</v>
      </c>
      <c r="N252" s="121">
        <f t="shared" si="24"/>
        <v>0</v>
      </c>
      <c r="O252" s="121">
        <v>0</v>
      </c>
      <c r="P252" s="121">
        <f t="shared" si="25"/>
        <v>0</v>
      </c>
      <c r="Q252" s="121">
        <v>0</v>
      </c>
      <c r="R252" s="122">
        <f t="shared" si="26"/>
        <v>0</v>
      </c>
      <c r="S252" s="25"/>
      <c r="T252" s="25"/>
      <c r="U252" s="25"/>
      <c r="V252" s="25"/>
      <c r="W252" s="25"/>
      <c r="X252" s="25"/>
      <c r="Y252" s="25"/>
      <c r="Z252" s="25"/>
      <c r="AA252" s="25"/>
      <c r="AB252" s="25"/>
      <c r="AC252" s="25"/>
      <c r="AP252" s="123" t="s">
        <v>143</v>
      </c>
      <c r="AR252" s="123" t="s">
        <v>145</v>
      </c>
      <c r="AS252" s="123" t="s">
        <v>67</v>
      </c>
      <c r="AW252" s="14" t="s">
        <v>144</v>
      </c>
      <c r="BC252" s="124" t="e">
        <f>IF(L252="základní",#REF!,0)</f>
        <v>#REF!</v>
      </c>
      <c r="BD252" s="124">
        <f>IF(L252="snížená",#REF!,0)</f>
        <v>0</v>
      </c>
      <c r="BE252" s="124">
        <f>IF(L252="zákl. přenesená",#REF!,0)</f>
        <v>0</v>
      </c>
      <c r="BF252" s="124">
        <f>IF(L252="sníž. přenesená",#REF!,0)</f>
        <v>0</v>
      </c>
      <c r="BG252" s="124">
        <f>IF(L252="nulová",#REF!,0)</f>
        <v>0</v>
      </c>
      <c r="BH252" s="14" t="s">
        <v>65</v>
      </c>
      <c r="BI252" s="124" t="e">
        <f>ROUND(#REF!*H252,2)</f>
        <v>#REF!</v>
      </c>
      <c r="BJ252" s="14" t="s">
        <v>143</v>
      </c>
      <c r="BK252" s="123" t="s">
        <v>2410</v>
      </c>
    </row>
    <row r="253" spans="1:63" s="2" customFormat="1" ht="16.5" customHeight="1" x14ac:dyDescent="0.2">
      <c r="A253" s="25"/>
      <c r="B253" s="112"/>
      <c r="C253" s="113" t="s">
        <v>960</v>
      </c>
      <c r="D253" s="113" t="s">
        <v>145</v>
      </c>
      <c r="E253" s="114" t="s">
        <v>2162</v>
      </c>
      <c r="F253" s="115" t="s">
        <v>2163</v>
      </c>
      <c r="G253" s="116" t="s">
        <v>905</v>
      </c>
      <c r="H253" s="117">
        <v>0.76200000000000001</v>
      </c>
      <c r="I253" s="118"/>
      <c r="J253" s="26"/>
      <c r="K253" s="119" t="s">
        <v>1</v>
      </c>
      <c r="L253" s="120" t="s">
        <v>37</v>
      </c>
      <c r="M253" s="121">
        <v>0</v>
      </c>
      <c r="N253" s="121">
        <f t="shared" si="24"/>
        <v>0</v>
      </c>
      <c r="O253" s="121">
        <v>0</v>
      </c>
      <c r="P253" s="121">
        <f t="shared" si="25"/>
        <v>0</v>
      </c>
      <c r="Q253" s="121">
        <v>0</v>
      </c>
      <c r="R253" s="122">
        <f t="shared" si="26"/>
        <v>0</v>
      </c>
      <c r="S253" s="25"/>
      <c r="T253" s="25"/>
      <c r="U253" s="25"/>
      <c r="V253" s="25"/>
      <c r="W253" s="25"/>
      <c r="X253" s="25"/>
      <c r="Y253" s="25"/>
      <c r="Z253" s="25"/>
      <c r="AA253" s="25"/>
      <c r="AB253" s="25"/>
      <c r="AC253" s="25"/>
      <c r="AP253" s="123" t="s">
        <v>143</v>
      </c>
      <c r="AR253" s="123" t="s">
        <v>145</v>
      </c>
      <c r="AS253" s="123" t="s">
        <v>67</v>
      </c>
      <c r="AW253" s="14" t="s">
        <v>144</v>
      </c>
      <c r="BC253" s="124" t="e">
        <f>IF(L253="základní",#REF!,0)</f>
        <v>#REF!</v>
      </c>
      <c r="BD253" s="124">
        <f>IF(L253="snížená",#REF!,0)</f>
        <v>0</v>
      </c>
      <c r="BE253" s="124">
        <f>IF(L253="zákl. přenesená",#REF!,0)</f>
        <v>0</v>
      </c>
      <c r="BF253" s="124">
        <f>IF(L253="sníž. přenesená",#REF!,0)</f>
        <v>0</v>
      </c>
      <c r="BG253" s="124">
        <f>IF(L253="nulová",#REF!,0)</f>
        <v>0</v>
      </c>
      <c r="BH253" s="14" t="s">
        <v>65</v>
      </c>
      <c r="BI253" s="124" t="e">
        <f>ROUND(#REF!*H253,2)</f>
        <v>#REF!</v>
      </c>
      <c r="BJ253" s="14" t="s">
        <v>143</v>
      </c>
      <c r="BK253" s="123" t="s">
        <v>2411</v>
      </c>
    </row>
    <row r="254" spans="1:63" s="2" customFormat="1" ht="24.2" customHeight="1" x14ac:dyDescent="0.2">
      <c r="A254" s="25"/>
      <c r="B254" s="112"/>
      <c r="C254" s="113" t="s">
        <v>964</v>
      </c>
      <c r="D254" s="113" t="s">
        <v>145</v>
      </c>
      <c r="E254" s="114" t="s">
        <v>2165</v>
      </c>
      <c r="F254" s="115" t="s">
        <v>2166</v>
      </c>
      <c r="G254" s="116" t="s">
        <v>339</v>
      </c>
      <c r="H254" s="117">
        <v>235.12100000000001</v>
      </c>
      <c r="I254" s="118"/>
      <c r="J254" s="26"/>
      <c r="K254" s="119" t="s">
        <v>1</v>
      </c>
      <c r="L254" s="120" t="s">
        <v>37</v>
      </c>
      <c r="M254" s="121">
        <v>0</v>
      </c>
      <c r="N254" s="121">
        <f t="shared" si="24"/>
        <v>0</v>
      </c>
      <c r="O254" s="121">
        <v>0</v>
      </c>
      <c r="P254" s="121">
        <f t="shared" si="25"/>
        <v>0</v>
      </c>
      <c r="Q254" s="121">
        <v>0</v>
      </c>
      <c r="R254" s="122">
        <f t="shared" si="26"/>
        <v>0</v>
      </c>
      <c r="S254" s="25"/>
      <c r="T254" s="25"/>
      <c r="U254" s="25"/>
      <c r="V254" s="25"/>
      <c r="W254" s="25"/>
      <c r="X254" s="25"/>
      <c r="Y254" s="25"/>
      <c r="Z254" s="25"/>
      <c r="AA254" s="25"/>
      <c r="AB254" s="25"/>
      <c r="AC254" s="25"/>
      <c r="AP254" s="123" t="s">
        <v>214</v>
      </c>
      <c r="AR254" s="123" t="s">
        <v>145</v>
      </c>
      <c r="AS254" s="123" t="s">
        <v>67</v>
      </c>
      <c r="AW254" s="14" t="s">
        <v>144</v>
      </c>
      <c r="BC254" s="124" t="e">
        <f>IF(L254="základní",#REF!,0)</f>
        <v>#REF!</v>
      </c>
      <c r="BD254" s="124">
        <f>IF(L254="snížená",#REF!,0)</f>
        <v>0</v>
      </c>
      <c r="BE254" s="124">
        <f>IF(L254="zákl. přenesená",#REF!,0)</f>
        <v>0</v>
      </c>
      <c r="BF254" s="124">
        <f>IF(L254="sníž. přenesená",#REF!,0)</f>
        <v>0</v>
      </c>
      <c r="BG254" s="124">
        <f>IF(L254="nulová",#REF!,0)</f>
        <v>0</v>
      </c>
      <c r="BH254" s="14" t="s">
        <v>65</v>
      </c>
      <c r="BI254" s="124" t="e">
        <f>ROUND(#REF!*H254,2)</f>
        <v>#REF!</v>
      </c>
      <c r="BJ254" s="14" t="s">
        <v>214</v>
      </c>
      <c r="BK254" s="123" t="s">
        <v>2412</v>
      </c>
    </row>
    <row r="255" spans="1:63" s="12" customFormat="1" ht="22.9" customHeight="1" x14ac:dyDescent="0.2">
      <c r="B255" s="103"/>
      <c r="D255" s="104" t="s">
        <v>56</v>
      </c>
      <c r="E255" s="125" t="s">
        <v>907</v>
      </c>
      <c r="F255" s="125" t="s">
        <v>908</v>
      </c>
      <c r="J255" s="103"/>
      <c r="K255" s="106"/>
      <c r="L255" s="107"/>
      <c r="M255" s="107"/>
      <c r="N255" s="108">
        <f>SUM(N256:N261)</f>
        <v>13.531676000000001</v>
      </c>
      <c r="O255" s="107"/>
      <c r="P255" s="108">
        <f>SUM(P256:P261)</f>
        <v>0.21024168999999998</v>
      </c>
      <c r="Q255" s="107"/>
      <c r="R255" s="109">
        <f>SUM(R256:R261)</f>
        <v>0</v>
      </c>
      <c r="AP255" s="104" t="s">
        <v>67</v>
      </c>
      <c r="AR255" s="110" t="s">
        <v>56</v>
      </c>
      <c r="AS255" s="110" t="s">
        <v>65</v>
      </c>
      <c r="AW255" s="104" t="s">
        <v>144</v>
      </c>
      <c r="BI255" s="111" t="e">
        <f>SUM(BI256:BI261)</f>
        <v>#REF!</v>
      </c>
    </row>
    <row r="256" spans="1:63" s="2" customFormat="1" ht="33" customHeight="1" x14ac:dyDescent="0.2">
      <c r="A256" s="25"/>
      <c r="B256" s="112"/>
      <c r="C256" s="113" t="s">
        <v>968</v>
      </c>
      <c r="D256" s="113" t="s">
        <v>145</v>
      </c>
      <c r="E256" s="114" t="s">
        <v>2178</v>
      </c>
      <c r="F256" s="115" t="s">
        <v>2179</v>
      </c>
      <c r="G256" s="116" t="s">
        <v>178</v>
      </c>
      <c r="H256" s="117">
        <v>20.257000000000001</v>
      </c>
      <c r="I256" s="118"/>
      <c r="J256" s="26"/>
      <c r="K256" s="119" t="s">
        <v>1</v>
      </c>
      <c r="L256" s="120" t="s">
        <v>37</v>
      </c>
      <c r="M256" s="121">
        <v>0.57799999999999996</v>
      </c>
      <c r="N256" s="121">
        <f t="shared" ref="N256:N261" si="27">M256*H256</f>
        <v>11.708546</v>
      </c>
      <c r="O256" s="121">
        <v>1.17E-3</v>
      </c>
      <c r="P256" s="121">
        <f t="shared" ref="P256:P261" si="28">O256*H256</f>
        <v>2.3700690000000003E-2</v>
      </c>
      <c r="Q256" s="121">
        <v>0</v>
      </c>
      <c r="R256" s="122">
        <f t="shared" ref="R256:R261" si="29">Q256*H256</f>
        <v>0</v>
      </c>
      <c r="S256" s="25"/>
      <c r="T256" s="25"/>
      <c r="U256" s="25"/>
      <c r="V256" s="25"/>
      <c r="W256" s="25"/>
      <c r="X256" s="25"/>
      <c r="Y256" s="25"/>
      <c r="Z256" s="25"/>
      <c r="AA256" s="25"/>
      <c r="AB256" s="25"/>
      <c r="AC256" s="25"/>
      <c r="AP256" s="123" t="s">
        <v>214</v>
      </c>
      <c r="AR256" s="123" t="s">
        <v>145</v>
      </c>
      <c r="AS256" s="123" t="s">
        <v>67</v>
      </c>
      <c r="AW256" s="14" t="s">
        <v>144</v>
      </c>
      <c r="BC256" s="124" t="e">
        <f>IF(L256="základní",#REF!,0)</f>
        <v>#REF!</v>
      </c>
      <c r="BD256" s="124">
        <f>IF(L256="snížená",#REF!,0)</f>
        <v>0</v>
      </c>
      <c r="BE256" s="124">
        <f>IF(L256="zákl. přenesená",#REF!,0)</f>
        <v>0</v>
      </c>
      <c r="BF256" s="124">
        <f>IF(L256="sníž. přenesená",#REF!,0)</f>
        <v>0</v>
      </c>
      <c r="BG256" s="124">
        <f>IF(L256="nulová",#REF!,0)</f>
        <v>0</v>
      </c>
      <c r="BH256" s="14" t="s">
        <v>65</v>
      </c>
      <c r="BI256" s="124" t="e">
        <f>ROUND(#REF!*H256,2)</f>
        <v>#REF!</v>
      </c>
      <c r="BJ256" s="14" t="s">
        <v>214</v>
      </c>
      <c r="BK256" s="123" t="s">
        <v>2180</v>
      </c>
    </row>
    <row r="257" spans="1:63" s="2" customFormat="1" ht="24.2" customHeight="1" x14ac:dyDescent="0.2">
      <c r="A257" s="25"/>
      <c r="B257" s="112"/>
      <c r="C257" s="126" t="s">
        <v>972</v>
      </c>
      <c r="D257" s="126" t="s">
        <v>242</v>
      </c>
      <c r="E257" s="127" t="s">
        <v>2181</v>
      </c>
      <c r="F257" s="128" t="s">
        <v>2182</v>
      </c>
      <c r="G257" s="129" t="s">
        <v>178</v>
      </c>
      <c r="H257" s="130">
        <v>22.282</v>
      </c>
      <c r="I257" s="131"/>
      <c r="J257" s="132"/>
      <c r="K257" s="133" t="s">
        <v>1</v>
      </c>
      <c r="L257" s="134" t="s">
        <v>37</v>
      </c>
      <c r="M257" s="121">
        <v>0</v>
      </c>
      <c r="N257" s="121">
        <f t="shared" si="27"/>
        <v>0</v>
      </c>
      <c r="O257" s="121">
        <v>8.0000000000000002E-3</v>
      </c>
      <c r="P257" s="121">
        <f t="shared" si="28"/>
        <v>0.178256</v>
      </c>
      <c r="Q257" s="121">
        <v>0</v>
      </c>
      <c r="R257" s="122">
        <f t="shared" si="29"/>
        <v>0</v>
      </c>
      <c r="S257" s="25"/>
      <c r="T257" s="25"/>
      <c r="U257" s="25"/>
      <c r="V257" s="25"/>
      <c r="W257" s="25"/>
      <c r="X257" s="25"/>
      <c r="Y257" s="25"/>
      <c r="Z257" s="25"/>
      <c r="AA257" s="25"/>
      <c r="AB257" s="25"/>
      <c r="AC257" s="25"/>
      <c r="AP257" s="123" t="s">
        <v>267</v>
      </c>
      <c r="AR257" s="123" t="s">
        <v>242</v>
      </c>
      <c r="AS257" s="123" t="s">
        <v>67</v>
      </c>
      <c r="AW257" s="14" t="s">
        <v>144</v>
      </c>
      <c r="BC257" s="124" t="e">
        <f>IF(L257="základní",#REF!,0)</f>
        <v>#REF!</v>
      </c>
      <c r="BD257" s="124">
        <f>IF(L257="snížená",#REF!,0)</f>
        <v>0</v>
      </c>
      <c r="BE257" s="124">
        <f>IF(L257="zákl. přenesená",#REF!,0)</f>
        <v>0</v>
      </c>
      <c r="BF257" s="124">
        <f>IF(L257="sníž. přenesená",#REF!,0)</f>
        <v>0</v>
      </c>
      <c r="BG257" s="124">
        <f>IF(L257="nulová",#REF!,0)</f>
        <v>0</v>
      </c>
      <c r="BH257" s="14" t="s">
        <v>65</v>
      </c>
      <c r="BI257" s="124" t="e">
        <f>ROUND(#REF!*H257,2)</f>
        <v>#REF!</v>
      </c>
      <c r="BJ257" s="14" t="s">
        <v>214</v>
      </c>
      <c r="BK257" s="123" t="s">
        <v>2183</v>
      </c>
    </row>
    <row r="258" spans="1:63" s="2" customFormat="1" ht="24.2" customHeight="1" x14ac:dyDescent="0.2">
      <c r="A258" s="25"/>
      <c r="B258" s="112"/>
      <c r="C258" s="113" t="s">
        <v>976</v>
      </c>
      <c r="D258" s="113" t="s">
        <v>145</v>
      </c>
      <c r="E258" s="114" t="s">
        <v>2184</v>
      </c>
      <c r="F258" s="115" t="s">
        <v>2185</v>
      </c>
      <c r="G258" s="116" t="s">
        <v>198</v>
      </c>
      <c r="H258" s="117">
        <v>22.236999999999998</v>
      </c>
      <c r="I258" s="118"/>
      <c r="J258" s="26"/>
      <c r="K258" s="119" t="s">
        <v>1</v>
      </c>
      <c r="L258" s="120" t="s">
        <v>37</v>
      </c>
      <c r="M258" s="121">
        <v>0</v>
      </c>
      <c r="N258" s="121">
        <f t="shared" si="27"/>
        <v>0</v>
      </c>
      <c r="O258" s="121">
        <v>2.5999999999999998E-4</v>
      </c>
      <c r="P258" s="121">
        <f t="shared" si="28"/>
        <v>5.7816199999999995E-3</v>
      </c>
      <c r="Q258" s="121">
        <v>0</v>
      </c>
      <c r="R258" s="122">
        <f t="shared" si="29"/>
        <v>0</v>
      </c>
      <c r="S258" s="25"/>
      <c r="T258" s="25"/>
      <c r="U258" s="25"/>
      <c r="V258" s="25"/>
      <c r="W258" s="25"/>
      <c r="X258" s="25"/>
      <c r="Y258" s="25"/>
      <c r="Z258" s="25"/>
      <c r="AA258" s="25"/>
      <c r="AB258" s="25"/>
      <c r="AC258" s="25"/>
      <c r="AP258" s="123" t="s">
        <v>214</v>
      </c>
      <c r="AR258" s="123" t="s">
        <v>145</v>
      </c>
      <c r="AS258" s="123" t="s">
        <v>67</v>
      </c>
      <c r="AW258" s="14" t="s">
        <v>144</v>
      </c>
      <c r="BC258" s="124" t="e">
        <f>IF(L258="základní",#REF!,0)</f>
        <v>#REF!</v>
      </c>
      <c r="BD258" s="124">
        <f>IF(L258="snížená",#REF!,0)</f>
        <v>0</v>
      </c>
      <c r="BE258" s="124">
        <f>IF(L258="zákl. přenesená",#REF!,0)</f>
        <v>0</v>
      </c>
      <c r="BF258" s="124">
        <f>IF(L258="sníž. přenesená",#REF!,0)</f>
        <v>0</v>
      </c>
      <c r="BG258" s="124">
        <f>IF(L258="nulová",#REF!,0)</f>
        <v>0</v>
      </c>
      <c r="BH258" s="14" t="s">
        <v>65</v>
      </c>
      <c r="BI258" s="124" t="e">
        <f>ROUND(#REF!*H258,2)</f>
        <v>#REF!</v>
      </c>
      <c r="BJ258" s="14" t="s">
        <v>214</v>
      </c>
      <c r="BK258" s="123" t="s">
        <v>2186</v>
      </c>
    </row>
    <row r="259" spans="1:63" s="2" customFormat="1" ht="16.5" customHeight="1" x14ac:dyDescent="0.2">
      <c r="A259" s="25"/>
      <c r="B259" s="112"/>
      <c r="C259" s="113" t="s">
        <v>980</v>
      </c>
      <c r="D259" s="113" t="s">
        <v>145</v>
      </c>
      <c r="E259" s="114" t="s">
        <v>2413</v>
      </c>
      <c r="F259" s="115" t="s">
        <v>2414</v>
      </c>
      <c r="G259" s="116" t="s">
        <v>178</v>
      </c>
      <c r="H259" s="117">
        <v>20.257000000000001</v>
      </c>
      <c r="I259" s="118"/>
      <c r="J259" s="26"/>
      <c r="K259" s="119" t="s">
        <v>1</v>
      </c>
      <c r="L259" s="120" t="s">
        <v>37</v>
      </c>
      <c r="M259" s="121">
        <v>0.09</v>
      </c>
      <c r="N259" s="121">
        <f t="shared" si="27"/>
        <v>1.8231300000000001</v>
      </c>
      <c r="O259" s="121">
        <v>0</v>
      </c>
      <c r="P259" s="121">
        <f t="shared" si="28"/>
        <v>0</v>
      </c>
      <c r="Q259" s="121">
        <v>0</v>
      </c>
      <c r="R259" s="122">
        <f t="shared" si="29"/>
        <v>0</v>
      </c>
      <c r="S259" s="25"/>
      <c r="T259" s="25"/>
      <c r="U259" s="25"/>
      <c r="V259" s="25"/>
      <c r="W259" s="25"/>
      <c r="X259" s="25"/>
      <c r="Y259" s="25"/>
      <c r="Z259" s="25"/>
      <c r="AA259" s="25"/>
      <c r="AB259" s="25"/>
      <c r="AC259" s="25"/>
      <c r="AP259" s="123" t="s">
        <v>214</v>
      </c>
      <c r="AR259" s="123" t="s">
        <v>145</v>
      </c>
      <c r="AS259" s="123" t="s">
        <v>67</v>
      </c>
      <c r="AW259" s="14" t="s">
        <v>144</v>
      </c>
      <c r="BC259" s="124" t="e">
        <f>IF(L259="základní",#REF!,0)</f>
        <v>#REF!</v>
      </c>
      <c r="BD259" s="124">
        <f>IF(L259="snížená",#REF!,0)</f>
        <v>0</v>
      </c>
      <c r="BE259" s="124">
        <f>IF(L259="zákl. přenesená",#REF!,0)</f>
        <v>0</v>
      </c>
      <c r="BF259" s="124">
        <f>IF(L259="sníž. přenesená",#REF!,0)</f>
        <v>0</v>
      </c>
      <c r="BG259" s="124">
        <f>IF(L259="nulová",#REF!,0)</f>
        <v>0</v>
      </c>
      <c r="BH259" s="14" t="s">
        <v>65</v>
      </c>
      <c r="BI259" s="124" t="e">
        <f>ROUND(#REF!*H259,2)</f>
        <v>#REF!</v>
      </c>
      <c r="BJ259" s="14" t="s">
        <v>214</v>
      </c>
      <c r="BK259" s="123" t="s">
        <v>2415</v>
      </c>
    </row>
    <row r="260" spans="1:63" s="2" customFormat="1" ht="24.2" customHeight="1" x14ac:dyDescent="0.2">
      <c r="A260" s="25"/>
      <c r="B260" s="112"/>
      <c r="C260" s="126" t="s">
        <v>984</v>
      </c>
      <c r="D260" s="126" t="s">
        <v>242</v>
      </c>
      <c r="E260" s="127" t="s">
        <v>2416</v>
      </c>
      <c r="F260" s="128" t="s">
        <v>2417</v>
      </c>
      <c r="G260" s="129" t="s">
        <v>178</v>
      </c>
      <c r="H260" s="130">
        <v>22.757999999999999</v>
      </c>
      <c r="I260" s="131"/>
      <c r="J260" s="132"/>
      <c r="K260" s="133" t="s">
        <v>1</v>
      </c>
      <c r="L260" s="134" t="s">
        <v>37</v>
      </c>
      <c r="M260" s="121">
        <v>0</v>
      </c>
      <c r="N260" s="121">
        <f t="shared" si="27"/>
        <v>0</v>
      </c>
      <c r="O260" s="121">
        <v>1.1E-4</v>
      </c>
      <c r="P260" s="121">
        <f t="shared" si="28"/>
        <v>2.5033799999999999E-3</v>
      </c>
      <c r="Q260" s="121">
        <v>0</v>
      </c>
      <c r="R260" s="122">
        <f t="shared" si="29"/>
        <v>0</v>
      </c>
      <c r="S260" s="25"/>
      <c r="T260" s="25"/>
      <c r="U260" s="25"/>
      <c r="V260" s="25"/>
      <c r="W260" s="25"/>
      <c r="X260" s="25"/>
      <c r="Y260" s="25"/>
      <c r="Z260" s="25"/>
      <c r="AA260" s="25"/>
      <c r="AB260" s="25"/>
      <c r="AC260" s="25"/>
      <c r="AP260" s="123" t="s">
        <v>267</v>
      </c>
      <c r="AR260" s="123" t="s">
        <v>242</v>
      </c>
      <c r="AS260" s="123" t="s">
        <v>67</v>
      </c>
      <c r="AW260" s="14" t="s">
        <v>144</v>
      </c>
      <c r="BC260" s="124" t="e">
        <f>IF(L260="základní",#REF!,0)</f>
        <v>#REF!</v>
      </c>
      <c r="BD260" s="124">
        <f>IF(L260="snížená",#REF!,0)</f>
        <v>0</v>
      </c>
      <c r="BE260" s="124">
        <f>IF(L260="zákl. přenesená",#REF!,0)</f>
        <v>0</v>
      </c>
      <c r="BF260" s="124">
        <f>IF(L260="sníž. přenesená",#REF!,0)</f>
        <v>0</v>
      </c>
      <c r="BG260" s="124">
        <f>IF(L260="nulová",#REF!,0)</f>
        <v>0</v>
      </c>
      <c r="BH260" s="14" t="s">
        <v>65</v>
      </c>
      <c r="BI260" s="124" t="e">
        <f>ROUND(#REF!*H260,2)</f>
        <v>#REF!</v>
      </c>
      <c r="BJ260" s="14" t="s">
        <v>214</v>
      </c>
      <c r="BK260" s="123" t="s">
        <v>2418</v>
      </c>
    </row>
    <row r="261" spans="1:63" s="2" customFormat="1" ht="24.2" customHeight="1" x14ac:dyDescent="0.2">
      <c r="A261" s="25"/>
      <c r="B261" s="112"/>
      <c r="C261" s="113" t="s">
        <v>988</v>
      </c>
      <c r="D261" s="113" t="s">
        <v>145</v>
      </c>
      <c r="E261" s="114" t="s">
        <v>1856</v>
      </c>
      <c r="F261" s="115" t="s">
        <v>1857</v>
      </c>
      <c r="G261" s="116" t="s">
        <v>339</v>
      </c>
      <c r="H261" s="117">
        <v>310.267</v>
      </c>
      <c r="I261" s="118"/>
      <c r="J261" s="26"/>
      <c r="K261" s="119" t="s">
        <v>1</v>
      </c>
      <c r="L261" s="120" t="s">
        <v>37</v>
      </c>
      <c r="M261" s="121">
        <v>0</v>
      </c>
      <c r="N261" s="121">
        <f t="shared" si="27"/>
        <v>0</v>
      </c>
      <c r="O261" s="121">
        <v>0</v>
      </c>
      <c r="P261" s="121">
        <f t="shared" si="28"/>
        <v>0</v>
      </c>
      <c r="Q261" s="121">
        <v>0</v>
      </c>
      <c r="R261" s="122">
        <f t="shared" si="29"/>
        <v>0</v>
      </c>
      <c r="S261" s="25"/>
      <c r="T261" s="25"/>
      <c r="U261" s="25"/>
      <c r="V261" s="25"/>
      <c r="W261" s="25"/>
      <c r="X261" s="25"/>
      <c r="Y261" s="25"/>
      <c r="Z261" s="25"/>
      <c r="AA261" s="25"/>
      <c r="AB261" s="25"/>
      <c r="AC261" s="25"/>
      <c r="AP261" s="123" t="s">
        <v>214</v>
      </c>
      <c r="AR261" s="123" t="s">
        <v>145</v>
      </c>
      <c r="AS261" s="123" t="s">
        <v>67</v>
      </c>
      <c r="AW261" s="14" t="s">
        <v>144</v>
      </c>
      <c r="BC261" s="124" t="e">
        <f>IF(L261="základní",#REF!,0)</f>
        <v>#REF!</v>
      </c>
      <c r="BD261" s="124">
        <f>IF(L261="snížená",#REF!,0)</f>
        <v>0</v>
      </c>
      <c r="BE261" s="124">
        <f>IF(L261="zákl. přenesená",#REF!,0)</f>
        <v>0</v>
      </c>
      <c r="BF261" s="124">
        <f>IF(L261="sníž. přenesená",#REF!,0)</f>
        <v>0</v>
      </c>
      <c r="BG261" s="124">
        <f>IF(L261="nulová",#REF!,0)</f>
        <v>0</v>
      </c>
      <c r="BH261" s="14" t="s">
        <v>65</v>
      </c>
      <c r="BI261" s="124" t="e">
        <f>ROUND(#REF!*H261,2)</f>
        <v>#REF!</v>
      </c>
      <c r="BJ261" s="14" t="s">
        <v>214</v>
      </c>
      <c r="BK261" s="123" t="s">
        <v>2187</v>
      </c>
    </row>
    <row r="262" spans="1:63" s="12" customFormat="1" ht="22.9" customHeight="1" x14ac:dyDescent="0.2">
      <c r="B262" s="103"/>
      <c r="D262" s="104" t="s">
        <v>56</v>
      </c>
      <c r="E262" s="125" t="s">
        <v>950</v>
      </c>
      <c r="F262" s="125" t="s">
        <v>951</v>
      </c>
      <c r="J262" s="103"/>
      <c r="K262" s="106"/>
      <c r="L262" s="107"/>
      <c r="M262" s="107"/>
      <c r="N262" s="108">
        <f>SUM(N263:N267)</f>
        <v>1.4798040000000001</v>
      </c>
      <c r="O262" s="107"/>
      <c r="P262" s="108">
        <f>SUM(P263:P267)</f>
        <v>1.36017E-2</v>
      </c>
      <c r="Q262" s="107"/>
      <c r="R262" s="109">
        <f>SUM(R263:R267)</f>
        <v>0</v>
      </c>
      <c r="AP262" s="104" t="s">
        <v>67</v>
      </c>
      <c r="AR262" s="110" t="s">
        <v>56</v>
      </c>
      <c r="AS262" s="110" t="s">
        <v>65</v>
      </c>
      <c r="AW262" s="104" t="s">
        <v>144</v>
      </c>
      <c r="BI262" s="111" t="e">
        <f>SUM(BI263:BI267)</f>
        <v>#REF!</v>
      </c>
    </row>
    <row r="263" spans="1:63" s="2" customFormat="1" ht="24.2" customHeight="1" x14ac:dyDescent="0.2">
      <c r="A263" s="25"/>
      <c r="B263" s="112"/>
      <c r="C263" s="113" t="s">
        <v>992</v>
      </c>
      <c r="D263" s="113" t="s">
        <v>145</v>
      </c>
      <c r="E263" s="114" t="s">
        <v>1862</v>
      </c>
      <c r="F263" s="115" t="s">
        <v>2194</v>
      </c>
      <c r="G263" s="116" t="s">
        <v>162</v>
      </c>
      <c r="H263" s="117">
        <v>0.76200000000000001</v>
      </c>
      <c r="I263" s="118"/>
      <c r="J263" s="26"/>
      <c r="K263" s="119" t="s">
        <v>1</v>
      </c>
      <c r="L263" s="120" t="s">
        <v>37</v>
      </c>
      <c r="M263" s="121">
        <v>1.6819999999999999</v>
      </c>
      <c r="N263" s="121">
        <f>M263*H263</f>
        <v>1.281684</v>
      </c>
      <c r="O263" s="121">
        <v>0</v>
      </c>
      <c r="P263" s="121">
        <f>O263*H263</f>
        <v>0</v>
      </c>
      <c r="Q263" s="121">
        <v>0</v>
      </c>
      <c r="R263" s="122">
        <f>Q263*H263</f>
        <v>0</v>
      </c>
      <c r="S263" s="25"/>
      <c r="T263" s="25"/>
      <c r="U263" s="25"/>
      <c r="V263" s="25"/>
      <c r="W263" s="25"/>
      <c r="X263" s="25"/>
      <c r="Y263" s="25"/>
      <c r="Z263" s="25"/>
      <c r="AA263" s="25"/>
      <c r="AB263" s="25"/>
      <c r="AC263" s="25"/>
      <c r="AP263" s="123" t="s">
        <v>214</v>
      </c>
      <c r="AR263" s="123" t="s">
        <v>145</v>
      </c>
      <c r="AS263" s="123" t="s">
        <v>67</v>
      </c>
      <c r="AW263" s="14" t="s">
        <v>144</v>
      </c>
      <c r="BC263" s="124" t="e">
        <f>IF(L263="základní",#REF!,0)</f>
        <v>#REF!</v>
      </c>
      <c r="BD263" s="124">
        <f>IF(L263="snížená",#REF!,0)</f>
        <v>0</v>
      </c>
      <c r="BE263" s="124">
        <f>IF(L263="zákl. přenesená",#REF!,0)</f>
        <v>0</v>
      </c>
      <c r="BF263" s="124">
        <f>IF(L263="sníž. přenesená",#REF!,0)</f>
        <v>0</v>
      </c>
      <c r="BG263" s="124">
        <f>IF(L263="nulová",#REF!,0)</f>
        <v>0</v>
      </c>
      <c r="BH263" s="14" t="s">
        <v>65</v>
      </c>
      <c r="BI263" s="124" t="e">
        <f>ROUND(#REF!*H263,2)</f>
        <v>#REF!</v>
      </c>
      <c r="BJ263" s="14" t="s">
        <v>214</v>
      </c>
      <c r="BK263" s="123" t="s">
        <v>2195</v>
      </c>
    </row>
    <row r="264" spans="1:63" s="2" customFormat="1" ht="24.2" customHeight="1" x14ac:dyDescent="0.2">
      <c r="A264" s="25"/>
      <c r="B264" s="112"/>
      <c r="C264" s="126" t="s">
        <v>996</v>
      </c>
      <c r="D264" s="126" t="s">
        <v>242</v>
      </c>
      <c r="E264" s="127" t="s">
        <v>2196</v>
      </c>
      <c r="F264" s="128" t="s">
        <v>2197</v>
      </c>
      <c r="G264" s="129" t="s">
        <v>162</v>
      </c>
      <c r="H264" s="130">
        <v>0.76200000000000001</v>
      </c>
      <c r="I264" s="131"/>
      <c r="J264" s="132"/>
      <c r="K264" s="133" t="s">
        <v>1</v>
      </c>
      <c r="L264" s="134" t="s">
        <v>37</v>
      </c>
      <c r="M264" s="121">
        <v>0</v>
      </c>
      <c r="N264" s="121">
        <f>M264*H264</f>
        <v>0</v>
      </c>
      <c r="O264" s="121">
        <v>1.6E-2</v>
      </c>
      <c r="P264" s="121">
        <f>O264*H264</f>
        <v>1.2192E-2</v>
      </c>
      <c r="Q264" s="121">
        <v>0</v>
      </c>
      <c r="R264" s="122">
        <f>Q264*H264</f>
        <v>0</v>
      </c>
      <c r="S264" s="25"/>
      <c r="T264" s="25"/>
      <c r="U264" s="25"/>
      <c r="V264" s="25"/>
      <c r="W264" s="25"/>
      <c r="X264" s="25"/>
      <c r="Y264" s="25"/>
      <c r="Z264" s="25"/>
      <c r="AA264" s="25"/>
      <c r="AB264" s="25"/>
      <c r="AC264" s="25"/>
      <c r="AP264" s="123" t="s">
        <v>267</v>
      </c>
      <c r="AR264" s="123" t="s">
        <v>242</v>
      </c>
      <c r="AS264" s="123" t="s">
        <v>67</v>
      </c>
      <c r="AW264" s="14" t="s">
        <v>144</v>
      </c>
      <c r="BC264" s="124" t="e">
        <f>IF(L264="základní",#REF!,0)</f>
        <v>#REF!</v>
      </c>
      <c r="BD264" s="124">
        <f>IF(L264="snížená",#REF!,0)</f>
        <v>0</v>
      </c>
      <c r="BE264" s="124">
        <f>IF(L264="zákl. přenesená",#REF!,0)</f>
        <v>0</v>
      </c>
      <c r="BF264" s="124">
        <f>IF(L264="sníž. přenesená",#REF!,0)</f>
        <v>0</v>
      </c>
      <c r="BG264" s="124">
        <f>IF(L264="nulová",#REF!,0)</f>
        <v>0</v>
      </c>
      <c r="BH264" s="14" t="s">
        <v>65</v>
      </c>
      <c r="BI264" s="124" t="e">
        <f>ROUND(#REF!*H264,2)</f>
        <v>#REF!</v>
      </c>
      <c r="BJ264" s="14" t="s">
        <v>214</v>
      </c>
      <c r="BK264" s="123" t="s">
        <v>2198</v>
      </c>
    </row>
    <row r="265" spans="1:63" s="2" customFormat="1" ht="24.2" customHeight="1" x14ac:dyDescent="0.2">
      <c r="A265" s="25"/>
      <c r="B265" s="112"/>
      <c r="C265" s="113" t="s">
        <v>1000</v>
      </c>
      <c r="D265" s="113" t="s">
        <v>145</v>
      </c>
      <c r="E265" s="114" t="s">
        <v>2202</v>
      </c>
      <c r="F265" s="115" t="s">
        <v>2203</v>
      </c>
      <c r="G265" s="116" t="s">
        <v>162</v>
      </c>
      <c r="H265" s="117">
        <v>0.76200000000000001</v>
      </c>
      <c r="I265" s="118"/>
      <c r="J265" s="26"/>
      <c r="K265" s="119" t="s">
        <v>1</v>
      </c>
      <c r="L265" s="120" t="s">
        <v>37</v>
      </c>
      <c r="M265" s="121">
        <v>0.26</v>
      </c>
      <c r="N265" s="121">
        <f>M265*H265</f>
        <v>0.19812000000000002</v>
      </c>
      <c r="O265" s="121">
        <v>0</v>
      </c>
      <c r="P265" s="121">
        <f>O265*H265</f>
        <v>0</v>
      </c>
      <c r="Q265" s="121">
        <v>0</v>
      </c>
      <c r="R265" s="122">
        <f>Q265*H265</f>
        <v>0</v>
      </c>
      <c r="S265" s="25"/>
      <c r="T265" s="25"/>
      <c r="U265" s="25"/>
      <c r="V265" s="25"/>
      <c r="W265" s="25"/>
      <c r="X265" s="25"/>
      <c r="Y265" s="25"/>
      <c r="Z265" s="25"/>
      <c r="AA265" s="25"/>
      <c r="AB265" s="25"/>
      <c r="AC265" s="25"/>
      <c r="AP265" s="123" t="s">
        <v>214</v>
      </c>
      <c r="AR265" s="123" t="s">
        <v>145</v>
      </c>
      <c r="AS265" s="123" t="s">
        <v>67</v>
      </c>
      <c r="AW265" s="14" t="s">
        <v>144</v>
      </c>
      <c r="BC265" s="124" t="e">
        <f>IF(L265="základní",#REF!,0)</f>
        <v>#REF!</v>
      </c>
      <c r="BD265" s="124">
        <f>IF(L265="snížená",#REF!,0)</f>
        <v>0</v>
      </c>
      <c r="BE265" s="124">
        <f>IF(L265="zákl. přenesená",#REF!,0)</f>
        <v>0</v>
      </c>
      <c r="BF265" s="124">
        <f>IF(L265="sníž. přenesená",#REF!,0)</f>
        <v>0</v>
      </c>
      <c r="BG265" s="124">
        <f>IF(L265="nulová",#REF!,0)</f>
        <v>0</v>
      </c>
      <c r="BH265" s="14" t="s">
        <v>65</v>
      </c>
      <c r="BI265" s="124" t="e">
        <f>ROUND(#REF!*H265,2)</f>
        <v>#REF!</v>
      </c>
      <c r="BJ265" s="14" t="s">
        <v>214</v>
      </c>
      <c r="BK265" s="123" t="s">
        <v>2204</v>
      </c>
    </row>
    <row r="266" spans="1:63" s="2" customFormat="1" ht="24.2" customHeight="1" x14ac:dyDescent="0.2">
      <c r="A266" s="25"/>
      <c r="B266" s="112"/>
      <c r="C266" s="126" t="s">
        <v>1004</v>
      </c>
      <c r="D266" s="126" t="s">
        <v>242</v>
      </c>
      <c r="E266" s="127" t="s">
        <v>2205</v>
      </c>
      <c r="F266" s="128" t="s">
        <v>2206</v>
      </c>
      <c r="G266" s="129" t="s">
        <v>162</v>
      </c>
      <c r="H266" s="130">
        <v>0.76200000000000001</v>
      </c>
      <c r="I266" s="131"/>
      <c r="J266" s="132"/>
      <c r="K266" s="133" t="s">
        <v>1</v>
      </c>
      <c r="L266" s="134" t="s">
        <v>37</v>
      </c>
      <c r="M266" s="121">
        <v>0</v>
      </c>
      <c r="N266" s="121">
        <f>M266*H266</f>
        <v>0</v>
      </c>
      <c r="O266" s="121">
        <v>1.8500000000000001E-3</v>
      </c>
      <c r="P266" s="121">
        <f>O266*H266</f>
        <v>1.4097000000000001E-3</v>
      </c>
      <c r="Q266" s="121">
        <v>0</v>
      </c>
      <c r="R266" s="122">
        <f>Q266*H266</f>
        <v>0</v>
      </c>
      <c r="S266" s="25"/>
      <c r="T266" s="25"/>
      <c r="U266" s="25"/>
      <c r="V266" s="25"/>
      <c r="W266" s="25"/>
      <c r="X266" s="25"/>
      <c r="Y266" s="25"/>
      <c r="Z266" s="25"/>
      <c r="AA266" s="25"/>
      <c r="AB266" s="25"/>
      <c r="AC266" s="25"/>
      <c r="AP266" s="123" t="s">
        <v>267</v>
      </c>
      <c r="AR266" s="123" t="s">
        <v>242</v>
      </c>
      <c r="AS266" s="123" t="s">
        <v>67</v>
      </c>
      <c r="AW266" s="14" t="s">
        <v>144</v>
      </c>
      <c r="BC266" s="124" t="e">
        <f>IF(L266="základní",#REF!,0)</f>
        <v>#REF!</v>
      </c>
      <c r="BD266" s="124">
        <f>IF(L266="snížená",#REF!,0)</f>
        <v>0</v>
      </c>
      <c r="BE266" s="124">
        <f>IF(L266="zákl. přenesená",#REF!,0)</f>
        <v>0</v>
      </c>
      <c r="BF266" s="124">
        <f>IF(L266="sníž. přenesená",#REF!,0)</f>
        <v>0</v>
      </c>
      <c r="BG266" s="124">
        <f>IF(L266="nulová",#REF!,0)</f>
        <v>0</v>
      </c>
      <c r="BH266" s="14" t="s">
        <v>65</v>
      </c>
      <c r="BI266" s="124" t="e">
        <f>ROUND(#REF!*H266,2)</f>
        <v>#REF!</v>
      </c>
      <c r="BJ266" s="14" t="s">
        <v>214</v>
      </c>
      <c r="BK266" s="123" t="s">
        <v>2207</v>
      </c>
    </row>
    <row r="267" spans="1:63" s="2" customFormat="1" ht="24.2" customHeight="1" x14ac:dyDescent="0.2">
      <c r="A267" s="25"/>
      <c r="B267" s="112"/>
      <c r="C267" s="113" t="s">
        <v>1008</v>
      </c>
      <c r="D267" s="113" t="s">
        <v>145</v>
      </c>
      <c r="E267" s="114" t="s">
        <v>1871</v>
      </c>
      <c r="F267" s="115" t="s">
        <v>1872</v>
      </c>
      <c r="G267" s="116" t="s">
        <v>339</v>
      </c>
      <c r="H267" s="117">
        <v>21.914999999999999</v>
      </c>
      <c r="I267" s="118"/>
      <c r="J267" s="26"/>
      <c r="K267" s="119" t="s">
        <v>1</v>
      </c>
      <c r="L267" s="120" t="s">
        <v>37</v>
      </c>
      <c r="M267" s="121">
        <v>0</v>
      </c>
      <c r="N267" s="121">
        <f>M267*H267</f>
        <v>0</v>
      </c>
      <c r="O267" s="121">
        <v>0</v>
      </c>
      <c r="P267" s="121">
        <f>O267*H267</f>
        <v>0</v>
      </c>
      <c r="Q267" s="121">
        <v>0</v>
      </c>
      <c r="R267" s="122">
        <f>Q267*H267</f>
        <v>0</v>
      </c>
      <c r="S267" s="25"/>
      <c r="T267" s="25"/>
      <c r="U267" s="25"/>
      <c r="V267" s="25"/>
      <c r="W267" s="25"/>
      <c r="X267" s="25"/>
      <c r="Y267" s="25"/>
      <c r="Z267" s="25"/>
      <c r="AA267" s="25"/>
      <c r="AB267" s="25"/>
      <c r="AC267" s="25"/>
      <c r="AP267" s="123" t="s">
        <v>214</v>
      </c>
      <c r="AR267" s="123" t="s">
        <v>145</v>
      </c>
      <c r="AS267" s="123" t="s">
        <v>67</v>
      </c>
      <c r="AW267" s="14" t="s">
        <v>144</v>
      </c>
      <c r="BC267" s="124" t="e">
        <f>IF(L267="základní",#REF!,0)</f>
        <v>#REF!</v>
      </c>
      <c r="BD267" s="124">
        <f>IF(L267="snížená",#REF!,0)</f>
        <v>0</v>
      </c>
      <c r="BE267" s="124">
        <f>IF(L267="zákl. přenesená",#REF!,0)</f>
        <v>0</v>
      </c>
      <c r="BF267" s="124">
        <f>IF(L267="sníž. přenesená",#REF!,0)</f>
        <v>0</v>
      </c>
      <c r="BG267" s="124">
        <f>IF(L267="nulová",#REF!,0)</f>
        <v>0</v>
      </c>
      <c r="BH267" s="14" t="s">
        <v>65</v>
      </c>
      <c r="BI267" s="124" t="e">
        <f>ROUND(#REF!*H267,2)</f>
        <v>#REF!</v>
      </c>
      <c r="BJ267" s="14" t="s">
        <v>214</v>
      </c>
      <c r="BK267" s="123" t="s">
        <v>2208</v>
      </c>
    </row>
    <row r="268" spans="1:63" s="12" customFormat="1" ht="22.9" customHeight="1" x14ac:dyDescent="0.2">
      <c r="B268" s="103"/>
      <c r="D268" s="104" t="s">
        <v>56</v>
      </c>
      <c r="E268" s="125" t="s">
        <v>489</v>
      </c>
      <c r="F268" s="125" t="s">
        <v>490</v>
      </c>
      <c r="J268" s="103"/>
      <c r="K268" s="106"/>
      <c r="L268" s="107"/>
      <c r="M268" s="107"/>
      <c r="N268" s="108">
        <f>SUM(N269:N274)</f>
        <v>0.43405500000000002</v>
      </c>
      <c r="O268" s="107"/>
      <c r="P268" s="108">
        <f>SUM(P269:P274)</f>
        <v>1.905E-3</v>
      </c>
      <c r="Q268" s="107"/>
      <c r="R268" s="109">
        <f>SUM(R269:R274)</f>
        <v>7.6150000000000002E-3</v>
      </c>
      <c r="AP268" s="104" t="s">
        <v>67</v>
      </c>
      <c r="AR268" s="110" t="s">
        <v>56</v>
      </c>
      <c r="AS268" s="110" t="s">
        <v>65</v>
      </c>
      <c r="AW268" s="104" t="s">
        <v>144</v>
      </c>
      <c r="BI268" s="111" t="e">
        <f>SUM(BI269:BI274)</f>
        <v>#REF!</v>
      </c>
    </row>
    <row r="269" spans="1:63" s="2" customFormat="1" ht="24.2" customHeight="1" x14ac:dyDescent="0.2">
      <c r="A269" s="25"/>
      <c r="B269" s="112"/>
      <c r="C269" s="113" t="s">
        <v>1012</v>
      </c>
      <c r="D269" s="113" t="s">
        <v>145</v>
      </c>
      <c r="E269" s="114" t="s">
        <v>1092</v>
      </c>
      <c r="F269" s="115" t="s">
        <v>1093</v>
      </c>
      <c r="G269" s="116" t="s">
        <v>162</v>
      </c>
      <c r="H269" s="117">
        <v>0.76200000000000001</v>
      </c>
      <c r="I269" s="118"/>
      <c r="J269" s="26"/>
      <c r="K269" s="119" t="s">
        <v>1</v>
      </c>
      <c r="L269" s="120" t="s">
        <v>37</v>
      </c>
      <c r="M269" s="121">
        <v>0</v>
      </c>
      <c r="N269" s="121">
        <f t="shared" ref="N269:N274" si="30">M269*H269</f>
        <v>0</v>
      </c>
      <c r="O269" s="121">
        <v>0</v>
      </c>
      <c r="P269" s="121">
        <f t="shared" ref="P269:P274" si="31">O269*H269</f>
        <v>0</v>
      </c>
      <c r="Q269" s="121">
        <v>0</v>
      </c>
      <c r="R269" s="122">
        <f t="shared" ref="R269:R274" si="32">Q269*H269</f>
        <v>0</v>
      </c>
      <c r="S269" s="25"/>
      <c r="T269" s="25"/>
      <c r="U269" s="25"/>
      <c r="V269" s="25"/>
      <c r="W269" s="25"/>
      <c r="X269" s="25"/>
      <c r="Y269" s="25"/>
      <c r="Z269" s="25"/>
      <c r="AA269" s="25"/>
      <c r="AB269" s="25"/>
      <c r="AC269" s="25"/>
      <c r="AP269" s="123" t="s">
        <v>214</v>
      </c>
      <c r="AR269" s="123" t="s">
        <v>145</v>
      </c>
      <c r="AS269" s="123" t="s">
        <v>67</v>
      </c>
      <c r="AW269" s="14" t="s">
        <v>144</v>
      </c>
      <c r="BC269" s="124" t="e">
        <f>IF(L269="základní",#REF!,0)</f>
        <v>#REF!</v>
      </c>
      <c r="BD269" s="124">
        <f>IF(L269="snížená",#REF!,0)</f>
        <v>0</v>
      </c>
      <c r="BE269" s="124">
        <f>IF(L269="zákl. přenesená",#REF!,0)</f>
        <v>0</v>
      </c>
      <c r="BF269" s="124">
        <f>IF(L269="sníž. přenesená",#REF!,0)</f>
        <v>0</v>
      </c>
      <c r="BG269" s="124">
        <f>IF(L269="nulová",#REF!,0)</f>
        <v>0</v>
      </c>
      <c r="BH269" s="14" t="s">
        <v>65</v>
      </c>
      <c r="BI269" s="124" t="e">
        <f>ROUND(#REF!*H269,2)</f>
        <v>#REF!</v>
      </c>
      <c r="BJ269" s="14" t="s">
        <v>214</v>
      </c>
      <c r="BK269" s="123" t="s">
        <v>2215</v>
      </c>
    </row>
    <row r="270" spans="1:63" s="2" customFormat="1" ht="24.2" customHeight="1" x14ac:dyDescent="0.2">
      <c r="A270" s="25"/>
      <c r="B270" s="112"/>
      <c r="C270" s="126" t="s">
        <v>1016</v>
      </c>
      <c r="D270" s="126" t="s">
        <v>242</v>
      </c>
      <c r="E270" s="127" t="s">
        <v>2219</v>
      </c>
      <c r="F270" s="128" t="s">
        <v>2220</v>
      </c>
      <c r="G270" s="129" t="s">
        <v>162</v>
      </c>
      <c r="H270" s="130">
        <v>0.76200000000000001</v>
      </c>
      <c r="I270" s="131"/>
      <c r="J270" s="132"/>
      <c r="K270" s="133" t="s">
        <v>1</v>
      </c>
      <c r="L270" s="134" t="s">
        <v>37</v>
      </c>
      <c r="M270" s="121">
        <v>0</v>
      </c>
      <c r="N270" s="121">
        <f t="shared" si="30"/>
        <v>0</v>
      </c>
      <c r="O270" s="121">
        <v>2.2000000000000001E-3</v>
      </c>
      <c r="P270" s="121">
        <f t="shared" si="31"/>
        <v>1.6764000000000002E-3</v>
      </c>
      <c r="Q270" s="121">
        <v>0</v>
      </c>
      <c r="R270" s="122">
        <f t="shared" si="32"/>
        <v>0</v>
      </c>
      <c r="S270" s="25"/>
      <c r="T270" s="25"/>
      <c r="U270" s="25"/>
      <c r="V270" s="25"/>
      <c r="W270" s="25"/>
      <c r="X270" s="25"/>
      <c r="Y270" s="25"/>
      <c r="Z270" s="25"/>
      <c r="AA270" s="25"/>
      <c r="AB270" s="25"/>
      <c r="AC270" s="25"/>
      <c r="AP270" s="123" t="s">
        <v>267</v>
      </c>
      <c r="AR270" s="123" t="s">
        <v>242</v>
      </c>
      <c r="AS270" s="123" t="s">
        <v>67</v>
      </c>
      <c r="AW270" s="14" t="s">
        <v>144</v>
      </c>
      <c r="BC270" s="124" t="e">
        <f>IF(L270="základní",#REF!,0)</f>
        <v>#REF!</v>
      </c>
      <c r="BD270" s="124">
        <f>IF(L270="snížená",#REF!,0)</f>
        <v>0</v>
      </c>
      <c r="BE270" s="124">
        <f>IF(L270="zákl. přenesená",#REF!,0)</f>
        <v>0</v>
      </c>
      <c r="BF270" s="124">
        <f>IF(L270="sníž. přenesená",#REF!,0)</f>
        <v>0</v>
      </c>
      <c r="BG270" s="124">
        <f>IF(L270="nulová",#REF!,0)</f>
        <v>0</v>
      </c>
      <c r="BH270" s="14" t="s">
        <v>65</v>
      </c>
      <c r="BI270" s="124" t="e">
        <f>ROUND(#REF!*H270,2)</f>
        <v>#REF!</v>
      </c>
      <c r="BJ270" s="14" t="s">
        <v>214</v>
      </c>
      <c r="BK270" s="123" t="s">
        <v>2221</v>
      </c>
    </row>
    <row r="271" spans="1:63" s="2" customFormat="1" ht="16.5" customHeight="1" x14ac:dyDescent="0.2">
      <c r="A271" s="25"/>
      <c r="B271" s="112"/>
      <c r="C271" s="126" t="s">
        <v>1020</v>
      </c>
      <c r="D271" s="126" t="s">
        <v>242</v>
      </c>
      <c r="E271" s="127" t="s">
        <v>1882</v>
      </c>
      <c r="F271" s="128" t="s">
        <v>1883</v>
      </c>
      <c r="G271" s="129" t="s">
        <v>162</v>
      </c>
      <c r="H271" s="130">
        <v>0.76200000000000001</v>
      </c>
      <c r="I271" s="131"/>
      <c r="J271" s="132"/>
      <c r="K271" s="133" t="s">
        <v>1</v>
      </c>
      <c r="L271" s="134" t="s">
        <v>37</v>
      </c>
      <c r="M271" s="121">
        <v>0</v>
      </c>
      <c r="N271" s="121">
        <f t="shared" si="30"/>
        <v>0</v>
      </c>
      <c r="O271" s="121">
        <v>1.4999999999999999E-4</v>
      </c>
      <c r="P271" s="121">
        <f t="shared" si="31"/>
        <v>1.1429999999999999E-4</v>
      </c>
      <c r="Q271" s="121">
        <v>0</v>
      </c>
      <c r="R271" s="122">
        <f t="shared" si="32"/>
        <v>0</v>
      </c>
      <c r="S271" s="25"/>
      <c r="T271" s="25"/>
      <c r="U271" s="25"/>
      <c r="V271" s="25"/>
      <c r="W271" s="25"/>
      <c r="X271" s="25"/>
      <c r="Y271" s="25"/>
      <c r="Z271" s="25"/>
      <c r="AA271" s="25"/>
      <c r="AB271" s="25"/>
      <c r="AC271" s="25"/>
      <c r="AP271" s="123" t="s">
        <v>267</v>
      </c>
      <c r="AR271" s="123" t="s">
        <v>242</v>
      </c>
      <c r="AS271" s="123" t="s">
        <v>67</v>
      </c>
      <c r="AW271" s="14" t="s">
        <v>144</v>
      </c>
      <c r="BC271" s="124" t="e">
        <f>IF(L271="základní",#REF!,0)</f>
        <v>#REF!</v>
      </c>
      <c r="BD271" s="124">
        <f>IF(L271="snížená",#REF!,0)</f>
        <v>0</v>
      </c>
      <c r="BE271" s="124">
        <f>IF(L271="zákl. přenesená",#REF!,0)</f>
        <v>0</v>
      </c>
      <c r="BF271" s="124">
        <f>IF(L271="sníž. přenesená",#REF!,0)</f>
        <v>0</v>
      </c>
      <c r="BG271" s="124">
        <f>IF(L271="nulová",#REF!,0)</f>
        <v>0</v>
      </c>
      <c r="BH271" s="14" t="s">
        <v>65</v>
      </c>
      <c r="BI271" s="124" t="e">
        <f>ROUND(#REF!*H271,2)</f>
        <v>#REF!</v>
      </c>
      <c r="BJ271" s="14" t="s">
        <v>214</v>
      </c>
      <c r="BK271" s="123" t="s">
        <v>2225</v>
      </c>
    </row>
    <row r="272" spans="1:63" s="2" customFormat="1" ht="16.5" customHeight="1" x14ac:dyDescent="0.2">
      <c r="A272" s="25"/>
      <c r="B272" s="112"/>
      <c r="C272" s="126" t="s">
        <v>1024</v>
      </c>
      <c r="D272" s="126" t="s">
        <v>242</v>
      </c>
      <c r="E272" s="127" t="s">
        <v>2228</v>
      </c>
      <c r="F272" s="128" t="s">
        <v>2229</v>
      </c>
      <c r="G272" s="129" t="s">
        <v>162</v>
      </c>
      <c r="H272" s="130">
        <v>0.76200000000000001</v>
      </c>
      <c r="I272" s="131"/>
      <c r="J272" s="132"/>
      <c r="K272" s="133" t="s">
        <v>1</v>
      </c>
      <c r="L272" s="134" t="s">
        <v>37</v>
      </c>
      <c r="M272" s="121">
        <v>0</v>
      </c>
      <c r="N272" s="121">
        <f t="shared" si="30"/>
        <v>0</v>
      </c>
      <c r="O272" s="121">
        <v>1.4999999999999999E-4</v>
      </c>
      <c r="P272" s="121">
        <f t="shared" si="31"/>
        <v>1.1429999999999999E-4</v>
      </c>
      <c r="Q272" s="121">
        <v>0</v>
      </c>
      <c r="R272" s="122">
        <f t="shared" si="32"/>
        <v>0</v>
      </c>
      <c r="S272" s="25"/>
      <c r="T272" s="25"/>
      <c r="U272" s="25"/>
      <c r="V272" s="25"/>
      <c r="W272" s="25"/>
      <c r="X272" s="25"/>
      <c r="Y272" s="25"/>
      <c r="Z272" s="25"/>
      <c r="AA272" s="25"/>
      <c r="AB272" s="25"/>
      <c r="AC272" s="25"/>
      <c r="AP272" s="123" t="s">
        <v>267</v>
      </c>
      <c r="AR272" s="123" t="s">
        <v>242</v>
      </c>
      <c r="AS272" s="123" t="s">
        <v>67</v>
      </c>
      <c r="AW272" s="14" t="s">
        <v>144</v>
      </c>
      <c r="BC272" s="124" t="e">
        <f>IF(L272="základní",#REF!,0)</f>
        <v>#REF!</v>
      </c>
      <c r="BD272" s="124">
        <f>IF(L272="snížená",#REF!,0)</f>
        <v>0</v>
      </c>
      <c r="BE272" s="124">
        <f>IF(L272="zákl. přenesená",#REF!,0)</f>
        <v>0</v>
      </c>
      <c r="BF272" s="124">
        <f>IF(L272="sníž. přenesená",#REF!,0)</f>
        <v>0</v>
      </c>
      <c r="BG272" s="124">
        <f>IF(L272="nulová",#REF!,0)</f>
        <v>0</v>
      </c>
      <c r="BH272" s="14" t="s">
        <v>65</v>
      </c>
      <c r="BI272" s="124" t="e">
        <f>ROUND(#REF!*H272,2)</f>
        <v>#REF!</v>
      </c>
      <c r="BJ272" s="14" t="s">
        <v>214</v>
      </c>
      <c r="BK272" s="123" t="s">
        <v>2230</v>
      </c>
    </row>
    <row r="273" spans="1:63" s="2" customFormat="1" ht="24.2" customHeight="1" x14ac:dyDescent="0.2">
      <c r="A273" s="25"/>
      <c r="B273" s="112"/>
      <c r="C273" s="113" t="s">
        <v>1028</v>
      </c>
      <c r="D273" s="113" t="s">
        <v>145</v>
      </c>
      <c r="E273" s="114" t="s">
        <v>1457</v>
      </c>
      <c r="F273" s="115" t="s">
        <v>1458</v>
      </c>
      <c r="G273" s="116" t="s">
        <v>1126</v>
      </c>
      <c r="H273" s="117">
        <v>7.6150000000000002</v>
      </c>
      <c r="I273" s="118"/>
      <c r="J273" s="26"/>
      <c r="K273" s="119" t="s">
        <v>1</v>
      </c>
      <c r="L273" s="120" t="s">
        <v>37</v>
      </c>
      <c r="M273" s="121">
        <v>5.7000000000000002E-2</v>
      </c>
      <c r="N273" s="121">
        <f t="shared" si="30"/>
        <v>0.43405500000000002</v>
      </c>
      <c r="O273" s="121">
        <v>0</v>
      </c>
      <c r="P273" s="121">
        <f t="shared" si="31"/>
        <v>0</v>
      </c>
      <c r="Q273" s="121">
        <v>1E-3</v>
      </c>
      <c r="R273" s="122">
        <f t="shared" si="32"/>
        <v>7.6150000000000002E-3</v>
      </c>
      <c r="S273" s="25"/>
      <c r="T273" s="25"/>
      <c r="U273" s="25"/>
      <c r="V273" s="25"/>
      <c r="W273" s="25"/>
      <c r="X273" s="25"/>
      <c r="Y273" s="25"/>
      <c r="Z273" s="25"/>
      <c r="AA273" s="25"/>
      <c r="AB273" s="25"/>
      <c r="AC273" s="25"/>
      <c r="AP273" s="123" t="s">
        <v>214</v>
      </c>
      <c r="AR273" s="123" t="s">
        <v>145</v>
      </c>
      <c r="AS273" s="123" t="s">
        <v>67</v>
      </c>
      <c r="AW273" s="14" t="s">
        <v>144</v>
      </c>
      <c r="BC273" s="124" t="e">
        <f>IF(L273="základní",#REF!,0)</f>
        <v>#REF!</v>
      </c>
      <c r="BD273" s="124">
        <f>IF(L273="snížená",#REF!,0)</f>
        <v>0</v>
      </c>
      <c r="BE273" s="124">
        <f>IF(L273="zákl. přenesená",#REF!,0)</f>
        <v>0</v>
      </c>
      <c r="BF273" s="124">
        <f>IF(L273="sníž. přenesená",#REF!,0)</f>
        <v>0</v>
      </c>
      <c r="BG273" s="124">
        <f>IF(L273="nulová",#REF!,0)</f>
        <v>0</v>
      </c>
      <c r="BH273" s="14" t="s">
        <v>65</v>
      </c>
      <c r="BI273" s="124" t="e">
        <f>ROUND(#REF!*H273,2)</f>
        <v>#REF!</v>
      </c>
      <c r="BJ273" s="14" t="s">
        <v>214</v>
      </c>
      <c r="BK273" s="123" t="s">
        <v>2231</v>
      </c>
    </row>
    <row r="274" spans="1:63" s="2" customFormat="1" ht="24.2" customHeight="1" x14ac:dyDescent="0.2">
      <c r="A274" s="25"/>
      <c r="B274" s="112"/>
      <c r="C274" s="113" t="s">
        <v>1032</v>
      </c>
      <c r="D274" s="113" t="s">
        <v>145</v>
      </c>
      <c r="E274" s="114" t="s">
        <v>639</v>
      </c>
      <c r="F274" s="115" t="s">
        <v>640</v>
      </c>
      <c r="G274" s="116" t="s">
        <v>339</v>
      </c>
      <c r="H274" s="117">
        <v>18.530999999999999</v>
      </c>
      <c r="I274" s="118"/>
      <c r="J274" s="26"/>
      <c r="K274" s="119" t="s">
        <v>1</v>
      </c>
      <c r="L274" s="120" t="s">
        <v>37</v>
      </c>
      <c r="M274" s="121">
        <v>0</v>
      </c>
      <c r="N274" s="121">
        <f t="shared" si="30"/>
        <v>0</v>
      </c>
      <c r="O274" s="121">
        <v>0</v>
      </c>
      <c r="P274" s="121">
        <f t="shared" si="31"/>
        <v>0</v>
      </c>
      <c r="Q274" s="121">
        <v>0</v>
      </c>
      <c r="R274" s="122">
        <f t="shared" si="32"/>
        <v>0</v>
      </c>
      <c r="S274" s="25"/>
      <c r="T274" s="25"/>
      <c r="U274" s="25"/>
      <c r="V274" s="25"/>
      <c r="W274" s="25"/>
      <c r="X274" s="25"/>
      <c r="Y274" s="25"/>
      <c r="Z274" s="25"/>
      <c r="AA274" s="25"/>
      <c r="AB274" s="25"/>
      <c r="AC274" s="25"/>
      <c r="AP274" s="123" t="s">
        <v>214</v>
      </c>
      <c r="AR274" s="123" t="s">
        <v>145</v>
      </c>
      <c r="AS274" s="123" t="s">
        <v>67</v>
      </c>
      <c r="AW274" s="14" t="s">
        <v>144</v>
      </c>
      <c r="BC274" s="124" t="e">
        <f>IF(L274="základní",#REF!,0)</f>
        <v>#REF!</v>
      </c>
      <c r="BD274" s="124">
        <f>IF(L274="snížená",#REF!,0)</f>
        <v>0</v>
      </c>
      <c r="BE274" s="124">
        <f>IF(L274="zákl. přenesená",#REF!,0)</f>
        <v>0</v>
      </c>
      <c r="BF274" s="124">
        <f>IF(L274="sníž. přenesená",#REF!,0)</f>
        <v>0</v>
      </c>
      <c r="BG274" s="124">
        <f>IF(L274="nulová",#REF!,0)</f>
        <v>0</v>
      </c>
      <c r="BH274" s="14" t="s">
        <v>65</v>
      </c>
      <c r="BI274" s="124" t="e">
        <f>ROUND(#REF!*H274,2)</f>
        <v>#REF!</v>
      </c>
      <c r="BJ274" s="14" t="s">
        <v>214</v>
      </c>
      <c r="BK274" s="123" t="s">
        <v>2232</v>
      </c>
    </row>
    <row r="275" spans="1:63" s="12" customFormat="1" ht="22.9" customHeight="1" x14ac:dyDescent="0.2">
      <c r="B275" s="103"/>
      <c r="D275" s="104" t="s">
        <v>56</v>
      </c>
      <c r="E275" s="125" t="s">
        <v>1890</v>
      </c>
      <c r="F275" s="125" t="s">
        <v>1891</v>
      </c>
      <c r="J275" s="103"/>
      <c r="K275" s="106"/>
      <c r="L275" s="107"/>
      <c r="M275" s="107"/>
      <c r="N275" s="108">
        <f>SUM(N276:N283)</f>
        <v>30.724536000000001</v>
      </c>
      <c r="O275" s="107"/>
      <c r="P275" s="108">
        <f>SUM(P276:P283)</f>
        <v>1.1140285400000001</v>
      </c>
      <c r="Q275" s="107"/>
      <c r="R275" s="109">
        <f>SUM(R276:R283)</f>
        <v>0</v>
      </c>
      <c r="AP275" s="104" t="s">
        <v>67</v>
      </c>
      <c r="AR275" s="110" t="s">
        <v>56</v>
      </c>
      <c r="AS275" s="110" t="s">
        <v>65</v>
      </c>
      <c r="AW275" s="104" t="s">
        <v>144</v>
      </c>
      <c r="BI275" s="111" t="e">
        <f>SUM(BI276:BI283)</f>
        <v>#REF!</v>
      </c>
    </row>
    <row r="276" spans="1:63" s="2" customFormat="1" ht="24.2" customHeight="1" x14ac:dyDescent="0.2">
      <c r="A276" s="25"/>
      <c r="B276" s="112"/>
      <c r="C276" s="113" t="s">
        <v>1036</v>
      </c>
      <c r="D276" s="113" t="s">
        <v>145</v>
      </c>
      <c r="E276" s="114" t="s">
        <v>2233</v>
      </c>
      <c r="F276" s="115" t="s">
        <v>2234</v>
      </c>
      <c r="G276" s="116" t="s">
        <v>198</v>
      </c>
      <c r="H276" s="117">
        <v>22.236999999999998</v>
      </c>
      <c r="I276" s="118"/>
      <c r="J276" s="26"/>
      <c r="K276" s="119" t="s">
        <v>1</v>
      </c>
      <c r="L276" s="120" t="s">
        <v>37</v>
      </c>
      <c r="M276" s="121">
        <v>0.29399999999999998</v>
      </c>
      <c r="N276" s="121">
        <f t="shared" ref="N276:N283" si="33">M276*H276</f>
        <v>6.5376779999999988</v>
      </c>
      <c r="O276" s="121">
        <v>5.8E-4</v>
      </c>
      <c r="P276" s="121">
        <f t="shared" ref="P276:P283" si="34">O276*H276</f>
        <v>1.2897459999999999E-2</v>
      </c>
      <c r="Q276" s="121">
        <v>0</v>
      </c>
      <c r="R276" s="122">
        <f t="shared" ref="R276:R283" si="35">Q276*H276</f>
        <v>0</v>
      </c>
      <c r="S276" s="25"/>
      <c r="T276" s="25"/>
      <c r="U276" s="25"/>
      <c r="V276" s="25"/>
      <c r="W276" s="25"/>
      <c r="X276" s="25"/>
      <c r="Y276" s="25"/>
      <c r="Z276" s="25"/>
      <c r="AA276" s="25"/>
      <c r="AB276" s="25"/>
      <c r="AC276" s="25"/>
      <c r="AP276" s="123" t="s">
        <v>214</v>
      </c>
      <c r="AR276" s="123" t="s">
        <v>145</v>
      </c>
      <c r="AS276" s="123" t="s">
        <v>67</v>
      </c>
      <c r="AW276" s="14" t="s">
        <v>144</v>
      </c>
      <c r="BC276" s="124" t="e">
        <f>IF(L276="základní",#REF!,0)</f>
        <v>#REF!</v>
      </c>
      <c r="BD276" s="124">
        <f>IF(L276="snížená",#REF!,0)</f>
        <v>0</v>
      </c>
      <c r="BE276" s="124">
        <f>IF(L276="zákl. přenesená",#REF!,0)</f>
        <v>0</v>
      </c>
      <c r="BF276" s="124">
        <f>IF(L276="sníž. přenesená",#REF!,0)</f>
        <v>0</v>
      </c>
      <c r="BG276" s="124">
        <f>IF(L276="nulová",#REF!,0)</f>
        <v>0</v>
      </c>
      <c r="BH276" s="14" t="s">
        <v>65</v>
      </c>
      <c r="BI276" s="124" t="e">
        <f>ROUND(#REF!*H276,2)</f>
        <v>#REF!</v>
      </c>
      <c r="BJ276" s="14" t="s">
        <v>214</v>
      </c>
      <c r="BK276" s="123" t="s">
        <v>2235</v>
      </c>
    </row>
    <row r="277" spans="1:63" s="2" customFormat="1" ht="24.2" customHeight="1" x14ac:dyDescent="0.2">
      <c r="A277" s="25"/>
      <c r="B277" s="112"/>
      <c r="C277" s="126" t="s">
        <v>1040</v>
      </c>
      <c r="D277" s="126" t="s">
        <v>242</v>
      </c>
      <c r="E277" s="127" t="s">
        <v>2236</v>
      </c>
      <c r="F277" s="128" t="s">
        <v>2419</v>
      </c>
      <c r="G277" s="129" t="s">
        <v>198</v>
      </c>
      <c r="H277" s="130">
        <v>22.45</v>
      </c>
      <c r="I277" s="131"/>
      <c r="J277" s="132"/>
      <c r="K277" s="133" t="s">
        <v>1</v>
      </c>
      <c r="L277" s="134" t="s">
        <v>37</v>
      </c>
      <c r="M277" s="121">
        <v>0</v>
      </c>
      <c r="N277" s="121">
        <f t="shared" si="33"/>
        <v>0</v>
      </c>
      <c r="O277" s="121">
        <v>4.4999999999999999E-4</v>
      </c>
      <c r="P277" s="121">
        <f t="shared" si="34"/>
        <v>1.0102499999999999E-2</v>
      </c>
      <c r="Q277" s="121">
        <v>0</v>
      </c>
      <c r="R277" s="122">
        <f t="shared" si="35"/>
        <v>0</v>
      </c>
      <c r="S277" s="25"/>
      <c r="T277" s="25"/>
      <c r="U277" s="25"/>
      <c r="V277" s="25"/>
      <c r="W277" s="25"/>
      <c r="X277" s="25"/>
      <c r="Y277" s="25"/>
      <c r="Z277" s="25"/>
      <c r="AA277" s="25"/>
      <c r="AB277" s="25"/>
      <c r="AC277" s="25"/>
      <c r="AP277" s="123" t="s">
        <v>267</v>
      </c>
      <c r="AR277" s="123" t="s">
        <v>242</v>
      </c>
      <c r="AS277" s="123" t="s">
        <v>67</v>
      </c>
      <c r="AW277" s="14" t="s">
        <v>144</v>
      </c>
      <c r="BC277" s="124" t="e">
        <f>IF(L277="základní",#REF!,0)</f>
        <v>#REF!</v>
      </c>
      <c r="BD277" s="124">
        <f>IF(L277="snížená",#REF!,0)</f>
        <v>0</v>
      </c>
      <c r="BE277" s="124">
        <f>IF(L277="zákl. přenesená",#REF!,0)</f>
        <v>0</v>
      </c>
      <c r="BF277" s="124">
        <f>IF(L277="sníž. přenesená",#REF!,0)</f>
        <v>0</v>
      </c>
      <c r="BG277" s="124">
        <f>IF(L277="nulová",#REF!,0)</f>
        <v>0</v>
      </c>
      <c r="BH277" s="14" t="s">
        <v>65</v>
      </c>
      <c r="BI277" s="124" t="e">
        <f>ROUND(#REF!*H277,2)</f>
        <v>#REF!</v>
      </c>
      <c r="BJ277" s="14" t="s">
        <v>214</v>
      </c>
      <c r="BK277" s="123" t="s">
        <v>2238</v>
      </c>
    </row>
    <row r="278" spans="1:63" s="2" customFormat="1" ht="37.9" customHeight="1" x14ac:dyDescent="0.2">
      <c r="A278" s="25"/>
      <c r="B278" s="112"/>
      <c r="C278" s="113" t="s">
        <v>1044</v>
      </c>
      <c r="D278" s="113" t="s">
        <v>145</v>
      </c>
      <c r="E278" s="114" t="s">
        <v>2420</v>
      </c>
      <c r="F278" s="115" t="s">
        <v>2421</v>
      </c>
      <c r="G278" s="116" t="s">
        <v>178</v>
      </c>
      <c r="H278" s="117">
        <v>20.257000000000001</v>
      </c>
      <c r="I278" s="118"/>
      <c r="J278" s="26"/>
      <c r="K278" s="119" t="s">
        <v>1</v>
      </c>
      <c r="L278" s="120" t="s">
        <v>37</v>
      </c>
      <c r="M278" s="121">
        <v>0.65900000000000003</v>
      </c>
      <c r="N278" s="121">
        <f t="shared" si="33"/>
        <v>13.349363000000002</v>
      </c>
      <c r="O278" s="121">
        <v>6.8900000000000003E-3</v>
      </c>
      <c r="P278" s="121">
        <f t="shared" si="34"/>
        <v>0.13957073</v>
      </c>
      <c r="Q278" s="121">
        <v>0</v>
      </c>
      <c r="R278" s="122">
        <f t="shared" si="35"/>
        <v>0</v>
      </c>
      <c r="S278" s="25"/>
      <c r="T278" s="25"/>
      <c r="U278" s="25"/>
      <c r="V278" s="25"/>
      <c r="W278" s="25"/>
      <c r="X278" s="25"/>
      <c r="Y278" s="25"/>
      <c r="Z278" s="25"/>
      <c r="AA278" s="25"/>
      <c r="AB278" s="25"/>
      <c r="AC278" s="25"/>
      <c r="AP278" s="123" t="s">
        <v>214</v>
      </c>
      <c r="AR278" s="123" t="s">
        <v>145</v>
      </c>
      <c r="AS278" s="123" t="s">
        <v>67</v>
      </c>
      <c r="AW278" s="14" t="s">
        <v>144</v>
      </c>
      <c r="BC278" s="124" t="e">
        <f>IF(L278="základní",#REF!,0)</f>
        <v>#REF!</v>
      </c>
      <c r="BD278" s="124">
        <f>IF(L278="snížená",#REF!,0)</f>
        <v>0</v>
      </c>
      <c r="BE278" s="124">
        <f>IF(L278="zákl. přenesená",#REF!,0)</f>
        <v>0</v>
      </c>
      <c r="BF278" s="124">
        <f>IF(L278="sníž. přenesená",#REF!,0)</f>
        <v>0</v>
      </c>
      <c r="BG278" s="124">
        <f>IF(L278="nulová",#REF!,0)</f>
        <v>0</v>
      </c>
      <c r="BH278" s="14" t="s">
        <v>65</v>
      </c>
      <c r="BI278" s="124" t="e">
        <f>ROUND(#REF!*H278,2)</f>
        <v>#REF!</v>
      </c>
      <c r="BJ278" s="14" t="s">
        <v>214</v>
      </c>
      <c r="BK278" s="123" t="s">
        <v>2422</v>
      </c>
    </row>
    <row r="279" spans="1:63" s="2" customFormat="1" ht="33" customHeight="1" x14ac:dyDescent="0.2">
      <c r="A279" s="25"/>
      <c r="B279" s="112"/>
      <c r="C279" s="126" t="s">
        <v>1048</v>
      </c>
      <c r="D279" s="126" t="s">
        <v>242</v>
      </c>
      <c r="E279" s="127" t="s">
        <v>2423</v>
      </c>
      <c r="F279" s="128" t="s">
        <v>2424</v>
      </c>
      <c r="G279" s="129" t="s">
        <v>178</v>
      </c>
      <c r="H279" s="130">
        <v>22.282</v>
      </c>
      <c r="I279" s="131"/>
      <c r="J279" s="132"/>
      <c r="K279" s="133" t="s">
        <v>1</v>
      </c>
      <c r="L279" s="134" t="s">
        <v>37</v>
      </c>
      <c r="M279" s="121">
        <v>0</v>
      </c>
      <c r="N279" s="121">
        <f t="shared" si="33"/>
        <v>0</v>
      </c>
      <c r="O279" s="121">
        <v>1.9199999999999998E-2</v>
      </c>
      <c r="P279" s="121">
        <f t="shared" si="34"/>
        <v>0.42781439999999998</v>
      </c>
      <c r="Q279" s="121">
        <v>0</v>
      </c>
      <c r="R279" s="122">
        <f t="shared" si="35"/>
        <v>0</v>
      </c>
      <c r="S279" s="25"/>
      <c r="T279" s="25"/>
      <c r="U279" s="25"/>
      <c r="V279" s="25"/>
      <c r="W279" s="25"/>
      <c r="X279" s="25"/>
      <c r="Y279" s="25"/>
      <c r="Z279" s="25"/>
      <c r="AA279" s="25"/>
      <c r="AB279" s="25"/>
      <c r="AC279" s="25"/>
      <c r="AP279" s="123" t="s">
        <v>267</v>
      </c>
      <c r="AR279" s="123" t="s">
        <v>242</v>
      </c>
      <c r="AS279" s="123" t="s">
        <v>67</v>
      </c>
      <c r="AW279" s="14" t="s">
        <v>144</v>
      </c>
      <c r="BC279" s="124" t="e">
        <f>IF(L279="základní",#REF!,0)</f>
        <v>#REF!</v>
      </c>
      <c r="BD279" s="124">
        <f>IF(L279="snížená",#REF!,0)</f>
        <v>0</v>
      </c>
      <c r="BE279" s="124">
        <f>IF(L279="zákl. přenesená",#REF!,0)</f>
        <v>0</v>
      </c>
      <c r="BF279" s="124">
        <f>IF(L279="sníž. přenesená",#REF!,0)</f>
        <v>0</v>
      </c>
      <c r="BG279" s="124">
        <f>IF(L279="nulová",#REF!,0)</f>
        <v>0</v>
      </c>
      <c r="BH279" s="14" t="s">
        <v>65</v>
      </c>
      <c r="BI279" s="124" t="e">
        <f>ROUND(#REF!*H279,2)</f>
        <v>#REF!</v>
      </c>
      <c r="BJ279" s="14" t="s">
        <v>214</v>
      </c>
      <c r="BK279" s="123" t="s">
        <v>2425</v>
      </c>
    </row>
    <row r="280" spans="1:63" s="2" customFormat="1" ht="16.5" customHeight="1" x14ac:dyDescent="0.2">
      <c r="A280" s="25"/>
      <c r="B280" s="112"/>
      <c r="C280" s="113" t="s">
        <v>1052</v>
      </c>
      <c r="D280" s="113" t="s">
        <v>145</v>
      </c>
      <c r="E280" s="114" t="s">
        <v>2245</v>
      </c>
      <c r="F280" s="115" t="s">
        <v>2246</v>
      </c>
      <c r="G280" s="116" t="s">
        <v>178</v>
      </c>
      <c r="H280" s="117">
        <v>20.257000000000001</v>
      </c>
      <c r="I280" s="118"/>
      <c r="J280" s="26"/>
      <c r="K280" s="119" t="s">
        <v>1</v>
      </c>
      <c r="L280" s="120" t="s">
        <v>37</v>
      </c>
      <c r="M280" s="121">
        <v>4.3999999999999997E-2</v>
      </c>
      <c r="N280" s="121">
        <f t="shared" si="33"/>
        <v>0.89130799999999999</v>
      </c>
      <c r="O280" s="121">
        <v>2.9999999999999997E-4</v>
      </c>
      <c r="P280" s="121">
        <f t="shared" si="34"/>
        <v>6.0771000000000002E-3</v>
      </c>
      <c r="Q280" s="121">
        <v>0</v>
      </c>
      <c r="R280" s="122">
        <f t="shared" si="35"/>
        <v>0</v>
      </c>
      <c r="S280" s="25"/>
      <c r="T280" s="25"/>
      <c r="U280" s="25"/>
      <c r="V280" s="25"/>
      <c r="W280" s="25"/>
      <c r="X280" s="25"/>
      <c r="Y280" s="25"/>
      <c r="Z280" s="25"/>
      <c r="AA280" s="25"/>
      <c r="AB280" s="25"/>
      <c r="AC280" s="25"/>
      <c r="AP280" s="123" t="s">
        <v>214</v>
      </c>
      <c r="AR280" s="123" t="s">
        <v>145</v>
      </c>
      <c r="AS280" s="123" t="s">
        <v>67</v>
      </c>
      <c r="AW280" s="14" t="s">
        <v>144</v>
      </c>
      <c r="BC280" s="124" t="e">
        <f>IF(L280="základní",#REF!,0)</f>
        <v>#REF!</v>
      </c>
      <c r="BD280" s="124">
        <f>IF(L280="snížená",#REF!,0)</f>
        <v>0</v>
      </c>
      <c r="BE280" s="124">
        <f>IF(L280="zákl. přenesená",#REF!,0)</f>
        <v>0</v>
      </c>
      <c r="BF280" s="124">
        <f>IF(L280="sníž. přenesená",#REF!,0)</f>
        <v>0</v>
      </c>
      <c r="BG280" s="124">
        <f>IF(L280="nulová",#REF!,0)</f>
        <v>0</v>
      </c>
      <c r="BH280" s="14" t="s">
        <v>65</v>
      </c>
      <c r="BI280" s="124" t="e">
        <f>ROUND(#REF!*H280,2)</f>
        <v>#REF!</v>
      </c>
      <c r="BJ280" s="14" t="s">
        <v>214</v>
      </c>
      <c r="BK280" s="123" t="s">
        <v>2247</v>
      </c>
    </row>
    <row r="281" spans="1:63" s="2" customFormat="1" ht="21.75" customHeight="1" x14ac:dyDescent="0.2">
      <c r="A281" s="25"/>
      <c r="B281" s="112"/>
      <c r="C281" s="113" t="s">
        <v>1056</v>
      </c>
      <c r="D281" s="113" t="s">
        <v>145</v>
      </c>
      <c r="E281" s="114" t="s">
        <v>2248</v>
      </c>
      <c r="F281" s="115" t="s">
        <v>2249</v>
      </c>
      <c r="G281" s="116" t="s">
        <v>178</v>
      </c>
      <c r="H281" s="117">
        <v>20.257000000000001</v>
      </c>
      <c r="I281" s="118"/>
      <c r="J281" s="26"/>
      <c r="K281" s="119" t="s">
        <v>1</v>
      </c>
      <c r="L281" s="120" t="s">
        <v>37</v>
      </c>
      <c r="M281" s="121">
        <v>0.45</v>
      </c>
      <c r="N281" s="121">
        <f t="shared" si="33"/>
        <v>9.1156500000000005</v>
      </c>
      <c r="O281" s="121">
        <v>2.5499999999999998E-2</v>
      </c>
      <c r="P281" s="121">
        <f t="shared" si="34"/>
        <v>0.5165535</v>
      </c>
      <c r="Q281" s="121">
        <v>0</v>
      </c>
      <c r="R281" s="122">
        <f t="shared" si="35"/>
        <v>0</v>
      </c>
      <c r="S281" s="25"/>
      <c r="T281" s="25"/>
      <c r="U281" s="25"/>
      <c r="V281" s="25"/>
      <c r="W281" s="25"/>
      <c r="X281" s="25"/>
      <c r="Y281" s="25"/>
      <c r="Z281" s="25"/>
      <c r="AA281" s="25"/>
      <c r="AB281" s="25"/>
      <c r="AC281" s="25"/>
      <c r="AP281" s="123" t="s">
        <v>214</v>
      </c>
      <c r="AR281" s="123" t="s">
        <v>145</v>
      </c>
      <c r="AS281" s="123" t="s">
        <v>67</v>
      </c>
      <c r="AW281" s="14" t="s">
        <v>144</v>
      </c>
      <c r="BC281" s="124" t="e">
        <f>IF(L281="základní",#REF!,0)</f>
        <v>#REF!</v>
      </c>
      <c r="BD281" s="124">
        <f>IF(L281="snížená",#REF!,0)</f>
        <v>0</v>
      </c>
      <c r="BE281" s="124">
        <f>IF(L281="zákl. přenesená",#REF!,0)</f>
        <v>0</v>
      </c>
      <c r="BF281" s="124">
        <f>IF(L281="sníž. přenesená",#REF!,0)</f>
        <v>0</v>
      </c>
      <c r="BG281" s="124">
        <f>IF(L281="nulová",#REF!,0)</f>
        <v>0</v>
      </c>
      <c r="BH281" s="14" t="s">
        <v>65</v>
      </c>
      <c r="BI281" s="124" t="e">
        <f>ROUND(#REF!*H281,2)</f>
        <v>#REF!</v>
      </c>
      <c r="BJ281" s="14" t="s">
        <v>214</v>
      </c>
      <c r="BK281" s="123" t="s">
        <v>2250</v>
      </c>
    </row>
    <row r="282" spans="1:63" s="2" customFormat="1" ht="24.2" customHeight="1" x14ac:dyDescent="0.2">
      <c r="A282" s="25"/>
      <c r="B282" s="112"/>
      <c r="C282" s="113" t="s">
        <v>1060</v>
      </c>
      <c r="D282" s="113" t="s">
        <v>145</v>
      </c>
      <c r="E282" s="114" t="s">
        <v>2251</v>
      </c>
      <c r="F282" s="115" t="s">
        <v>2252</v>
      </c>
      <c r="G282" s="116" t="s">
        <v>178</v>
      </c>
      <c r="H282" s="117">
        <v>20.257000000000001</v>
      </c>
      <c r="I282" s="118"/>
      <c r="J282" s="26"/>
      <c r="K282" s="119" t="s">
        <v>1</v>
      </c>
      <c r="L282" s="120" t="s">
        <v>37</v>
      </c>
      <c r="M282" s="121">
        <v>4.1000000000000002E-2</v>
      </c>
      <c r="N282" s="121">
        <f t="shared" si="33"/>
        <v>0.83053700000000008</v>
      </c>
      <c r="O282" s="121">
        <v>5.0000000000000002E-5</v>
      </c>
      <c r="P282" s="121">
        <f t="shared" si="34"/>
        <v>1.01285E-3</v>
      </c>
      <c r="Q282" s="121">
        <v>0</v>
      </c>
      <c r="R282" s="122">
        <f t="shared" si="35"/>
        <v>0</v>
      </c>
      <c r="S282" s="25"/>
      <c r="T282" s="25"/>
      <c r="U282" s="25"/>
      <c r="V282" s="25"/>
      <c r="W282" s="25"/>
      <c r="X282" s="25"/>
      <c r="Y282" s="25"/>
      <c r="Z282" s="25"/>
      <c r="AA282" s="25"/>
      <c r="AB282" s="25"/>
      <c r="AC282" s="25"/>
      <c r="AP282" s="123" t="s">
        <v>214</v>
      </c>
      <c r="AR282" s="123" t="s">
        <v>145</v>
      </c>
      <c r="AS282" s="123" t="s">
        <v>67</v>
      </c>
      <c r="AW282" s="14" t="s">
        <v>144</v>
      </c>
      <c r="BC282" s="124" t="e">
        <f>IF(L282="základní",#REF!,0)</f>
        <v>#REF!</v>
      </c>
      <c r="BD282" s="124">
        <f>IF(L282="snížená",#REF!,0)</f>
        <v>0</v>
      </c>
      <c r="BE282" s="124">
        <f>IF(L282="zákl. přenesená",#REF!,0)</f>
        <v>0</v>
      </c>
      <c r="BF282" s="124">
        <f>IF(L282="sníž. přenesená",#REF!,0)</f>
        <v>0</v>
      </c>
      <c r="BG282" s="124">
        <f>IF(L282="nulová",#REF!,0)</f>
        <v>0</v>
      </c>
      <c r="BH282" s="14" t="s">
        <v>65</v>
      </c>
      <c r="BI282" s="124" t="e">
        <f>ROUND(#REF!*H282,2)</f>
        <v>#REF!</v>
      </c>
      <c r="BJ282" s="14" t="s">
        <v>214</v>
      </c>
      <c r="BK282" s="123" t="s">
        <v>2426</v>
      </c>
    </row>
    <row r="283" spans="1:63" s="2" customFormat="1" ht="24.2" customHeight="1" x14ac:dyDescent="0.2">
      <c r="A283" s="25"/>
      <c r="B283" s="112"/>
      <c r="C283" s="113" t="s">
        <v>1064</v>
      </c>
      <c r="D283" s="113" t="s">
        <v>145</v>
      </c>
      <c r="E283" s="114" t="s">
        <v>1898</v>
      </c>
      <c r="F283" s="115" t="s">
        <v>1899</v>
      </c>
      <c r="G283" s="116" t="s">
        <v>339</v>
      </c>
      <c r="H283" s="117">
        <v>513.74</v>
      </c>
      <c r="I283" s="118"/>
      <c r="J283" s="26"/>
      <c r="K283" s="119" t="s">
        <v>1</v>
      </c>
      <c r="L283" s="120" t="s">
        <v>37</v>
      </c>
      <c r="M283" s="121">
        <v>0</v>
      </c>
      <c r="N283" s="121">
        <f t="shared" si="33"/>
        <v>0</v>
      </c>
      <c r="O283" s="121">
        <v>0</v>
      </c>
      <c r="P283" s="121">
        <f t="shared" si="34"/>
        <v>0</v>
      </c>
      <c r="Q283" s="121">
        <v>0</v>
      </c>
      <c r="R283" s="122">
        <f t="shared" si="35"/>
        <v>0</v>
      </c>
      <c r="S283" s="25"/>
      <c r="T283" s="25"/>
      <c r="U283" s="25"/>
      <c r="V283" s="25"/>
      <c r="W283" s="25"/>
      <c r="X283" s="25"/>
      <c r="Y283" s="25"/>
      <c r="Z283" s="25"/>
      <c r="AA283" s="25"/>
      <c r="AB283" s="25"/>
      <c r="AC283" s="25"/>
      <c r="AP283" s="123" t="s">
        <v>214</v>
      </c>
      <c r="AR283" s="123" t="s">
        <v>145</v>
      </c>
      <c r="AS283" s="123" t="s">
        <v>67</v>
      </c>
      <c r="AW283" s="14" t="s">
        <v>144</v>
      </c>
      <c r="BC283" s="124" t="e">
        <f>IF(L283="základní",#REF!,0)</f>
        <v>#REF!</v>
      </c>
      <c r="BD283" s="124">
        <f>IF(L283="snížená",#REF!,0)</f>
        <v>0</v>
      </c>
      <c r="BE283" s="124">
        <f>IF(L283="zákl. přenesená",#REF!,0)</f>
        <v>0</v>
      </c>
      <c r="BF283" s="124">
        <f>IF(L283="sníž. přenesená",#REF!,0)</f>
        <v>0</v>
      </c>
      <c r="BG283" s="124">
        <f>IF(L283="nulová",#REF!,0)</f>
        <v>0</v>
      </c>
      <c r="BH283" s="14" t="s">
        <v>65</v>
      </c>
      <c r="BI283" s="124" t="e">
        <f>ROUND(#REF!*H283,2)</f>
        <v>#REF!</v>
      </c>
      <c r="BJ283" s="14" t="s">
        <v>214</v>
      </c>
      <c r="BK283" s="123" t="s">
        <v>2254</v>
      </c>
    </row>
    <row r="284" spans="1:63" s="12" customFormat="1" ht="22.9" customHeight="1" x14ac:dyDescent="0.2">
      <c r="B284" s="103"/>
      <c r="D284" s="104" t="s">
        <v>56</v>
      </c>
      <c r="E284" s="125" t="s">
        <v>2255</v>
      </c>
      <c r="F284" s="125" t="s">
        <v>2256</v>
      </c>
      <c r="J284" s="103"/>
      <c r="K284" s="106"/>
      <c r="L284" s="107"/>
      <c r="M284" s="107"/>
      <c r="N284" s="108">
        <f>SUM(N285:N288)</f>
        <v>4.8774249999999997</v>
      </c>
      <c r="O284" s="107"/>
      <c r="P284" s="108">
        <f>SUM(P285:P288)</f>
        <v>0</v>
      </c>
      <c r="Q284" s="107"/>
      <c r="R284" s="109">
        <f>SUM(R285:R288)</f>
        <v>3.0079399999999999E-2</v>
      </c>
      <c r="AP284" s="104" t="s">
        <v>67</v>
      </c>
      <c r="AR284" s="110" t="s">
        <v>56</v>
      </c>
      <c r="AS284" s="110" t="s">
        <v>65</v>
      </c>
      <c r="AW284" s="104" t="s">
        <v>144</v>
      </c>
      <c r="BI284" s="111" t="e">
        <f>SUM(BI285:BI288)</f>
        <v>#REF!</v>
      </c>
    </row>
    <row r="285" spans="1:63" s="2" customFormat="1" ht="24.2" customHeight="1" x14ac:dyDescent="0.2">
      <c r="A285" s="25"/>
      <c r="B285" s="112"/>
      <c r="C285" s="113" t="s">
        <v>1068</v>
      </c>
      <c r="D285" s="113" t="s">
        <v>145</v>
      </c>
      <c r="E285" s="114" t="s">
        <v>2257</v>
      </c>
      <c r="F285" s="115" t="s">
        <v>2258</v>
      </c>
      <c r="G285" s="116" t="s">
        <v>178</v>
      </c>
      <c r="H285" s="117">
        <v>10.661</v>
      </c>
      <c r="I285" s="118"/>
      <c r="J285" s="26"/>
      <c r="K285" s="119" t="s">
        <v>1</v>
      </c>
      <c r="L285" s="120" t="s">
        <v>37</v>
      </c>
      <c r="M285" s="121">
        <v>0</v>
      </c>
      <c r="N285" s="121">
        <f>M285*H285</f>
        <v>0</v>
      </c>
      <c r="O285" s="121">
        <v>0</v>
      </c>
      <c r="P285" s="121">
        <f>O285*H285</f>
        <v>0</v>
      </c>
      <c r="Q285" s="121">
        <v>2.5000000000000001E-3</v>
      </c>
      <c r="R285" s="122">
        <f>Q285*H285</f>
        <v>2.6652499999999999E-2</v>
      </c>
      <c r="S285" s="25"/>
      <c r="T285" s="25"/>
      <c r="U285" s="25"/>
      <c r="V285" s="25"/>
      <c r="W285" s="25"/>
      <c r="X285" s="25"/>
      <c r="Y285" s="25"/>
      <c r="Z285" s="25"/>
      <c r="AA285" s="25"/>
      <c r="AB285" s="25"/>
      <c r="AC285" s="25"/>
      <c r="AP285" s="123" t="s">
        <v>214</v>
      </c>
      <c r="AR285" s="123" t="s">
        <v>145</v>
      </c>
      <c r="AS285" s="123" t="s">
        <v>67</v>
      </c>
      <c r="AW285" s="14" t="s">
        <v>144</v>
      </c>
      <c r="BC285" s="124" t="e">
        <f>IF(L285="základní",#REF!,0)</f>
        <v>#REF!</v>
      </c>
      <c r="BD285" s="124">
        <f>IF(L285="snížená",#REF!,0)</f>
        <v>0</v>
      </c>
      <c r="BE285" s="124">
        <f>IF(L285="zákl. přenesená",#REF!,0)</f>
        <v>0</v>
      </c>
      <c r="BF285" s="124">
        <f>IF(L285="sníž. přenesená",#REF!,0)</f>
        <v>0</v>
      </c>
      <c r="BG285" s="124">
        <f>IF(L285="nulová",#REF!,0)</f>
        <v>0</v>
      </c>
      <c r="BH285" s="14" t="s">
        <v>65</v>
      </c>
      <c r="BI285" s="124" t="e">
        <f>ROUND(#REF!*H285,2)</f>
        <v>#REF!</v>
      </c>
      <c r="BJ285" s="14" t="s">
        <v>214</v>
      </c>
      <c r="BK285" s="123" t="s">
        <v>2259</v>
      </c>
    </row>
    <row r="286" spans="1:63" s="2" customFormat="1" ht="16.5" customHeight="1" x14ac:dyDescent="0.2">
      <c r="A286" s="25"/>
      <c r="B286" s="112"/>
      <c r="C286" s="113" t="s">
        <v>1072</v>
      </c>
      <c r="D286" s="113" t="s">
        <v>145</v>
      </c>
      <c r="E286" s="114" t="s">
        <v>2260</v>
      </c>
      <c r="F286" s="115" t="s">
        <v>2261</v>
      </c>
      <c r="G286" s="116" t="s">
        <v>178</v>
      </c>
      <c r="H286" s="117">
        <v>10.661</v>
      </c>
      <c r="I286" s="118"/>
      <c r="J286" s="26"/>
      <c r="K286" s="119" t="s">
        <v>1</v>
      </c>
      <c r="L286" s="120" t="s">
        <v>37</v>
      </c>
      <c r="M286" s="121">
        <v>0.42</v>
      </c>
      <c r="N286" s="121">
        <f>M286*H286</f>
        <v>4.4776199999999999</v>
      </c>
      <c r="O286" s="121">
        <v>0</v>
      </c>
      <c r="P286" s="121">
        <f>O286*H286</f>
        <v>0</v>
      </c>
      <c r="Q286" s="121">
        <v>0</v>
      </c>
      <c r="R286" s="122">
        <f>Q286*H286</f>
        <v>0</v>
      </c>
      <c r="S286" s="25"/>
      <c r="T286" s="25"/>
      <c r="U286" s="25"/>
      <c r="V286" s="25"/>
      <c r="W286" s="25"/>
      <c r="X286" s="25"/>
      <c r="Y286" s="25"/>
      <c r="Z286" s="25"/>
      <c r="AA286" s="25"/>
      <c r="AB286" s="25"/>
      <c r="AC286" s="25"/>
      <c r="AP286" s="123" t="s">
        <v>214</v>
      </c>
      <c r="AR286" s="123" t="s">
        <v>145</v>
      </c>
      <c r="AS286" s="123" t="s">
        <v>67</v>
      </c>
      <c r="AW286" s="14" t="s">
        <v>144</v>
      </c>
      <c r="BC286" s="124" t="e">
        <f>IF(L286="základní",#REF!,0)</f>
        <v>#REF!</v>
      </c>
      <c r="BD286" s="124">
        <f>IF(L286="snížená",#REF!,0)</f>
        <v>0</v>
      </c>
      <c r="BE286" s="124">
        <f>IF(L286="zákl. přenesená",#REF!,0)</f>
        <v>0</v>
      </c>
      <c r="BF286" s="124">
        <f>IF(L286="sníž. přenesená",#REF!,0)</f>
        <v>0</v>
      </c>
      <c r="BG286" s="124">
        <f>IF(L286="nulová",#REF!,0)</f>
        <v>0</v>
      </c>
      <c r="BH286" s="14" t="s">
        <v>65</v>
      </c>
      <c r="BI286" s="124" t="e">
        <f>ROUND(#REF!*H286,2)</f>
        <v>#REF!</v>
      </c>
      <c r="BJ286" s="14" t="s">
        <v>214</v>
      </c>
      <c r="BK286" s="123" t="s">
        <v>2262</v>
      </c>
    </row>
    <row r="287" spans="1:63" s="2" customFormat="1" ht="21.75" customHeight="1" x14ac:dyDescent="0.2">
      <c r="A287" s="25"/>
      <c r="B287" s="112"/>
      <c r="C287" s="113" t="s">
        <v>1076</v>
      </c>
      <c r="D287" s="113" t="s">
        <v>145</v>
      </c>
      <c r="E287" s="114" t="s">
        <v>2278</v>
      </c>
      <c r="F287" s="115" t="s">
        <v>2279</v>
      </c>
      <c r="G287" s="116" t="s">
        <v>198</v>
      </c>
      <c r="H287" s="117">
        <v>11.423</v>
      </c>
      <c r="I287" s="118"/>
      <c r="J287" s="26"/>
      <c r="K287" s="119" t="s">
        <v>1</v>
      </c>
      <c r="L287" s="120" t="s">
        <v>37</v>
      </c>
      <c r="M287" s="121">
        <v>3.5000000000000003E-2</v>
      </c>
      <c r="N287" s="121">
        <f>M287*H287</f>
        <v>0.39980500000000002</v>
      </c>
      <c r="O287" s="121">
        <v>0</v>
      </c>
      <c r="P287" s="121">
        <f>O287*H287</f>
        <v>0</v>
      </c>
      <c r="Q287" s="121">
        <v>2.9999999999999997E-4</v>
      </c>
      <c r="R287" s="122">
        <f>Q287*H287</f>
        <v>3.4268999999999997E-3</v>
      </c>
      <c r="S287" s="25"/>
      <c r="T287" s="25"/>
      <c r="U287" s="25"/>
      <c r="V287" s="25"/>
      <c r="W287" s="25"/>
      <c r="X287" s="25"/>
      <c r="Y287" s="25"/>
      <c r="Z287" s="25"/>
      <c r="AA287" s="25"/>
      <c r="AB287" s="25"/>
      <c r="AC287" s="25"/>
      <c r="AP287" s="123" t="s">
        <v>214</v>
      </c>
      <c r="AR287" s="123" t="s">
        <v>145</v>
      </c>
      <c r="AS287" s="123" t="s">
        <v>67</v>
      </c>
      <c r="AW287" s="14" t="s">
        <v>144</v>
      </c>
      <c r="BC287" s="124" t="e">
        <f>IF(L287="základní",#REF!,0)</f>
        <v>#REF!</v>
      </c>
      <c r="BD287" s="124">
        <f>IF(L287="snížená",#REF!,0)</f>
        <v>0</v>
      </c>
      <c r="BE287" s="124">
        <f>IF(L287="zákl. přenesená",#REF!,0)</f>
        <v>0</v>
      </c>
      <c r="BF287" s="124">
        <f>IF(L287="sníž. přenesená",#REF!,0)</f>
        <v>0</v>
      </c>
      <c r="BG287" s="124">
        <f>IF(L287="nulová",#REF!,0)</f>
        <v>0</v>
      </c>
      <c r="BH287" s="14" t="s">
        <v>65</v>
      </c>
      <c r="BI287" s="124" t="e">
        <f>ROUND(#REF!*H287,2)</f>
        <v>#REF!</v>
      </c>
      <c r="BJ287" s="14" t="s">
        <v>214</v>
      </c>
      <c r="BK287" s="123" t="s">
        <v>2280</v>
      </c>
    </row>
    <row r="288" spans="1:63" s="2" customFormat="1" ht="24.2" customHeight="1" x14ac:dyDescent="0.2">
      <c r="A288" s="25"/>
      <c r="B288" s="112"/>
      <c r="C288" s="113" t="s">
        <v>1080</v>
      </c>
      <c r="D288" s="113" t="s">
        <v>145</v>
      </c>
      <c r="E288" s="114" t="s">
        <v>2295</v>
      </c>
      <c r="F288" s="115" t="s">
        <v>2296</v>
      </c>
      <c r="G288" s="116" t="s">
        <v>339</v>
      </c>
      <c r="H288" s="117">
        <v>36.575000000000003</v>
      </c>
      <c r="I288" s="118"/>
      <c r="J288" s="26"/>
      <c r="K288" s="119" t="s">
        <v>1</v>
      </c>
      <c r="L288" s="120" t="s">
        <v>37</v>
      </c>
      <c r="M288" s="121">
        <v>0</v>
      </c>
      <c r="N288" s="121">
        <f>M288*H288</f>
        <v>0</v>
      </c>
      <c r="O288" s="121">
        <v>0</v>
      </c>
      <c r="P288" s="121">
        <f>O288*H288</f>
        <v>0</v>
      </c>
      <c r="Q288" s="121">
        <v>0</v>
      </c>
      <c r="R288" s="122">
        <f>Q288*H288</f>
        <v>0</v>
      </c>
      <c r="S288" s="25"/>
      <c r="T288" s="25"/>
      <c r="U288" s="25"/>
      <c r="V288" s="25"/>
      <c r="W288" s="25"/>
      <c r="X288" s="25"/>
      <c r="Y288" s="25"/>
      <c r="Z288" s="25"/>
      <c r="AA288" s="25"/>
      <c r="AB288" s="25"/>
      <c r="AC288" s="25"/>
      <c r="AP288" s="123" t="s">
        <v>214</v>
      </c>
      <c r="AR288" s="123" t="s">
        <v>145</v>
      </c>
      <c r="AS288" s="123" t="s">
        <v>67</v>
      </c>
      <c r="AW288" s="14" t="s">
        <v>144</v>
      </c>
      <c r="BC288" s="124" t="e">
        <f>IF(L288="základní",#REF!,0)</f>
        <v>#REF!</v>
      </c>
      <c r="BD288" s="124">
        <f>IF(L288="snížená",#REF!,0)</f>
        <v>0</v>
      </c>
      <c r="BE288" s="124">
        <f>IF(L288="zákl. přenesená",#REF!,0)</f>
        <v>0</v>
      </c>
      <c r="BF288" s="124">
        <f>IF(L288="sníž. přenesená",#REF!,0)</f>
        <v>0</v>
      </c>
      <c r="BG288" s="124">
        <f>IF(L288="nulová",#REF!,0)</f>
        <v>0</v>
      </c>
      <c r="BH288" s="14" t="s">
        <v>65</v>
      </c>
      <c r="BI288" s="124" t="e">
        <f>ROUND(#REF!*H288,2)</f>
        <v>#REF!</v>
      </c>
      <c r="BJ288" s="14" t="s">
        <v>214</v>
      </c>
      <c r="BK288" s="123" t="s">
        <v>2297</v>
      </c>
    </row>
    <row r="289" spans="1:63" s="12" customFormat="1" ht="22.9" customHeight="1" x14ac:dyDescent="0.2">
      <c r="B289" s="103"/>
      <c r="D289" s="104" t="s">
        <v>56</v>
      </c>
      <c r="E289" s="125" t="s">
        <v>1901</v>
      </c>
      <c r="F289" s="125" t="s">
        <v>1902</v>
      </c>
      <c r="J289" s="103"/>
      <c r="K289" s="106"/>
      <c r="L289" s="107"/>
      <c r="M289" s="107"/>
      <c r="N289" s="108">
        <f>SUM(N290:N295)</f>
        <v>1.571736</v>
      </c>
      <c r="O289" s="107"/>
      <c r="P289" s="108">
        <f>SUM(P290:P295)</f>
        <v>2.4413689999999998E-2</v>
      </c>
      <c r="Q289" s="107"/>
      <c r="R289" s="109">
        <f>SUM(R290:R295)</f>
        <v>0</v>
      </c>
      <c r="AP289" s="104" t="s">
        <v>67</v>
      </c>
      <c r="AR289" s="110" t="s">
        <v>56</v>
      </c>
      <c r="AS289" s="110" t="s">
        <v>65</v>
      </c>
      <c r="AW289" s="104" t="s">
        <v>144</v>
      </c>
      <c r="BI289" s="111" t="e">
        <f>SUM(BI290:BI295)</f>
        <v>#REF!</v>
      </c>
    </row>
    <row r="290" spans="1:63" s="2" customFormat="1" ht="24.2" customHeight="1" x14ac:dyDescent="0.2">
      <c r="A290" s="25"/>
      <c r="B290" s="112"/>
      <c r="C290" s="113" t="s">
        <v>1084</v>
      </c>
      <c r="D290" s="113" t="s">
        <v>145</v>
      </c>
      <c r="E290" s="114" t="s">
        <v>2298</v>
      </c>
      <c r="F290" s="115" t="s">
        <v>2299</v>
      </c>
      <c r="G290" s="116" t="s">
        <v>178</v>
      </c>
      <c r="H290" s="117">
        <v>1.5229999999999999</v>
      </c>
      <c r="I290" s="118"/>
      <c r="J290" s="26"/>
      <c r="K290" s="119" t="s">
        <v>1</v>
      </c>
      <c r="L290" s="120" t="s">
        <v>37</v>
      </c>
      <c r="M290" s="121">
        <v>0.85799999999999998</v>
      </c>
      <c r="N290" s="121">
        <f t="shared" ref="N290:N295" si="36">M290*H290</f>
        <v>1.3067339999999998</v>
      </c>
      <c r="O290" s="121">
        <v>5.0000000000000001E-3</v>
      </c>
      <c r="P290" s="121">
        <f t="shared" ref="P290:P295" si="37">O290*H290</f>
        <v>7.6149999999999994E-3</v>
      </c>
      <c r="Q290" s="121">
        <v>0</v>
      </c>
      <c r="R290" s="122">
        <f t="shared" ref="R290:R295" si="38">Q290*H290</f>
        <v>0</v>
      </c>
      <c r="S290" s="25"/>
      <c r="T290" s="25"/>
      <c r="U290" s="25"/>
      <c r="V290" s="25"/>
      <c r="W290" s="25"/>
      <c r="X290" s="25"/>
      <c r="Y290" s="25"/>
      <c r="Z290" s="25"/>
      <c r="AA290" s="25"/>
      <c r="AB290" s="25"/>
      <c r="AC290" s="25"/>
      <c r="AP290" s="123" t="s">
        <v>214</v>
      </c>
      <c r="AR290" s="123" t="s">
        <v>145</v>
      </c>
      <c r="AS290" s="123" t="s">
        <v>67</v>
      </c>
      <c r="AW290" s="14" t="s">
        <v>144</v>
      </c>
      <c r="BC290" s="124" t="e">
        <f>IF(L290="základní",#REF!,0)</f>
        <v>#REF!</v>
      </c>
      <c r="BD290" s="124">
        <f>IF(L290="snížená",#REF!,0)</f>
        <v>0</v>
      </c>
      <c r="BE290" s="124">
        <f>IF(L290="zákl. přenesená",#REF!,0)</f>
        <v>0</v>
      </c>
      <c r="BF290" s="124">
        <f>IF(L290="sníž. přenesená",#REF!,0)</f>
        <v>0</v>
      </c>
      <c r="BG290" s="124">
        <f>IF(L290="nulová",#REF!,0)</f>
        <v>0</v>
      </c>
      <c r="BH290" s="14" t="s">
        <v>65</v>
      </c>
      <c r="BI290" s="124" t="e">
        <f>ROUND(#REF!*H290,2)</f>
        <v>#REF!</v>
      </c>
      <c r="BJ290" s="14" t="s">
        <v>214</v>
      </c>
      <c r="BK290" s="123" t="s">
        <v>2300</v>
      </c>
    </row>
    <row r="291" spans="1:63" s="2" customFormat="1" ht="16.5" customHeight="1" x14ac:dyDescent="0.2">
      <c r="A291" s="25"/>
      <c r="B291" s="112"/>
      <c r="C291" s="126" t="s">
        <v>890</v>
      </c>
      <c r="D291" s="126" t="s">
        <v>242</v>
      </c>
      <c r="E291" s="127" t="s">
        <v>2301</v>
      </c>
      <c r="F291" s="128" t="s">
        <v>2302</v>
      </c>
      <c r="G291" s="129" t="s">
        <v>178</v>
      </c>
      <c r="H291" s="130">
        <v>1.5229999999999999</v>
      </c>
      <c r="I291" s="131"/>
      <c r="J291" s="132"/>
      <c r="K291" s="133" t="s">
        <v>1</v>
      </c>
      <c r="L291" s="134" t="s">
        <v>37</v>
      </c>
      <c r="M291" s="121">
        <v>0</v>
      </c>
      <c r="N291" s="121">
        <f t="shared" si="36"/>
        <v>0</v>
      </c>
      <c r="O291" s="121">
        <v>9.7999999999999997E-3</v>
      </c>
      <c r="P291" s="121">
        <f t="shared" si="37"/>
        <v>1.4925399999999998E-2</v>
      </c>
      <c r="Q291" s="121">
        <v>0</v>
      </c>
      <c r="R291" s="122">
        <f t="shared" si="38"/>
        <v>0</v>
      </c>
      <c r="S291" s="25"/>
      <c r="T291" s="25"/>
      <c r="U291" s="25"/>
      <c r="V291" s="25"/>
      <c r="W291" s="25"/>
      <c r="X291" s="25"/>
      <c r="Y291" s="25"/>
      <c r="Z291" s="25"/>
      <c r="AA291" s="25"/>
      <c r="AB291" s="25"/>
      <c r="AC291" s="25"/>
      <c r="AP291" s="123" t="s">
        <v>267</v>
      </c>
      <c r="AR291" s="123" t="s">
        <v>242</v>
      </c>
      <c r="AS291" s="123" t="s">
        <v>67</v>
      </c>
      <c r="AW291" s="14" t="s">
        <v>144</v>
      </c>
      <c r="BC291" s="124" t="e">
        <f>IF(L291="základní",#REF!,0)</f>
        <v>#REF!</v>
      </c>
      <c r="BD291" s="124">
        <f>IF(L291="snížená",#REF!,0)</f>
        <v>0</v>
      </c>
      <c r="BE291" s="124">
        <f>IF(L291="zákl. přenesená",#REF!,0)</f>
        <v>0</v>
      </c>
      <c r="BF291" s="124">
        <f>IF(L291="sníž. přenesená",#REF!,0)</f>
        <v>0</v>
      </c>
      <c r="BG291" s="124">
        <f>IF(L291="nulová",#REF!,0)</f>
        <v>0</v>
      </c>
      <c r="BH291" s="14" t="s">
        <v>65</v>
      </c>
      <c r="BI291" s="124" t="e">
        <f>ROUND(#REF!*H291,2)</f>
        <v>#REF!</v>
      </c>
      <c r="BJ291" s="14" t="s">
        <v>214</v>
      </c>
      <c r="BK291" s="123" t="s">
        <v>2303</v>
      </c>
    </row>
    <row r="292" spans="1:63" s="2" customFormat="1" ht="24.2" customHeight="1" x14ac:dyDescent="0.2">
      <c r="A292" s="25"/>
      <c r="B292" s="112"/>
      <c r="C292" s="113" t="s">
        <v>1091</v>
      </c>
      <c r="D292" s="113" t="s">
        <v>145</v>
      </c>
      <c r="E292" s="114" t="s">
        <v>2304</v>
      </c>
      <c r="F292" s="115" t="s">
        <v>2305</v>
      </c>
      <c r="G292" s="116" t="s">
        <v>178</v>
      </c>
      <c r="H292" s="117">
        <v>1.5229999999999999</v>
      </c>
      <c r="I292" s="118"/>
      <c r="J292" s="26"/>
      <c r="K292" s="119" t="s">
        <v>1</v>
      </c>
      <c r="L292" s="120" t="s">
        <v>37</v>
      </c>
      <c r="M292" s="121">
        <v>0</v>
      </c>
      <c r="N292" s="121">
        <f t="shared" si="36"/>
        <v>0</v>
      </c>
      <c r="O292" s="121">
        <v>9.3000000000000005E-4</v>
      </c>
      <c r="P292" s="121">
        <f t="shared" si="37"/>
        <v>1.41639E-3</v>
      </c>
      <c r="Q292" s="121">
        <v>0</v>
      </c>
      <c r="R292" s="122">
        <f t="shared" si="38"/>
        <v>0</v>
      </c>
      <c r="S292" s="25"/>
      <c r="T292" s="25"/>
      <c r="U292" s="25"/>
      <c r="V292" s="25"/>
      <c r="W292" s="25"/>
      <c r="X292" s="25"/>
      <c r="Y292" s="25"/>
      <c r="Z292" s="25"/>
      <c r="AA292" s="25"/>
      <c r="AB292" s="25"/>
      <c r="AC292" s="25"/>
      <c r="AP292" s="123" t="s">
        <v>214</v>
      </c>
      <c r="AR292" s="123" t="s">
        <v>145</v>
      </c>
      <c r="AS292" s="123" t="s">
        <v>67</v>
      </c>
      <c r="AW292" s="14" t="s">
        <v>144</v>
      </c>
      <c r="BC292" s="124" t="e">
        <f>IF(L292="základní",#REF!,0)</f>
        <v>#REF!</v>
      </c>
      <c r="BD292" s="124">
        <f>IF(L292="snížená",#REF!,0)</f>
        <v>0</v>
      </c>
      <c r="BE292" s="124">
        <f>IF(L292="zákl. přenesená",#REF!,0)</f>
        <v>0</v>
      </c>
      <c r="BF292" s="124">
        <f>IF(L292="sníž. přenesená",#REF!,0)</f>
        <v>0</v>
      </c>
      <c r="BG292" s="124">
        <f>IF(L292="nulová",#REF!,0)</f>
        <v>0</v>
      </c>
      <c r="BH292" s="14" t="s">
        <v>65</v>
      </c>
      <c r="BI292" s="124" t="e">
        <f>ROUND(#REF!*H292,2)</f>
        <v>#REF!</v>
      </c>
      <c r="BJ292" s="14" t="s">
        <v>214</v>
      </c>
      <c r="BK292" s="123" t="s">
        <v>2306</v>
      </c>
    </row>
    <row r="293" spans="1:63" s="2" customFormat="1" ht="24.2" customHeight="1" x14ac:dyDescent="0.2">
      <c r="A293" s="25"/>
      <c r="B293" s="112"/>
      <c r="C293" s="113" t="s">
        <v>1095</v>
      </c>
      <c r="D293" s="113" t="s">
        <v>145</v>
      </c>
      <c r="E293" s="114" t="s">
        <v>2307</v>
      </c>
      <c r="F293" s="115" t="s">
        <v>2308</v>
      </c>
      <c r="G293" s="116" t="s">
        <v>178</v>
      </c>
      <c r="H293" s="117">
        <v>1.5229999999999999</v>
      </c>
      <c r="I293" s="118"/>
      <c r="J293" s="26"/>
      <c r="K293" s="119" t="s">
        <v>1</v>
      </c>
      <c r="L293" s="120" t="s">
        <v>37</v>
      </c>
      <c r="M293" s="121">
        <v>0.13</v>
      </c>
      <c r="N293" s="121">
        <f t="shared" si="36"/>
        <v>0.19799</v>
      </c>
      <c r="O293" s="121">
        <v>0</v>
      </c>
      <c r="P293" s="121">
        <f t="shared" si="37"/>
        <v>0</v>
      </c>
      <c r="Q293" s="121">
        <v>0</v>
      </c>
      <c r="R293" s="122">
        <f t="shared" si="38"/>
        <v>0</v>
      </c>
      <c r="S293" s="25"/>
      <c r="T293" s="25"/>
      <c r="U293" s="25"/>
      <c r="V293" s="25"/>
      <c r="W293" s="25"/>
      <c r="X293" s="25"/>
      <c r="Y293" s="25"/>
      <c r="Z293" s="25"/>
      <c r="AA293" s="25"/>
      <c r="AB293" s="25"/>
      <c r="AC293" s="25"/>
      <c r="AP293" s="123" t="s">
        <v>214</v>
      </c>
      <c r="AR293" s="123" t="s">
        <v>145</v>
      </c>
      <c r="AS293" s="123" t="s">
        <v>67</v>
      </c>
      <c r="AW293" s="14" t="s">
        <v>144</v>
      </c>
      <c r="BC293" s="124" t="e">
        <f>IF(L293="základní",#REF!,0)</f>
        <v>#REF!</v>
      </c>
      <c r="BD293" s="124">
        <f>IF(L293="snížená",#REF!,0)</f>
        <v>0</v>
      </c>
      <c r="BE293" s="124">
        <f>IF(L293="zákl. přenesená",#REF!,0)</f>
        <v>0</v>
      </c>
      <c r="BF293" s="124">
        <f>IF(L293="sníž. přenesená",#REF!,0)</f>
        <v>0</v>
      </c>
      <c r="BG293" s="124">
        <f>IF(L293="nulová",#REF!,0)</f>
        <v>0</v>
      </c>
      <c r="BH293" s="14" t="s">
        <v>65</v>
      </c>
      <c r="BI293" s="124" t="e">
        <f>ROUND(#REF!*H293,2)</f>
        <v>#REF!</v>
      </c>
      <c r="BJ293" s="14" t="s">
        <v>214</v>
      </c>
      <c r="BK293" s="123" t="s">
        <v>2309</v>
      </c>
    </row>
    <row r="294" spans="1:63" s="2" customFormat="1" ht="16.5" customHeight="1" x14ac:dyDescent="0.2">
      <c r="A294" s="25"/>
      <c r="B294" s="112"/>
      <c r="C294" s="113" t="s">
        <v>1099</v>
      </c>
      <c r="D294" s="113" t="s">
        <v>145</v>
      </c>
      <c r="E294" s="114" t="s">
        <v>2310</v>
      </c>
      <c r="F294" s="115" t="s">
        <v>2311</v>
      </c>
      <c r="G294" s="116" t="s">
        <v>178</v>
      </c>
      <c r="H294" s="117">
        <v>1.5229999999999999</v>
      </c>
      <c r="I294" s="118"/>
      <c r="J294" s="26"/>
      <c r="K294" s="119" t="s">
        <v>1</v>
      </c>
      <c r="L294" s="120" t="s">
        <v>37</v>
      </c>
      <c r="M294" s="121">
        <v>4.3999999999999997E-2</v>
      </c>
      <c r="N294" s="121">
        <f t="shared" si="36"/>
        <v>6.7011999999999988E-2</v>
      </c>
      <c r="O294" s="121">
        <v>2.9999999999999997E-4</v>
      </c>
      <c r="P294" s="121">
        <f t="shared" si="37"/>
        <v>4.5689999999999994E-4</v>
      </c>
      <c r="Q294" s="121">
        <v>0</v>
      </c>
      <c r="R294" s="122">
        <f t="shared" si="38"/>
        <v>0</v>
      </c>
      <c r="S294" s="25"/>
      <c r="T294" s="25"/>
      <c r="U294" s="25"/>
      <c r="V294" s="25"/>
      <c r="W294" s="25"/>
      <c r="X294" s="25"/>
      <c r="Y294" s="25"/>
      <c r="Z294" s="25"/>
      <c r="AA294" s="25"/>
      <c r="AB294" s="25"/>
      <c r="AC294" s="25"/>
      <c r="AP294" s="123" t="s">
        <v>214</v>
      </c>
      <c r="AR294" s="123" t="s">
        <v>145</v>
      </c>
      <c r="AS294" s="123" t="s">
        <v>67</v>
      </c>
      <c r="AW294" s="14" t="s">
        <v>144</v>
      </c>
      <c r="BC294" s="124" t="e">
        <f>IF(L294="základní",#REF!,0)</f>
        <v>#REF!</v>
      </c>
      <c r="BD294" s="124">
        <f>IF(L294="snížená",#REF!,0)</f>
        <v>0</v>
      </c>
      <c r="BE294" s="124">
        <f>IF(L294="zákl. přenesená",#REF!,0)</f>
        <v>0</v>
      </c>
      <c r="BF294" s="124">
        <f>IF(L294="sníž. přenesená",#REF!,0)</f>
        <v>0</v>
      </c>
      <c r="BG294" s="124">
        <f>IF(L294="nulová",#REF!,0)</f>
        <v>0</v>
      </c>
      <c r="BH294" s="14" t="s">
        <v>65</v>
      </c>
      <c r="BI294" s="124" t="e">
        <f>ROUND(#REF!*H294,2)</f>
        <v>#REF!</v>
      </c>
      <c r="BJ294" s="14" t="s">
        <v>214</v>
      </c>
      <c r="BK294" s="123" t="s">
        <v>2312</v>
      </c>
    </row>
    <row r="295" spans="1:63" s="2" customFormat="1" ht="24.2" customHeight="1" x14ac:dyDescent="0.2">
      <c r="A295" s="25"/>
      <c r="B295" s="112"/>
      <c r="C295" s="113" t="s">
        <v>1103</v>
      </c>
      <c r="D295" s="113" t="s">
        <v>145</v>
      </c>
      <c r="E295" s="114" t="s">
        <v>1909</v>
      </c>
      <c r="F295" s="115" t="s">
        <v>1910</v>
      </c>
      <c r="G295" s="116" t="s">
        <v>339</v>
      </c>
      <c r="H295" s="117">
        <v>22.265999999999998</v>
      </c>
      <c r="I295" s="118"/>
      <c r="J295" s="26"/>
      <c r="K295" s="119" t="s">
        <v>1</v>
      </c>
      <c r="L295" s="120" t="s">
        <v>37</v>
      </c>
      <c r="M295" s="121">
        <v>0</v>
      </c>
      <c r="N295" s="121">
        <f t="shared" si="36"/>
        <v>0</v>
      </c>
      <c r="O295" s="121">
        <v>0</v>
      </c>
      <c r="P295" s="121">
        <f t="shared" si="37"/>
        <v>0</v>
      </c>
      <c r="Q295" s="121">
        <v>0</v>
      </c>
      <c r="R295" s="122">
        <f t="shared" si="38"/>
        <v>0</v>
      </c>
      <c r="S295" s="25"/>
      <c r="T295" s="25"/>
      <c r="U295" s="25"/>
      <c r="V295" s="25"/>
      <c r="W295" s="25"/>
      <c r="X295" s="25"/>
      <c r="Y295" s="25"/>
      <c r="Z295" s="25"/>
      <c r="AA295" s="25"/>
      <c r="AB295" s="25"/>
      <c r="AC295" s="25"/>
      <c r="AP295" s="123" t="s">
        <v>214</v>
      </c>
      <c r="AR295" s="123" t="s">
        <v>145</v>
      </c>
      <c r="AS295" s="123" t="s">
        <v>67</v>
      </c>
      <c r="AW295" s="14" t="s">
        <v>144</v>
      </c>
      <c r="BC295" s="124" t="e">
        <f>IF(L295="základní",#REF!,0)</f>
        <v>#REF!</v>
      </c>
      <c r="BD295" s="124">
        <f>IF(L295="snížená",#REF!,0)</f>
        <v>0</v>
      </c>
      <c r="BE295" s="124">
        <f>IF(L295="zákl. přenesená",#REF!,0)</f>
        <v>0</v>
      </c>
      <c r="BF295" s="124">
        <f>IF(L295="sníž. přenesená",#REF!,0)</f>
        <v>0</v>
      </c>
      <c r="BG295" s="124">
        <f>IF(L295="nulová",#REF!,0)</f>
        <v>0</v>
      </c>
      <c r="BH295" s="14" t="s">
        <v>65</v>
      </c>
      <c r="BI295" s="124" t="e">
        <f>ROUND(#REF!*H295,2)</f>
        <v>#REF!</v>
      </c>
      <c r="BJ295" s="14" t="s">
        <v>214</v>
      </c>
      <c r="BK295" s="123" t="s">
        <v>2313</v>
      </c>
    </row>
    <row r="296" spans="1:63" s="12" customFormat="1" ht="22.9" customHeight="1" x14ac:dyDescent="0.2">
      <c r="B296" s="103"/>
      <c r="D296" s="104" t="s">
        <v>56</v>
      </c>
      <c r="E296" s="125" t="s">
        <v>503</v>
      </c>
      <c r="F296" s="125" t="s">
        <v>1130</v>
      </c>
      <c r="J296" s="103"/>
      <c r="K296" s="106"/>
      <c r="L296" s="107"/>
      <c r="M296" s="107"/>
      <c r="N296" s="108">
        <f>SUM(N297:N298)</f>
        <v>0</v>
      </c>
      <c r="O296" s="107"/>
      <c r="P296" s="108">
        <f>SUM(P297:P298)</f>
        <v>1.0051799999999998E-3</v>
      </c>
      <c r="Q296" s="107"/>
      <c r="R296" s="109">
        <f>SUM(R297:R298)</f>
        <v>0</v>
      </c>
      <c r="AP296" s="104" t="s">
        <v>67</v>
      </c>
      <c r="AR296" s="110" t="s">
        <v>56</v>
      </c>
      <c r="AS296" s="110" t="s">
        <v>65</v>
      </c>
      <c r="AW296" s="104" t="s">
        <v>144</v>
      </c>
      <c r="BI296" s="111" t="e">
        <f>SUM(BI297:BI298)</f>
        <v>#REF!</v>
      </c>
    </row>
    <row r="297" spans="1:63" s="2" customFormat="1" ht="16.5" customHeight="1" x14ac:dyDescent="0.2">
      <c r="A297" s="25"/>
      <c r="B297" s="112"/>
      <c r="C297" s="113" t="s">
        <v>1107</v>
      </c>
      <c r="D297" s="113" t="s">
        <v>145</v>
      </c>
      <c r="E297" s="114" t="s">
        <v>1588</v>
      </c>
      <c r="F297" s="115" t="s">
        <v>1589</v>
      </c>
      <c r="G297" s="116" t="s">
        <v>178</v>
      </c>
      <c r="H297" s="117">
        <v>1.5229999999999999</v>
      </c>
      <c r="I297" s="118"/>
      <c r="J297" s="26"/>
      <c r="K297" s="119" t="s">
        <v>1</v>
      </c>
      <c r="L297" s="120" t="s">
        <v>37</v>
      </c>
      <c r="M297" s="121">
        <v>0</v>
      </c>
      <c r="N297" s="121">
        <f>M297*H297</f>
        <v>0</v>
      </c>
      <c r="O297" s="121">
        <v>0</v>
      </c>
      <c r="P297" s="121">
        <f>O297*H297</f>
        <v>0</v>
      </c>
      <c r="Q297" s="121">
        <v>0</v>
      </c>
      <c r="R297" s="122">
        <f>Q297*H297</f>
        <v>0</v>
      </c>
      <c r="S297" s="25"/>
      <c r="T297" s="25"/>
      <c r="U297" s="25"/>
      <c r="V297" s="25"/>
      <c r="W297" s="25"/>
      <c r="X297" s="25"/>
      <c r="Y297" s="25"/>
      <c r="Z297" s="25"/>
      <c r="AA297" s="25"/>
      <c r="AB297" s="25"/>
      <c r="AC297" s="25"/>
      <c r="AP297" s="123" t="s">
        <v>214</v>
      </c>
      <c r="AR297" s="123" t="s">
        <v>145</v>
      </c>
      <c r="AS297" s="123" t="s">
        <v>67</v>
      </c>
      <c r="AW297" s="14" t="s">
        <v>144</v>
      </c>
      <c r="BC297" s="124" t="e">
        <f>IF(L297="základní",#REF!,0)</f>
        <v>#REF!</v>
      </c>
      <c r="BD297" s="124">
        <f>IF(L297="snížená",#REF!,0)</f>
        <v>0</v>
      </c>
      <c r="BE297" s="124">
        <f>IF(L297="zákl. přenesená",#REF!,0)</f>
        <v>0</v>
      </c>
      <c r="BF297" s="124">
        <f>IF(L297="sníž. přenesená",#REF!,0)</f>
        <v>0</v>
      </c>
      <c r="BG297" s="124">
        <f>IF(L297="nulová",#REF!,0)</f>
        <v>0</v>
      </c>
      <c r="BH297" s="14" t="s">
        <v>65</v>
      </c>
      <c r="BI297" s="124" t="e">
        <f>ROUND(#REF!*H297,2)</f>
        <v>#REF!</v>
      </c>
      <c r="BJ297" s="14" t="s">
        <v>214</v>
      </c>
      <c r="BK297" s="123" t="s">
        <v>2314</v>
      </c>
    </row>
    <row r="298" spans="1:63" s="2" customFormat="1" ht="24.2" customHeight="1" x14ac:dyDescent="0.2">
      <c r="A298" s="25"/>
      <c r="B298" s="112"/>
      <c r="C298" s="113" t="s">
        <v>1111</v>
      </c>
      <c r="D298" s="113" t="s">
        <v>145</v>
      </c>
      <c r="E298" s="114" t="s">
        <v>1134</v>
      </c>
      <c r="F298" s="115" t="s">
        <v>1591</v>
      </c>
      <c r="G298" s="116" t="s">
        <v>178</v>
      </c>
      <c r="H298" s="117">
        <v>1.5229999999999999</v>
      </c>
      <c r="I298" s="118"/>
      <c r="J298" s="26"/>
      <c r="K298" s="119" t="s">
        <v>1</v>
      </c>
      <c r="L298" s="120" t="s">
        <v>37</v>
      </c>
      <c r="M298" s="121">
        <v>0</v>
      </c>
      <c r="N298" s="121">
        <f>M298*H298</f>
        <v>0</v>
      </c>
      <c r="O298" s="121">
        <v>6.6E-4</v>
      </c>
      <c r="P298" s="121">
        <f>O298*H298</f>
        <v>1.0051799999999998E-3</v>
      </c>
      <c r="Q298" s="121">
        <v>0</v>
      </c>
      <c r="R298" s="122">
        <f>Q298*H298</f>
        <v>0</v>
      </c>
      <c r="S298" s="25"/>
      <c r="T298" s="25"/>
      <c r="U298" s="25"/>
      <c r="V298" s="25"/>
      <c r="W298" s="25"/>
      <c r="X298" s="25"/>
      <c r="Y298" s="25"/>
      <c r="Z298" s="25"/>
      <c r="AA298" s="25"/>
      <c r="AB298" s="25"/>
      <c r="AC298" s="25"/>
      <c r="AP298" s="123" t="s">
        <v>214</v>
      </c>
      <c r="AR298" s="123" t="s">
        <v>145</v>
      </c>
      <c r="AS298" s="123" t="s">
        <v>67</v>
      </c>
      <c r="AW298" s="14" t="s">
        <v>144</v>
      </c>
      <c r="BC298" s="124" t="e">
        <f>IF(L298="základní",#REF!,0)</f>
        <v>#REF!</v>
      </c>
      <c r="BD298" s="124">
        <f>IF(L298="snížená",#REF!,0)</f>
        <v>0</v>
      </c>
      <c r="BE298" s="124">
        <f>IF(L298="zákl. přenesená",#REF!,0)</f>
        <v>0</v>
      </c>
      <c r="BF298" s="124">
        <f>IF(L298="sníž. přenesená",#REF!,0)</f>
        <v>0</v>
      </c>
      <c r="BG298" s="124">
        <f>IF(L298="nulová",#REF!,0)</f>
        <v>0</v>
      </c>
      <c r="BH298" s="14" t="s">
        <v>65</v>
      </c>
      <c r="BI298" s="124" t="e">
        <f>ROUND(#REF!*H298,2)</f>
        <v>#REF!</v>
      </c>
      <c r="BJ298" s="14" t="s">
        <v>214</v>
      </c>
      <c r="BK298" s="123" t="s">
        <v>2315</v>
      </c>
    </row>
    <row r="299" spans="1:63" s="12" customFormat="1" ht="22.9" customHeight="1" x14ac:dyDescent="0.2">
      <c r="B299" s="103"/>
      <c r="D299" s="104" t="s">
        <v>56</v>
      </c>
      <c r="E299" s="125" t="s">
        <v>1593</v>
      </c>
      <c r="F299" s="125" t="s">
        <v>1915</v>
      </c>
      <c r="J299" s="103"/>
      <c r="K299" s="106"/>
      <c r="L299" s="107"/>
      <c r="M299" s="107"/>
      <c r="N299" s="108">
        <f>SUM(N300:N304)</f>
        <v>17.669034</v>
      </c>
      <c r="O299" s="107"/>
      <c r="P299" s="108">
        <f>SUM(P300:P304)</f>
        <v>0.10388922</v>
      </c>
      <c r="Q299" s="107"/>
      <c r="R299" s="109">
        <f>SUM(R300:R304)</f>
        <v>2.2058669999999999E-2</v>
      </c>
      <c r="AP299" s="104" t="s">
        <v>67</v>
      </c>
      <c r="AR299" s="110" t="s">
        <v>56</v>
      </c>
      <c r="AS299" s="110" t="s">
        <v>65</v>
      </c>
      <c r="AW299" s="104" t="s">
        <v>144</v>
      </c>
      <c r="BI299" s="111" t="e">
        <f>SUM(BI300:BI304)</f>
        <v>#REF!</v>
      </c>
    </row>
    <row r="300" spans="1:63" s="2" customFormat="1" ht="24.2" customHeight="1" x14ac:dyDescent="0.2">
      <c r="A300" s="25"/>
      <c r="B300" s="112"/>
      <c r="C300" s="113" t="s">
        <v>1115</v>
      </c>
      <c r="D300" s="113" t="s">
        <v>145</v>
      </c>
      <c r="E300" s="114" t="s">
        <v>1595</v>
      </c>
      <c r="F300" s="115" t="s">
        <v>1596</v>
      </c>
      <c r="G300" s="116" t="s">
        <v>169</v>
      </c>
      <c r="H300" s="117">
        <v>0.76200000000000001</v>
      </c>
      <c r="I300" s="118"/>
      <c r="J300" s="26"/>
      <c r="K300" s="119" t="s">
        <v>1</v>
      </c>
      <c r="L300" s="120" t="s">
        <v>37</v>
      </c>
      <c r="M300" s="121">
        <v>2.9000000000000001E-2</v>
      </c>
      <c r="N300" s="121">
        <f>M300*H300</f>
        <v>2.2098000000000003E-2</v>
      </c>
      <c r="O300" s="121">
        <v>0</v>
      </c>
      <c r="P300" s="121">
        <f>O300*H300</f>
        <v>0</v>
      </c>
      <c r="Q300" s="121">
        <v>0</v>
      </c>
      <c r="R300" s="122">
        <f>Q300*H300</f>
        <v>0</v>
      </c>
      <c r="S300" s="25"/>
      <c r="T300" s="25"/>
      <c r="U300" s="25"/>
      <c r="V300" s="25"/>
      <c r="W300" s="25"/>
      <c r="X300" s="25"/>
      <c r="Y300" s="25"/>
      <c r="Z300" s="25"/>
      <c r="AA300" s="25"/>
      <c r="AB300" s="25"/>
      <c r="AC300" s="25"/>
      <c r="AP300" s="123" t="s">
        <v>214</v>
      </c>
      <c r="AR300" s="123" t="s">
        <v>145</v>
      </c>
      <c r="AS300" s="123" t="s">
        <v>67</v>
      </c>
      <c r="AW300" s="14" t="s">
        <v>144</v>
      </c>
      <c r="BC300" s="124" t="e">
        <f>IF(L300="základní",#REF!,0)</f>
        <v>#REF!</v>
      </c>
      <c r="BD300" s="124">
        <f>IF(L300="snížená",#REF!,0)</f>
        <v>0</v>
      </c>
      <c r="BE300" s="124">
        <f>IF(L300="zákl. přenesená",#REF!,0)</f>
        <v>0</v>
      </c>
      <c r="BF300" s="124">
        <f>IF(L300="sníž. přenesená",#REF!,0)</f>
        <v>0</v>
      </c>
      <c r="BG300" s="124">
        <f>IF(L300="nulová",#REF!,0)</f>
        <v>0</v>
      </c>
      <c r="BH300" s="14" t="s">
        <v>65</v>
      </c>
      <c r="BI300" s="124" t="e">
        <f>ROUND(#REF!*H300,2)</f>
        <v>#REF!</v>
      </c>
      <c r="BJ300" s="14" t="s">
        <v>214</v>
      </c>
      <c r="BK300" s="123" t="s">
        <v>2316</v>
      </c>
    </row>
    <row r="301" spans="1:63" s="2" customFormat="1" ht="16.5" customHeight="1" x14ac:dyDescent="0.2">
      <c r="A301" s="25"/>
      <c r="B301" s="112"/>
      <c r="C301" s="113" t="s">
        <v>1119</v>
      </c>
      <c r="D301" s="113" t="s">
        <v>145</v>
      </c>
      <c r="E301" s="114" t="s">
        <v>1916</v>
      </c>
      <c r="F301" s="115" t="s">
        <v>1917</v>
      </c>
      <c r="G301" s="116" t="s">
        <v>178</v>
      </c>
      <c r="H301" s="117">
        <v>71.156999999999996</v>
      </c>
      <c r="I301" s="118"/>
      <c r="J301" s="26"/>
      <c r="K301" s="119" t="s">
        <v>1</v>
      </c>
      <c r="L301" s="120" t="s">
        <v>37</v>
      </c>
      <c r="M301" s="121">
        <v>7.3999999999999996E-2</v>
      </c>
      <c r="N301" s="121">
        <f>M301*H301</f>
        <v>5.2656179999999999</v>
      </c>
      <c r="O301" s="121">
        <v>1E-3</v>
      </c>
      <c r="P301" s="121">
        <f>O301*H301</f>
        <v>7.1156999999999998E-2</v>
      </c>
      <c r="Q301" s="121">
        <v>3.1E-4</v>
      </c>
      <c r="R301" s="122">
        <f>Q301*H301</f>
        <v>2.2058669999999999E-2</v>
      </c>
      <c r="S301" s="25"/>
      <c r="T301" s="25"/>
      <c r="U301" s="25"/>
      <c r="V301" s="25"/>
      <c r="W301" s="25"/>
      <c r="X301" s="25"/>
      <c r="Y301" s="25"/>
      <c r="Z301" s="25"/>
      <c r="AA301" s="25"/>
      <c r="AB301" s="25"/>
      <c r="AC301" s="25"/>
      <c r="AP301" s="123" t="s">
        <v>214</v>
      </c>
      <c r="AR301" s="123" t="s">
        <v>145</v>
      </c>
      <c r="AS301" s="123" t="s">
        <v>67</v>
      </c>
      <c r="AW301" s="14" t="s">
        <v>144</v>
      </c>
      <c r="BC301" s="124" t="e">
        <f>IF(L301="základní",#REF!,0)</f>
        <v>#REF!</v>
      </c>
      <c r="BD301" s="124">
        <f>IF(L301="snížená",#REF!,0)</f>
        <v>0</v>
      </c>
      <c r="BE301" s="124">
        <f>IF(L301="zákl. přenesená",#REF!,0)</f>
        <v>0</v>
      </c>
      <c r="BF301" s="124">
        <f>IF(L301="sníž. přenesená",#REF!,0)</f>
        <v>0</v>
      </c>
      <c r="BG301" s="124">
        <f>IF(L301="nulová",#REF!,0)</f>
        <v>0</v>
      </c>
      <c r="BH301" s="14" t="s">
        <v>65</v>
      </c>
      <c r="BI301" s="124" t="e">
        <f>ROUND(#REF!*H301,2)</f>
        <v>#REF!</v>
      </c>
      <c r="BJ301" s="14" t="s">
        <v>214</v>
      </c>
      <c r="BK301" s="123" t="s">
        <v>2317</v>
      </c>
    </row>
    <row r="302" spans="1:63" s="2" customFormat="1" ht="24.2" customHeight="1" x14ac:dyDescent="0.2">
      <c r="A302" s="25"/>
      <c r="B302" s="112"/>
      <c r="C302" s="113" t="s">
        <v>1123</v>
      </c>
      <c r="D302" s="113" t="s">
        <v>145</v>
      </c>
      <c r="E302" s="114" t="s">
        <v>1919</v>
      </c>
      <c r="F302" s="115" t="s">
        <v>2318</v>
      </c>
      <c r="G302" s="116" t="s">
        <v>178</v>
      </c>
      <c r="H302" s="117">
        <v>71.156999999999996</v>
      </c>
      <c r="I302" s="118"/>
      <c r="J302" s="26"/>
      <c r="K302" s="119" t="s">
        <v>1</v>
      </c>
      <c r="L302" s="120" t="s">
        <v>37</v>
      </c>
      <c r="M302" s="121">
        <v>3.6999999999999998E-2</v>
      </c>
      <c r="N302" s="121">
        <f>M302*H302</f>
        <v>2.632809</v>
      </c>
      <c r="O302" s="121">
        <v>0</v>
      </c>
      <c r="P302" s="121">
        <f>O302*H302</f>
        <v>0</v>
      </c>
      <c r="Q302" s="121">
        <v>0</v>
      </c>
      <c r="R302" s="122">
        <f>Q302*H302</f>
        <v>0</v>
      </c>
      <c r="S302" s="25"/>
      <c r="T302" s="25"/>
      <c r="U302" s="25"/>
      <c r="V302" s="25"/>
      <c r="W302" s="25"/>
      <c r="X302" s="25"/>
      <c r="Y302" s="25"/>
      <c r="Z302" s="25"/>
      <c r="AA302" s="25"/>
      <c r="AB302" s="25"/>
      <c r="AC302" s="25"/>
      <c r="AP302" s="123" t="s">
        <v>214</v>
      </c>
      <c r="AR302" s="123" t="s">
        <v>145</v>
      </c>
      <c r="AS302" s="123" t="s">
        <v>67</v>
      </c>
      <c r="AW302" s="14" t="s">
        <v>144</v>
      </c>
      <c r="BC302" s="124" t="e">
        <f>IF(L302="základní",#REF!,0)</f>
        <v>#REF!</v>
      </c>
      <c r="BD302" s="124">
        <f>IF(L302="snížená",#REF!,0)</f>
        <v>0</v>
      </c>
      <c r="BE302" s="124">
        <f>IF(L302="zákl. přenesená",#REF!,0)</f>
        <v>0</v>
      </c>
      <c r="BF302" s="124">
        <f>IF(L302="sníž. přenesená",#REF!,0)</f>
        <v>0</v>
      </c>
      <c r="BG302" s="124">
        <f>IF(L302="nulová",#REF!,0)</f>
        <v>0</v>
      </c>
      <c r="BH302" s="14" t="s">
        <v>65</v>
      </c>
      <c r="BI302" s="124" t="e">
        <f>ROUND(#REF!*H302,2)</f>
        <v>#REF!</v>
      </c>
      <c r="BJ302" s="14" t="s">
        <v>214</v>
      </c>
      <c r="BK302" s="123" t="s">
        <v>2319</v>
      </c>
    </row>
    <row r="303" spans="1:63" s="2" customFormat="1" ht="24.2" customHeight="1" x14ac:dyDescent="0.2">
      <c r="A303" s="25"/>
      <c r="B303" s="112"/>
      <c r="C303" s="113" t="s">
        <v>1128</v>
      </c>
      <c r="D303" s="113" t="s">
        <v>145</v>
      </c>
      <c r="E303" s="114" t="s">
        <v>1601</v>
      </c>
      <c r="F303" s="115" t="s">
        <v>1602</v>
      </c>
      <c r="G303" s="116" t="s">
        <v>178</v>
      </c>
      <c r="H303" s="117">
        <v>71.156999999999996</v>
      </c>
      <c r="I303" s="118"/>
      <c r="J303" s="26"/>
      <c r="K303" s="119" t="s">
        <v>1</v>
      </c>
      <c r="L303" s="120" t="s">
        <v>37</v>
      </c>
      <c r="M303" s="121">
        <v>3.3000000000000002E-2</v>
      </c>
      <c r="N303" s="121">
        <f>M303*H303</f>
        <v>2.3481809999999999</v>
      </c>
      <c r="O303" s="121">
        <v>2.0000000000000001E-4</v>
      </c>
      <c r="P303" s="121">
        <f>O303*H303</f>
        <v>1.42314E-2</v>
      </c>
      <c r="Q303" s="121">
        <v>0</v>
      </c>
      <c r="R303" s="122">
        <f>Q303*H303</f>
        <v>0</v>
      </c>
      <c r="S303" s="25"/>
      <c r="T303" s="25"/>
      <c r="U303" s="25"/>
      <c r="V303" s="25"/>
      <c r="W303" s="25"/>
      <c r="X303" s="25"/>
      <c r="Y303" s="25"/>
      <c r="Z303" s="25"/>
      <c r="AA303" s="25"/>
      <c r="AB303" s="25"/>
      <c r="AC303" s="25"/>
      <c r="AP303" s="123" t="s">
        <v>214</v>
      </c>
      <c r="AR303" s="123" t="s">
        <v>145</v>
      </c>
      <c r="AS303" s="123" t="s">
        <v>67</v>
      </c>
      <c r="AW303" s="14" t="s">
        <v>144</v>
      </c>
      <c r="BC303" s="124" t="e">
        <f>IF(L303="základní",#REF!,0)</f>
        <v>#REF!</v>
      </c>
      <c r="BD303" s="124">
        <f>IF(L303="snížená",#REF!,0)</f>
        <v>0</v>
      </c>
      <c r="BE303" s="124">
        <f>IF(L303="zákl. přenesená",#REF!,0)</f>
        <v>0</v>
      </c>
      <c r="BF303" s="124">
        <f>IF(L303="sníž. přenesená",#REF!,0)</f>
        <v>0</v>
      </c>
      <c r="BG303" s="124">
        <f>IF(L303="nulová",#REF!,0)</f>
        <v>0</v>
      </c>
      <c r="BH303" s="14" t="s">
        <v>65</v>
      </c>
      <c r="BI303" s="124" t="e">
        <f>ROUND(#REF!*H303,2)</f>
        <v>#REF!</v>
      </c>
      <c r="BJ303" s="14" t="s">
        <v>214</v>
      </c>
      <c r="BK303" s="123" t="s">
        <v>2320</v>
      </c>
    </row>
    <row r="304" spans="1:63" s="2" customFormat="1" ht="33" customHeight="1" x14ac:dyDescent="0.2">
      <c r="A304" s="25"/>
      <c r="B304" s="112"/>
      <c r="C304" s="113" t="s">
        <v>1131</v>
      </c>
      <c r="D304" s="113" t="s">
        <v>145</v>
      </c>
      <c r="E304" s="114" t="s">
        <v>1923</v>
      </c>
      <c r="F304" s="115" t="s">
        <v>2321</v>
      </c>
      <c r="G304" s="116" t="s">
        <v>178</v>
      </c>
      <c r="H304" s="117">
        <v>71.156999999999996</v>
      </c>
      <c r="I304" s="118"/>
      <c r="J304" s="26"/>
      <c r="K304" s="119" t="s">
        <v>1</v>
      </c>
      <c r="L304" s="120" t="s">
        <v>37</v>
      </c>
      <c r="M304" s="121">
        <v>0.104</v>
      </c>
      <c r="N304" s="121">
        <f>M304*H304</f>
        <v>7.4003279999999991</v>
      </c>
      <c r="O304" s="121">
        <v>2.5999999999999998E-4</v>
      </c>
      <c r="P304" s="121">
        <f>O304*H304</f>
        <v>1.8500819999999998E-2</v>
      </c>
      <c r="Q304" s="121">
        <v>0</v>
      </c>
      <c r="R304" s="122">
        <f>Q304*H304</f>
        <v>0</v>
      </c>
      <c r="S304" s="25"/>
      <c r="T304" s="25"/>
      <c r="U304" s="25"/>
      <c r="V304" s="25"/>
      <c r="W304" s="25"/>
      <c r="X304" s="25"/>
      <c r="Y304" s="25"/>
      <c r="Z304" s="25"/>
      <c r="AA304" s="25"/>
      <c r="AB304" s="25"/>
      <c r="AC304" s="25"/>
      <c r="AP304" s="123" t="s">
        <v>214</v>
      </c>
      <c r="AR304" s="123" t="s">
        <v>145</v>
      </c>
      <c r="AS304" s="123" t="s">
        <v>67</v>
      </c>
      <c r="AW304" s="14" t="s">
        <v>144</v>
      </c>
      <c r="BC304" s="124" t="e">
        <f>IF(L304="základní",#REF!,0)</f>
        <v>#REF!</v>
      </c>
      <c r="BD304" s="124">
        <f>IF(L304="snížená",#REF!,0)</f>
        <v>0</v>
      </c>
      <c r="BE304" s="124">
        <f>IF(L304="zákl. přenesená",#REF!,0)</f>
        <v>0</v>
      </c>
      <c r="BF304" s="124">
        <f>IF(L304="sníž. přenesená",#REF!,0)</f>
        <v>0</v>
      </c>
      <c r="BG304" s="124">
        <f>IF(L304="nulová",#REF!,0)</f>
        <v>0</v>
      </c>
      <c r="BH304" s="14" t="s">
        <v>65</v>
      </c>
      <c r="BI304" s="124" t="e">
        <f>ROUND(#REF!*H304,2)</f>
        <v>#REF!</v>
      </c>
      <c r="BJ304" s="14" t="s">
        <v>214</v>
      </c>
      <c r="BK304" s="123" t="s">
        <v>2322</v>
      </c>
    </row>
    <row r="305" spans="1:63" s="12" customFormat="1" ht="25.9" customHeight="1" x14ac:dyDescent="0.2">
      <c r="B305" s="103"/>
      <c r="D305" s="104" t="s">
        <v>56</v>
      </c>
      <c r="E305" s="105" t="s">
        <v>1177</v>
      </c>
      <c r="F305" s="105" t="s">
        <v>1178</v>
      </c>
      <c r="J305" s="103"/>
      <c r="K305" s="106"/>
      <c r="L305" s="107"/>
      <c r="M305" s="107"/>
      <c r="N305" s="108">
        <f>N306</f>
        <v>0</v>
      </c>
      <c r="O305" s="107"/>
      <c r="P305" s="108">
        <f>P306</f>
        <v>0</v>
      </c>
      <c r="Q305" s="107"/>
      <c r="R305" s="109">
        <f>R306</f>
        <v>0</v>
      </c>
      <c r="AP305" s="104" t="s">
        <v>151</v>
      </c>
      <c r="AR305" s="110" t="s">
        <v>56</v>
      </c>
      <c r="AS305" s="110" t="s">
        <v>57</v>
      </c>
      <c r="AW305" s="104" t="s">
        <v>144</v>
      </c>
      <c r="BI305" s="111" t="e">
        <f>BI306</f>
        <v>#REF!</v>
      </c>
    </row>
    <row r="306" spans="1:63" s="2" customFormat="1" ht="16.5" customHeight="1" x14ac:dyDescent="0.2">
      <c r="A306" s="25"/>
      <c r="B306" s="112"/>
      <c r="C306" s="113" t="s">
        <v>1133</v>
      </c>
      <c r="D306" s="113" t="s">
        <v>145</v>
      </c>
      <c r="E306" s="114" t="s">
        <v>2427</v>
      </c>
      <c r="F306" s="115" t="s">
        <v>2428</v>
      </c>
      <c r="G306" s="116" t="s">
        <v>727</v>
      </c>
      <c r="H306" s="117">
        <v>0.76200000000000001</v>
      </c>
      <c r="I306" s="118"/>
      <c r="J306" s="26"/>
      <c r="K306" s="135" t="s">
        <v>1</v>
      </c>
      <c r="L306" s="136" t="s">
        <v>37</v>
      </c>
      <c r="M306" s="137">
        <v>0</v>
      </c>
      <c r="N306" s="137">
        <f>M306*H306</f>
        <v>0</v>
      </c>
      <c r="O306" s="137">
        <v>0</v>
      </c>
      <c r="P306" s="137">
        <f>O306*H306</f>
        <v>0</v>
      </c>
      <c r="Q306" s="137">
        <v>0</v>
      </c>
      <c r="R306" s="138">
        <f>Q306*H306</f>
        <v>0</v>
      </c>
      <c r="S306" s="25"/>
      <c r="T306" s="25"/>
      <c r="U306" s="25"/>
      <c r="V306" s="25"/>
      <c r="W306" s="25"/>
      <c r="X306" s="25"/>
      <c r="Y306" s="25"/>
      <c r="Z306" s="25"/>
      <c r="AA306" s="25"/>
      <c r="AB306" s="25"/>
      <c r="AC306" s="25"/>
      <c r="AP306" s="123" t="s">
        <v>143</v>
      </c>
      <c r="AR306" s="123" t="s">
        <v>145</v>
      </c>
      <c r="AS306" s="123" t="s">
        <v>65</v>
      </c>
      <c r="AW306" s="14" t="s">
        <v>144</v>
      </c>
      <c r="BC306" s="124" t="e">
        <f>IF(L306="základní",#REF!,0)</f>
        <v>#REF!</v>
      </c>
      <c r="BD306" s="124">
        <f>IF(L306="snížená",#REF!,0)</f>
        <v>0</v>
      </c>
      <c r="BE306" s="124">
        <f>IF(L306="zákl. přenesená",#REF!,0)</f>
        <v>0</v>
      </c>
      <c r="BF306" s="124">
        <f>IF(L306="sníž. přenesená",#REF!,0)</f>
        <v>0</v>
      </c>
      <c r="BG306" s="124">
        <f>IF(L306="nulová",#REF!,0)</f>
        <v>0</v>
      </c>
      <c r="BH306" s="14" t="s">
        <v>65</v>
      </c>
      <c r="BI306" s="124" t="e">
        <f>ROUND(#REF!*H306,2)</f>
        <v>#REF!</v>
      </c>
      <c r="BJ306" s="14" t="s">
        <v>143</v>
      </c>
      <c r="BK306" s="123" t="s">
        <v>2349</v>
      </c>
    </row>
    <row r="307" spans="1:63" s="2" customFormat="1" ht="6.95" customHeight="1" x14ac:dyDescent="0.2">
      <c r="A307" s="25"/>
      <c r="B307" s="35"/>
      <c r="C307" s="36"/>
      <c r="D307" s="36"/>
      <c r="E307" s="36"/>
      <c r="F307" s="36"/>
      <c r="G307" s="36"/>
      <c r="H307" s="36"/>
      <c r="I307" s="36"/>
      <c r="J307" s="26"/>
      <c r="K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5"/>
      <c r="Z307" s="25"/>
      <c r="AA307" s="25"/>
      <c r="AB307" s="25"/>
      <c r="AC307" s="25"/>
    </row>
  </sheetData>
  <autoFilter ref="C140:I306"/>
  <mergeCells count="9">
    <mergeCell ref="E87:H87"/>
    <mergeCell ref="E131:H131"/>
    <mergeCell ref="E133:H133"/>
    <mergeCell ref="J2:T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223"/>
  <sheetViews>
    <sheetView showGridLines="0" workbookViewId="0">
      <selection activeCell="D4" sqref="D4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92.6640625" style="1" customWidth="1"/>
    <col min="7" max="7" width="7.5" style="1" customWidth="1"/>
    <col min="8" max="8" width="14" style="1" customWidth="1"/>
    <col min="9" max="9" width="22.33203125" style="1" hidden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1" spans="1:44" x14ac:dyDescent="0.2">
      <c r="A1" s="79"/>
    </row>
    <row r="2" spans="1:44" s="1" customFormat="1" ht="36.950000000000003" customHeight="1" x14ac:dyDescent="0.2">
      <c r="J2" s="189" t="s">
        <v>5</v>
      </c>
      <c r="K2" s="172"/>
      <c r="L2" s="172"/>
      <c r="M2" s="172"/>
      <c r="N2" s="172"/>
      <c r="O2" s="172"/>
      <c r="P2" s="172"/>
      <c r="Q2" s="172"/>
      <c r="R2" s="172"/>
      <c r="S2" s="172"/>
      <c r="T2" s="172"/>
      <c r="AR2" s="14" t="s">
        <v>97</v>
      </c>
    </row>
    <row r="3" spans="1:4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7"/>
      <c r="AR3" s="14" t="s">
        <v>67</v>
      </c>
    </row>
    <row r="4" spans="1:44" s="1" customFormat="1" ht="24.95" customHeight="1" x14ac:dyDescent="0.2">
      <c r="B4" s="17"/>
      <c r="D4" s="18" t="str">
        <f>'001 - Oprava střechy VB'!D4</f>
        <v>KRYCÍ LIST ORIENTAČNÍHO SOUPISU</v>
      </c>
      <c r="J4" s="17"/>
      <c r="K4" s="80" t="s">
        <v>10</v>
      </c>
      <c r="AR4" s="14" t="s">
        <v>3</v>
      </c>
    </row>
    <row r="5" spans="1:44" s="1" customFormat="1" ht="6.95" customHeight="1" x14ac:dyDescent="0.2">
      <c r="B5" s="17"/>
      <c r="J5" s="17"/>
    </row>
    <row r="6" spans="1:44" s="1" customFormat="1" ht="12" customHeight="1" x14ac:dyDescent="0.2">
      <c r="B6" s="17"/>
      <c r="D6" s="23" t="s">
        <v>14</v>
      </c>
      <c r="J6" s="17"/>
    </row>
    <row r="7" spans="1:44" s="1" customFormat="1" ht="26.25" customHeight="1" x14ac:dyDescent="0.2">
      <c r="B7" s="17"/>
      <c r="E7" s="202" t="str">
        <f>'Rekapitulace zakázky'!K6</f>
        <v>Údržbové a dílčí opravné práce na objektech u SPS OŘ PHA 2023-2024 - Praha město</v>
      </c>
      <c r="F7" s="203"/>
      <c r="G7" s="203"/>
      <c r="H7" s="203"/>
      <c r="J7" s="17"/>
    </row>
    <row r="8" spans="1:44" s="2" customFormat="1" ht="12" customHeight="1" x14ac:dyDescent="0.2">
      <c r="A8" s="25"/>
      <c r="B8" s="26"/>
      <c r="C8" s="25"/>
      <c r="D8" s="23" t="s">
        <v>114</v>
      </c>
      <c r="E8" s="25"/>
      <c r="F8" s="25"/>
      <c r="G8" s="25"/>
      <c r="H8" s="25"/>
      <c r="I8" s="25"/>
      <c r="J8" s="31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</row>
    <row r="9" spans="1:44" s="2" customFormat="1" ht="16.5" customHeight="1" x14ac:dyDescent="0.2">
      <c r="A9" s="25"/>
      <c r="B9" s="26"/>
      <c r="C9" s="25"/>
      <c r="D9" s="25"/>
      <c r="E9" s="167" t="s">
        <v>2429</v>
      </c>
      <c r="F9" s="201"/>
      <c r="G9" s="201"/>
      <c r="H9" s="201"/>
      <c r="I9" s="25"/>
      <c r="J9" s="31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</row>
    <row r="10" spans="1:44" s="2" customFormat="1" x14ac:dyDescent="0.2">
      <c r="A10" s="25"/>
      <c r="B10" s="26"/>
      <c r="C10" s="25"/>
      <c r="D10" s="25"/>
      <c r="E10" s="25"/>
      <c r="F10" s="25"/>
      <c r="G10" s="25"/>
      <c r="H10" s="25"/>
      <c r="I10" s="25"/>
      <c r="J10" s="31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</row>
    <row r="11" spans="1:44" s="2" customFormat="1" ht="12" customHeight="1" x14ac:dyDescent="0.2">
      <c r="A11" s="25"/>
      <c r="B11" s="26"/>
      <c r="C11" s="25"/>
      <c r="D11" s="23" t="s">
        <v>16</v>
      </c>
      <c r="E11" s="25"/>
      <c r="F11" s="21" t="s">
        <v>1</v>
      </c>
      <c r="G11" s="25"/>
      <c r="H11" s="25"/>
      <c r="I11" s="25"/>
      <c r="J11" s="31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</row>
    <row r="12" spans="1:44" s="2" customFormat="1" ht="12" customHeight="1" x14ac:dyDescent="0.2">
      <c r="A12" s="25"/>
      <c r="B12" s="26"/>
      <c r="C12" s="25"/>
      <c r="D12" s="23" t="s">
        <v>18</v>
      </c>
      <c r="E12" s="25"/>
      <c r="F12" s="21" t="s">
        <v>19</v>
      </c>
      <c r="G12" s="25"/>
      <c r="H12" s="25"/>
      <c r="I12" s="25"/>
      <c r="J12" s="31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</row>
    <row r="13" spans="1:44" s="2" customFormat="1" ht="10.9" customHeight="1" x14ac:dyDescent="0.2">
      <c r="A13" s="25"/>
      <c r="B13" s="26"/>
      <c r="C13" s="25"/>
      <c r="D13" s="25"/>
      <c r="E13" s="25"/>
      <c r="F13" s="25"/>
      <c r="G13" s="25"/>
      <c r="H13" s="25"/>
      <c r="I13" s="25"/>
      <c r="J13" s="31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</row>
    <row r="14" spans="1:44" s="2" customFormat="1" ht="12" customHeight="1" x14ac:dyDescent="0.2">
      <c r="A14" s="25"/>
      <c r="B14" s="26"/>
      <c r="C14" s="25"/>
      <c r="D14" s="23" t="s">
        <v>22</v>
      </c>
      <c r="E14" s="25"/>
      <c r="F14" s="25"/>
      <c r="G14" s="25"/>
      <c r="H14" s="25"/>
      <c r="I14" s="25"/>
      <c r="J14" s="31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</row>
    <row r="15" spans="1:44" s="2" customFormat="1" ht="18" customHeight="1" x14ac:dyDescent="0.2">
      <c r="A15" s="25"/>
      <c r="B15" s="26"/>
      <c r="C15" s="25"/>
      <c r="D15" s="25"/>
      <c r="E15" s="21" t="s">
        <v>25</v>
      </c>
      <c r="F15" s="25"/>
      <c r="G15" s="25"/>
      <c r="H15" s="25"/>
      <c r="I15" s="25"/>
      <c r="J15" s="31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</row>
    <row r="16" spans="1:44" s="2" customFormat="1" ht="6.95" customHeight="1" x14ac:dyDescent="0.2">
      <c r="A16" s="25"/>
      <c r="B16" s="26"/>
      <c r="C16" s="25"/>
      <c r="D16" s="25"/>
      <c r="E16" s="25"/>
      <c r="F16" s="25"/>
      <c r="G16" s="25"/>
      <c r="H16" s="25"/>
      <c r="I16" s="25"/>
      <c r="J16" s="31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</row>
    <row r="17" spans="1:29" s="2" customFormat="1" ht="12" customHeight="1" x14ac:dyDescent="0.2">
      <c r="A17" s="25"/>
      <c r="B17" s="26"/>
      <c r="C17" s="25"/>
      <c r="D17" s="23" t="s">
        <v>28</v>
      </c>
      <c r="E17" s="25"/>
      <c r="F17" s="25"/>
      <c r="G17" s="25"/>
      <c r="H17" s="25"/>
      <c r="I17" s="25"/>
      <c r="J17" s="31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</row>
    <row r="18" spans="1:29" s="2" customFormat="1" ht="18" customHeight="1" x14ac:dyDescent="0.2">
      <c r="A18" s="25"/>
      <c r="B18" s="26"/>
      <c r="C18" s="25"/>
      <c r="D18" s="25"/>
      <c r="E18" s="171" t="str">
        <f>'Rekapitulace zakázky'!E14</f>
        <v xml:space="preserve"> </v>
      </c>
      <c r="F18" s="171"/>
      <c r="G18" s="171"/>
      <c r="H18" s="171"/>
      <c r="I18" s="25"/>
      <c r="J18" s="31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</row>
    <row r="19" spans="1:29" s="2" customFormat="1" ht="6.95" customHeight="1" x14ac:dyDescent="0.2">
      <c r="A19" s="25"/>
      <c r="B19" s="26"/>
      <c r="C19" s="25"/>
      <c r="D19" s="25"/>
      <c r="E19" s="25"/>
      <c r="F19" s="25"/>
      <c r="G19" s="25"/>
      <c r="H19" s="25"/>
      <c r="I19" s="25"/>
      <c r="J19" s="31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s="2" customFormat="1" ht="12" customHeight="1" x14ac:dyDescent="0.2">
      <c r="A20" s="25"/>
      <c r="B20" s="26"/>
      <c r="C20" s="25"/>
      <c r="D20" s="23" t="s">
        <v>30</v>
      </c>
      <c r="E20" s="25"/>
      <c r="F20" s="25"/>
      <c r="G20" s="25"/>
      <c r="H20" s="25"/>
      <c r="I20" s="25"/>
      <c r="J20" s="31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s="2" customFormat="1" ht="18" customHeight="1" x14ac:dyDescent="0.2">
      <c r="A21" s="25"/>
      <c r="B21" s="26"/>
      <c r="C21" s="25"/>
      <c r="D21" s="25"/>
      <c r="E21" s="21" t="str">
        <f>IF('Rekapitulace zakázky'!E17="","",'Rekapitulace zakázky'!E17)</f>
        <v xml:space="preserve"> </v>
      </c>
      <c r="F21" s="25"/>
      <c r="G21" s="25"/>
      <c r="H21" s="25"/>
      <c r="I21" s="25"/>
      <c r="J21" s="31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s="2" customFormat="1" ht="6.95" customHeight="1" x14ac:dyDescent="0.2">
      <c r="A22" s="25"/>
      <c r="B22" s="26"/>
      <c r="C22" s="25"/>
      <c r="D22" s="25"/>
      <c r="E22" s="25"/>
      <c r="F22" s="25"/>
      <c r="G22" s="25"/>
      <c r="H22" s="25"/>
      <c r="I22" s="25"/>
      <c r="J22" s="31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s="2" customFormat="1" ht="12" customHeight="1" x14ac:dyDescent="0.2">
      <c r="A23" s="25"/>
      <c r="B23" s="26"/>
      <c r="C23" s="25"/>
      <c r="D23" s="23" t="s">
        <v>32</v>
      </c>
      <c r="E23" s="25"/>
      <c r="F23" s="25"/>
      <c r="G23" s="25"/>
      <c r="H23" s="25"/>
      <c r="I23" s="25"/>
      <c r="J23" s="31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s="2" customFormat="1" ht="18" customHeight="1" x14ac:dyDescent="0.2">
      <c r="A24" s="25"/>
      <c r="B24" s="26"/>
      <c r="C24" s="25"/>
      <c r="D24" s="25"/>
      <c r="E24" s="21" t="s">
        <v>33</v>
      </c>
      <c r="F24" s="25"/>
      <c r="G24" s="25"/>
      <c r="H24" s="25"/>
      <c r="I24" s="25"/>
      <c r="J24" s="31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s="2" customFormat="1" ht="6.95" customHeight="1" x14ac:dyDescent="0.2">
      <c r="A25" s="25"/>
      <c r="B25" s="26"/>
      <c r="C25" s="25"/>
      <c r="D25" s="25"/>
      <c r="E25" s="25"/>
      <c r="F25" s="25"/>
      <c r="G25" s="25"/>
      <c r="H25" s="25"/>
      <c r="I25" s="25"/>
      <c r="J25" s="31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</row>
    <row r="26" spans="1:29" s="2" customFormat="1" ht="12" customHeight="1" x14ac:dyDescent="0.2">
      <c r="A26" s="25"/>
      <c r="B26" s="26"/>
      <c r="C26" s="25"/>
      <c r="D26" s="23" t="s">
        <v>34</v>
      </c>
      <c r="E26" s="25"/>
      <c r="F26" s="25"/>
      <c r="G26" s="25"/>
      <c r="H26" s="25"/>
      <c r="I26" s="25"/>
      <c r="J26" s="31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</row>
    <row r="27" spans="1:29" s="8" customFormat="1" ht="16.5" customHeight="1" x14ac:dyDescent="0.2">
      <c r="A27" s="81"/>
      <c r="B27" s="82"/>
      <c r="C27" s="81"/>
      <c r="D27" s="81"/>
      <c r="E27" s="174" t="s">
        <v>1</v>
      </c>
      <c r="F27" s="174"/>
      <c r="G27" s="174"/>
      <c r="H27" s="174"/>
      <c r="I27" s="81"/>
      <c r="J27" s="83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</row>
    <row r="28" spans="1:29" s="2" customFormat="1" ht="6.95" customHeight="1" x14ac:dyDescent="0.2">
      <c r="A28" s="25"/>
      <c r="B28" s="26"/>
      <c r="C28" s="25"/>
      <c r="D28" s="25"/>
      <c r="E28" s="25"/>
      <c r="F28" s="25"/>
      <c r="G28" s="25"/>
      <c r="H28" s="25"/>
      <c r="I28" s="25"/>
      <c r="J28" s="31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</row>
    <row r="29" spans="1:29" s="2" customFormat="1" ht="6.95" customHeight="1" x14ac:dyDescent="0.2">
      <c r="A29" s="25"/>
      <c r="B29" s="26"/>
      <c r="C29" s="45"/>
      <c r="D29" s="45"/>
      <c r="E29" s="45"/>
      <c r="F29" s="45"/>
      <c r="G29" s="45"/>
      <c r="H29" s="45"/>
      <c r="I29" s="53"/>
      <c r="J29" s="31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</row>
    <row r="30" spans="1:29" s="2" customFormat="1" ht="25.35" customHeight="1" x14ac:dyDescent="0.2">
      <c r="A30" s="25"/>
      <c r="B30" s="26"/>
      <c r="C30" s="45"/>
      <c r="D30" s="141"/>
      <c r="E30" s="45"/>
      <c r="F30" s="45"/>
      <c r="G30" s="45"/>
      <c r="H30" s="45"/>
      <c r="I30" s="25"/>
      <c r="J30" s="31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</row>
    <row r="31" spans="1:29" s="2" customFormat="1" ht="6.95" customHeight="1" x14ac:dyDescent="0.2">
      <c r="A31" s="25"/>
      <c r="B31" s="26"/>
      <c r="C31" s="45"/>
      <c r="D31" s="45"/>
      <c r="E31" s="45"/>
      <c r="F31" s="45"/>
      <c r="G31" s="45"/>
      <c r="H31" s="45"/>
      <c r="I31" s="53"/>
      <c r="J31" s="31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</row>
    <row r="32" spans="1:29" s="2" customFormat="1" ht="14.45" customHeight="1" x14ac:dyDescent="0.2">
      <c r="A32" s="25"/>
      <c r="B32" s="26"/>
      <c r="C32" s="45"/>
      <c r="D32" s="45"/>
      <c r="E32" s="45"/>
      <c r="F32" s="149"/>
      <c r="G32" s="45"/>
      <c r="H32" s="45"/>
      <c r="I32" s="25"/>
      <c r="J32" s="31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</row>
    <row r="33" spans="1:29" s="2" customFormat="1" ht="14.45" customHeight="1" x14ac:dyDescent="0.2">
      <c r="A33" s="25"/>
      <c r="B33" s="26"/>
      <c r="C33" s="45"/>
      <c r="D33" s="139"/>
      <c r="E33" s="143"/>
      <c r="F33" s="150"/>
      <c r="G33" s="45"/>
      <c r="H33" s="45"/>
      <c r="I33" s="25"/>
      <c r="J33" s="31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</row>
    <row r="34" spans="1:29" s="2" customFormat="1" ht="14.45" customHeight="1" x14ac:dyDescent="0.2">
      <c r="A34" s="25"/>
      <c r="B34" s="26"/>
      <c r="C34" s="45"/>
      <c r="D34" s="45"/>
      <c r="E34" s="143"/>
      <c r="F34" s="150"/>
      <c r="G34" s="45"/>
      <c r="H34" s="45"/>
      <c r="I34" s="25"/>
      <c r="J34" s="31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</row>
    <row r="35" spans="1:29" s="2" customFormat="1" ht="14.45" hidden="1" customHeight="1" x14ac:dyDescent="0.2">
      <c r="A35" s="25"/>
      <c r="B35" s="26"/>
      <c r="C35" s="45"/>
      <c r="D35" s="45"/>
      <c r="E35" s="143"/>
      <c r="F35" s="150"/>
      <c r="G35" s="45"/>
      <c r="H35" s="45"/>
      <c r="I35" s="25"/>
      <c r="J35" s="31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</row>
    <row r="36" spans="1:29" s="2" customFormat="1" ht="14.45" hidden="1" customHeight="1" x14ac:dyDescent="0.2">
      <c r="A36" s="25"/>
      <c r="B36" s="26"/>
      <c r="C36" s="45"/>
      <c r="D36" s="45"/>
      <c r="E36" s="143"/>
      <c r="F36" s="150"/>
      <c r="G36" s="45"/>
      <c r="H36" s="45"/>
      <c r="I36" s="25"/>
      <c r="J36" s="31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</row>
    <row r="37" spans="1:29" s="2" customFormat="1" ht="14.45" hidden="1" customHeight="1" x14ac:dyDescent="0.2">
      <c r="A37" s="25"/>
      <c r="B37" s="26"/>
      <c r="C37" s="45"/>
      <c r="D37" s="45"/>
      <c r="E37" s="143"/>
      <c r="F37" s="150"/>
      <c r="G37" s="45"/>
      <c r="H37" s="45"/>
      <c r="I37" s="25"/>
      <c r="J37" s="31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</row>
    <row r="38" spans="1:29" s="2" customFormat="1" ht="6.95" customHeight="1" x14ac:dyDescent="0.2">
      <c r="A38" s="25"/>
      <c r="B38" s="26"/>
      <c r="C38" s="45"/>
      <c r="D38" s="45"/>
      <c r="E38" s="45"/>
      <c r="F38" s="45"/>
      <c r="G38" s="45"/>
      <c r="H38" s="45"/>
      <c r="I38" s="25"/>
      <c r="J38" s="31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</row>
    <row r="39" spans="1:29" s="2" customFormat="1" ht="25.35" customHeight="1" x14ac:dyDescent="0.2">
      <c r="A39" s="25"/>
      <c r="B39" s="26"/>
      <c r="C39" s="146"/>
      <c r="D39" s="147"/>
      <c r="E39" s="146"/>
      <c r="F39" s="146"/>
      <c r="G39" s="152"/>
      <c r="H39" s="148"/>
      <c r="I39" s="85"/>
      <c r="J39" s="31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</row>
    <row r="40" spans="1:29" s="2" customFormat="1" ht="14.45" customHeight="1" x14ac:dyDescent="0.2">
      <c r="A40" s="25"/>
      <c r="B40" s="26"/>
      <c r="C40" s="45"/>
      <c r="D40" s="45"/>
      <c r="E40" s="45"/>
      <c r="F40" s="45"/>
      <c r="G40" s="45"/>
      <c r="H40" s="45"/>
      <c r="I40" s="25"/>
      <c r="J40" s="31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</row>
    <row r="41" spans="1:29" s="1" customFormat="1" ht="14.45" customHeight="1" x14ac:dyDescent="0.2">
      <c r="B41" s="17"/>
      <c r="C41" s="140"/>
      <c r="D41" s="140"/>
      <c r="E41" s="140"/>
      <c r="F41" s="140"/>
      <c r="G41" s="140"/>
      <c r="H41" s="140"/>
      <c r="J41" s="17"/>
    </row>
    <row r="42" spans="1:29" s="1" customFormat="1" ht="14.45" customHeight="1" x14ac:dyDescent="0.2">
      <c r="B42" s="17"/>
      <c r="C42" s="140"/>
      <c r="D42" s="140"/>
      <c r="E42" s="140"/>
      <c r="F42" s="140"/>
      <c r="G42" s="140"/>
      <c r="H42" s="140"/>
      <c r="J42" s="17"/>
    </row>
    <row r="43" spans="1:29" s="1" customFormat="1" ht="14.45" customHeight="1" x14ac:dyDescent="0.2">
      <c r="B43" s="17"/>
      <c r="C43" s="140"/>
      <c r="D43" s="140"/>
      <c r="E43" s="140"/>
      <c r="F43" s="140"/>
      <c r="G43" s="140"/>
      <c r="H43" s="140"/>
      <c r="J43" s="17"/>
    </row>
    <row r="44" spans="1:29" s="1" customFormat="1" ht="14.45" customHeight="1" x14ac:dyDescent="0.2">
      <c r="B44" s="17"/>
      <c r="C44" s="140"/>
      <c r="D44" s="140"/>
      <c r="E44" s="140"/>
      <c r="F44" s="140"/>
      <c r="G44" s="140"/>
      <c r="H44" s="140"/>
      <c r="J44" s="17"/>
    </row>
    <row r="45" spans="1:29" s="1" customFormat="1" ht="14.45" customHeight="1" x14ac:dyDescent="0.2">
      <c r="B45" s="17"/>
      <c r="C45" s="140"/>
      <c r="D45" s="140"/>
      <c r="E45" s="140"/>
      <c r="F45" s="140"/>
      <c r="G45" s="140"/>
      <c r="H45" s="140"/>
      <c r="J45" s="17"/>
    </row>
    <row r="46" spans="1:29" s="1" customFormat="1" ht="14.45" customHeight="1" x14ac:dyDescent="0.2">
      <c r="B46" s="17"/>
      <c r="C46" s="140"/>
      <c r="D46" s="140"/>
      <c r="E46" s="140"/>
      <c r="F46" s="140"/>
      <c r="G46" s="140"/>
      <c r="H46" s="140"/>
      <c r="J46" s="17"/>
    </row>
    <row r="47" spans="1:29" s="1" customFormat="1" ht="14.45" customHeight="1" x14ac:dyDescent="0.2">
      <c r="B47" s="17"/>
      <c r="C47" s="140"/>
      <c r="D47" s="140"/>
      <c r="E47" s="140"/>
      <c r="F47" s="140"/>
      <c r="G47" s="140"/>
      <c r="H47" s="140"/>
      <c r="J47" s="17"/>
    </row>
    <row r="48" spans="1:29" s="1" customFormat="1" ht="14.45" customHeight="1" x14ac:dyDescent="0.2">
      <c r="B48" s="17"/>
      <c r="C48" s="140"/>
      <c r="D48" s="140"/>
      <c r="E48" s="140"/>
      <c r="F48" s="140"/>
      <c r="G48" s="140"/>
      <c r="H48" s="140"/>
      <c r="J48" s="17"/>
    </row>
    <row r="49" spans="1:29" s="1" customFormat="1" ht="14.45" customHeight="1" x14ac:dyDescent="0.2">
      <c r="B49" s="17"/>
      <c r="C49" s="140"/>
      <c r="D49" s="140"/>
      <c r="E49" s="140"/>
      <c r="F49" s="140"/>
      <c r="G49" s="140"/>
      <c r="H49" s="140"/>
      <c r="J49" s="17"/>
    </row>
    <row r="50" spans="1:29" s="2" customFormat="1" ht="14.45" customHeight="1" x14ac:dyDescent="0.2">
      <c r="B50" s="31"/>
      <c r="C50" s="144"/>
      <c r="D50" s="145"/>
      <c r="E50" s="144"/>
      <c r="F50" s="144"/>
      <c r="G50" s="145"/>
      <c r="H50" s="144"/>
      <c r="I50" s="32"/>
      <c r="J50" s="31"/>
    </row>
    <row r="51" spans="1:29" x14ac:dyDescent="0.2">
      <c r="B51" s="17"/>
      <c r="C51" s="140"/>
      <c r="D51" s="140"/>
      <c r="E51" s="140"/>
      <c r="F51" s="140"/>
      <c r="G51" s="140"/>
      <c r="H51" s="140"/>
      <c r="J51" s="17"/>
    </row>
    <row r="52" spans="1:29" x14ac:dyDescent="0.2">
      <c r="B52" s="17"/>
      <c r="C52" s="140"/>
      <c r="D52" s="140"/>
      <c r="E52" s="140"/>
      <c r="F52" s="140"/>
      <c r="G52" s="140"/>
      <c r="H52" s="140"/>
      <c r="J52" s="17"/>
    </row>
    <row r="53" spans="1:29" x14ac:dyDescent="0.2">
      <c r="B53" s="17"/>
      <c r="C53" s="140"/>
      <c r="D53" s="140"/>
      <c r="E53" s="140"/>
      <c r="F53" s="140"/>
      <c r="G53" s="140"/>
      <c r="H53" s="140"/>
      <c r="J53" s="17"/>
    </row>
    <row r="54" spans="1:29" x14ac:dyDescent="0.2">
      <c r="B54" s="17"/>
      <c r="C54" s="140"/>
      <c r="D54" s="140"/>
      <c r="E54" s="140"/>
      <c r="F54" s="140"/>
      <c r="G54" s="140"/>
      <c r="H54" s="140"/>
      <c r="J54" s="17"/>
    </row>
    <row r="55" spans="1:29" x14ac:dyDescent="0.2">
      <c r="B55" s="17"/>
      <c r="C55" s="140"/>
      <c r="D55" s="140"/>
      <c r="E55" s="140"/>
      <c r="F55" s="140"/>
      <c r="G55" s="140"/>
      <c r="H55" s="140"/>
      <c r="J55" s="17"/>
    </row>
    <row r="56" spans="1:29" x14ac:dyDescent="0.2">
      <c r="B56" s="17"/>
      <c r="C56" s="140"/>
      <c r="D56" s="140"/>
      <c r="E56" s="140"/>
      <c r="F56" s="140"/>
      <c r="G56" s="140"/>
      <c r="H56" s="140"/>
      <c r="J56" s="17"/>
    </row>
    <row r="57" spans="1:29" x14ac:dyDescent="0.2">
      <c r="B57" s="17"/>
      <c r="C57" s="140"/>
      <c r="D57" s="140"/>
      <c r="E57" s="140"/>
      <c r="F57" s="140"/>
      <c r="G57" s="140"/>
      <c r="H57" s="140"/>
      <c r="J57" s="17"/>
    </row>
    <row r="58" spans="1:29" x14ac:dyDescent="0.2">
      <c r="B58" s="17"/>
      <c r="C58" s="140"/>
      <c r="D58" s="140"/>
      <c r="E58" s="140"/>
      <c r="F58" s="140"/>
      <c r="G58" s="140"/>
      <c r="H58" s="140"/>
      <c r="J58" s="17"/>
    </row>
    <row r="59" spans="1:29" x14ac:dyDescent="0.2">
      <c r="B59" s="17"/>
      <c r="C59" s="140"/>
      <c r="D59" s="140"/>
      <c r="E59" s="140"/>
      <c r="F59" s="140"/>
      <c r="G59" s="140"/>
      <c r="H59" s="140"/>
      <c r="J59" s="17"/>
    </row>
    <row r="60" spans="1:29" x14ac:dyDescent="0.2">
      <c r="B60" s="17"/>
      <c r="C60" s="140"/>
      <c r="D60" s="140"/>
      <c r="E60" s="140"/>
      <c r="F60" s="140"/>
      <c r="G60" s="140"/>
      <c r="H60" s="140"/>
      <c r="J60" s="17"/>
    </row>
    <row r="61" spans="1:29" s="2" customFormat="1" ht="12.75" x14ac:dyDescent="0.2">
      <c r="A61" s="25"/>
      <c r="B61" s="26"/>
      <c r="C61" s="45"/>
      <c r="D61" s="143"/>
      <c r="E61" s="45"/>
      <c r="F61" s="151"/>
      <c r="G61" s="143"/>
      <c r="H61" s="45"/>
      <c r="I61" s="27"/>
      <c r="J61" s="31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</row>
    <row r="62" spans="1:29" x14ac:dyDescent="0.2">
      <c r="B62" s="17"/>
      <c r="C62" s="140"/>
      <c r="D62" s="140"/>
      <c r="E62" s="140"/>
      <c r="F62" s="140"/>
      <c r="G62" s="140"/>
      <c r="H62" s="140"/>
      <c r="J62" s="17"/>
    </row>
    <row r="63" spans="1:29" x14ac:dyDescent="0.2">
      <c r="B63" s="17"/>
      <c r="C63" s="140"/>
      <c r="D63" s="140"/>
      <c r="E63" s="140"/>
      <c r="F63" s="140"/>
      <c r="G63" s="140"/>
      <c r="H63" s="140"/>
      <c r="J63" s="17"/>
    </row>
    <row r="64" spans="1:29" x14ac:dyDescent="0.2">
      <c r="B64" s="17"/>
      <c r="C64" s="140"/>
      <c r="D64" s="140"/>
      <c r="E64" s="140"/>
      <c r="F64" s="140"/>
      <c r="G64" s="140"/>
      <c r="H64" s="140"/>
      <c r="J64" s="17"/>
    </row>
    <row r="65" spans="1:29" s="2" customFormat="1" ht="12.75" x14ac:dyDescent="0.2">
      <c r="A65" s="25"/>
      <c r="B65" s="26"/>
      <c r="C65" s="45"/>
      <c r="D65" s="145"/>
      <c r="E65" s="45"/>
      <c r="F65" s="45"/>
      <c r="G65" s="145"/>
      <c r="H65" s="45"/>
      <c r="I65" s="34"/>
      <c r="J65" s="31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</row>
    <row r="66" spans="1:29" x14ac:dyDescent="0.2">
      <c r="B66" s="17"/>
      <c r="C66" s="140"/>
      <c r="D66" s="140"/>
      <c r="E66" s="140"/>
      <c r="F66" s="140"/>
      <c r="G66" s="140"/>
      <c r="H66" s="140"/>
      <c r="J66" s="17"/>
    </row>
    <row r="67" spans="1:29" x14ac:dyDescent="0.2">
      <c r="B67" s="17"/>
      <c r="C67" s="140"/>
      <c r="D67" s="140"/>
      <c r="E67" s="140"/>
      <c r="F67" s="140"/>
      <c r="G67" s="140"/>
      <c r="H67" s="140"/>
      <c r="J67" s="17"/>
    </row>
    <row r="68" spans="1:29" x14ac:dyDescent="0.2">
      <c r="B68" s="17"/>
      <c r="C68" s="140"/>
      <c r="D68" s="140"/>
      <c r="E68" s="140"/>
      <c r="F68" s="140"/>
      <c r="G68" s="140"/>
      <c r="H68" s="140"/>
      <c r="J68" s="17"/>
    </row>
    <row r="69" spans="1:29" x14ac:dyDescent="0.2">
      <c r="B69" s="17"/>
      <c r="C69" s="140"/>
      <c r="D69" s="140"/>
      <c r="E69" s="140"/>
      <c r="F69" s="140"/>
      <c r="G69" s="140"/>
      <c r="H69" s="140"/>
      <c r="J69" s="17"/>
    </row>
    <row r="70" spans="1:29" x14ac:dyDescent="0.2">
      <c r="B70" s="17"/>
      <c r="C70" s="140"/>
      <c r="D70" s="140"/>
      <c r="E70" s="140"/>
      <c r="F70" s="140"/>
      <c r="G70" s="140"/>
      <c r="H70" s="140"/>
      <c r="J70" s="17"/>
    </row>
    <row r="71" spans="1:29" x14ac:dyDescent="0.2">
      <c r="B71" s="17"/>
      <c r="C71" s="140"/>
      <c r="D71" s="140"/>
      <c r="E71" s="140"/>
      <c r="F71" s="140"/>
      <c r="G71" s="140"/>
      <c r="H71" s="140"/>
      <c r="J71" s="17"/>
    </row>
    <row r="72" spans="1:29" x14ac:dyDescent="0.2">
      <c r="B72" s="17"/>
      <c r="C72" s="140"/>
      <c r="D72" s="140"/>
      <c r="E72" s="140"/>
      <c r="F72" s="140"/>
      <c r="G72" s="140"/>
      <c r="H72" s="140"/>
      <c r="J72" s="17"/>
    </row>
    <row r="73" spans="1:29" x14ac:dyDescent="0.2">
      <c r="B73" s="17"/>
      <c r="C73" s="140"/>
      <c r="D73" s="140"/>
      <c r="E73" s="140"/>
      <c r="F73" s="140"/>
      <c r="G73" s="140"/>
      <c r="H73" s="140"/>
      <c r="J73" s="17"/>
    </row>
    <row r="74" spans="1:29" x14ac:dyDescent="0.2">
      <c r="B74" s="17"/>
      <c r="C74" s="140"/>
      <c r="D74" s="140"/>
      <c r="E74" s="140"/>
      <c r="F74" s="140"/>
      <c r="G74" s="140"/>
      <c r="H74" s="140"/>
      <c r="J74" s="17"/>
    </row>
    <row r="75" spans="1:29" x14ac:dyDescent="0.2">
      <c r="B75" s="17"/>
      <c r="C75" s="140"/>
      <c r="D75" s="140"/>
      <c r="E75" s="140"/>
      <c r="F75" s="140"/>
      <c r="G75" s="140"/>
      <c r="H75" s="140"/>
      <c r="J75" s="17"/>
    </row>
    <row r="76" spans="1:29" s="2" customFormat="1" ht="12.75" x14ac:dyDescent="0.2">
      <c r="A76" s="25"/>
      <c r="B76" s="26"/>
      <c r="C76" s="45"/>
      <c r="D76" s="143"/>
      <c r="E76" s="45"/>
      <c r="F76" s="151"/>
      <c r="G76" s="143"/>
      <c r="H76" s="45"/>
      <c r="I76" s="27"/>
      <c r="J76" s="31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</row>
    <row r="77" spans="1:29" s="2" customFormat="1" ht="14.45" customHeight="1" x14ac:dyDescent="0.2">
      <c r="A77" s="25"/>
      <c r="B77" s="35"/>
      <c r="C77" s="36"/>
      <c r="D77" s="36"/>
      <c r="E77" s="36"/>
      <c r="F77" s="36"/>
      <c r="G77" s="36"/>
      <c r="H77" s="36"/>
      <c r="I77" s="36"/>
      <c r="J77" s="31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</row>
    <row r="81" spans="1:45" s="2" customFormat="1" ht="6.95" customHeight="1" x14ac:dyDescent="0.2">
      <c r="A81" s="25"/>
      <c r="B81" s="37"/>
      <c r="C81" s="38"/>
      <c r="D81" s="38"/>
      <c r="E81" s="38"/>
      <c r="F81" s="38"/>
      <c r="G81" s="38"/>
      <c r="H81" s="38"/>
      <c r="I81" s="38"/>
      <c r="J81" s="31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</row>
    <row r="82" spans="1:45" s="2" customFormat="1" ht="24.95" customHeight="1" x14ac:dyDescent="0.2">
      <c r="A82" s="25"/>
      <c r="B82" s="26"/>
      <c r="C82" s="18" t="str">
        <f>'001 - Oprava střechy VB'!C82</f>
        <v>REKAPITULACE ČLENĚNÍ ORIENTAČNÍHO SOUPISU</v>
      </c>
      <c r="D82" s="25"/>
      <c r="E82" s="25"/>
      <c r="F82" s="25"/>
      <c r="G82" s="25"/>
      <c r="H82" s="25"/>
      <c r="I82" s="25"/>
      <c r="J82" s="31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</row>
    <row r="83" spans="1:45" s="2" customFormat="1" ht="6.95" customHeight="1" x14ac:dyDescent="0.2">
      <c r="A83" s="25"/>
      <c r="B83" s="26"/>
      <c r="C83" s="25"/>
      <c r="D83" s="25"/>
      <c r="E83" s="25"/>
      <c r="F83" s="25"/>
      <c r="G83" s="25"/>
      <c r="H83" s="25"/>
      <c r="I83" s="25"/>
      <c r="J83" s="31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</row>
    <row r="84" spans="1:45" s="2" customFormat="1" ht="12" customHeight="1" x14ac:dyDescent="0.2">
      <c r="A84" s="25"/>
      <c r="B84" s="26"/>
      <c r="C84" s="23" t="s">
        <v>14</v>
      </c>
      <c r="D84" s="25"/>
      <c r="E84" s="25"/>
      <c r="F84" s="25"/>
      <c r="G84" s="25"/>
      <c r="H84" s="25"/>
      <c r="I84" s="25"/>
      <c r="J84" s="31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</row>
    <row r="85" spans="1:45" s="2" customFormat="1" ht="26.25" customHeight="1" x14ac:dyDescent="0.2">
      <c r="A85" s="25"/>
      <c r="B85" s="26"/>
      <c r="C85" s="25"/>
      <c r="D85" s="25"/>
      <c r="E85" s="202" t="str">
        <f>E7</f>
        <v>Údržbové a dílčí opravné práce na objektech u SPS OŘ PHA 2023-2024 - Praha město</v>
      </c>
      <c r="F85" s="203"/>
      <c r="G85" s="203"/>
      <c r="H85" s="203"/>
      <c r="I85" s="25"/>
      <c r="J85" s="31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</row>
    <row r="86" spans="1:45" s="2" customFormat="1" ht="12" customHeight="1" x14ac:dyDescent="0.2">
      <c r="A86" s="25"/>
      <c r="B86" s="26"/>
      <c r="C86" s="23" t="s">
        <v>114</v>
      </c>
      <c r="D86" s="25"/>
      <c r="E86" s="25"/>
      <c r="F86" s="25"/>
      <c r="G86" s="25"/>
      <c r="H86" s="25"/>
      <c r="I86" s="25"/>
      <c r="J86" s="31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</row>
    <row r="87" spans="1:45" s="2" customFormat="1" ht="16.5" customHeight="1" x14ac:dyDescent="0.2">
      <c r="A87" s="25"/>
      <c r="B87" s="26"/>
      <c r="C87" s="25"/>
      <c r="D87" s="25"/>
      <c r="E87" s="167" t="str">
        <f>E9</f>
        <v>011 - Oprava schodiště - sever</v>
      </c>
      <c r="F87" s="201"/>
      <c r="G87" s="201"/>
      <c r="H87" s="201"/>
      <c r="I87" s="25"/>
      <c r="J87" s="31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</row>
    <row r="88" spans="1:45" s="2" customFormat="1" ht="6.95" customHeight="1" x14ac:dyDescent="0.2">
      <c r="A88" s="25"/>
      <c r="B88" s="26"/>
      <c r="C88" s="25"/>
      <c r="D88" s="25"/>
      <c r="E88" s="25"/>
      <c r="F88" s="25"/>
      <c r="G88" s="25"/>
      <c r="H88" s="25"/>
      <c r="I88" s="25"/>
      <c r="J88" s="31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</row>
    <row r="89" spans="1:45" s="2" customFormat="1" ht="12" customHeight="1" x14ac:dyDescent="0.2">
      <c r="A89" s="25"/>
      <c r="B89" s="26"/>
      <c r="C89" s="23" t="s">
        <v>18</v>
      </c>
      <c r="D89" s="25"/>
      <c r="E89" s="25"/>
      <c r="F89" s="21" t="str">
        <f>F12</f>
        <v>Obvod OŘ Praha</v>
      </c>
      <c r="G89" s="25"/>
      <c r="H89" s="25"/>
      <c r="I89" s="25"/>
      <c r="J89" s="31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</row>
    <row r="90" spans="1:45" s="2" customFormat="1" ht="6.95" customHeight="1" x14ac:dyDescent="0.2">
      <c r="A90" s="25"/>
      <c r="B90" s="26"/>
      <c r="C90" s="25"/>
      <c r="D90" s="25"/>
      <c r="E90" s="25"/>
      <c r="F90" s="25"/>
      <c r="G90" s="25"/>
      <c r="H90" s="25"/>
      <c r="I90" s="25"/>
      <c r="J90" s="31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</row>
    <row r="91" spans="1:45" s="2" customFormat="1" ht="15.2" customHeight="1" x14ac:dyDescent="0.2">
      <c r="A91" s="25"/>
      <c r="B91" s="26"/>
      <c r="C91" s="23" t="s">
        <v>22</v>
      </c>
      <c r="D91" s="25"/>
      <c r="E91" s="25"/>
      <c r="F91" s="21" t="str">
        <f>E15</f>
        <v>Správa železnic, státní organizace</v>
      </c>
      <c r="G91" s="25"/>
      <c r="H91" s="25"/>
      <c r="I91" s="25"/>
      <c r="J91" s="31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</row>
    <row r="92" spans="1:45" s="2" customFormat="1" ht="15.2" customHeight="1" x14ac:dyDescent="0.2">
      <c r="A92" s="25"/>
      <c r="B92" s="26"/>
      <c r="C92" s="23" t="s">
        <v>28</v>
      </c>
      <c r="D92" s="25"/>
      <c r="E92" s="25"/>
      <c r="F92" s="21" t="str">
        <f>IF(E18="","",E18)</f>
        <v xml:space="preserve"> </v>
      </c>
      <c r="G92" s="25"/>
      <c r="H92" s="25"/>
      <c r="I92" s="25"/>
      <c r="J92" s="31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</row>
    <row r="93" spans="1:45" s="2" customFormat="1" ht="10.35" customHeight="1" x14ac:dyDescent="0.2">
      <c r="A93" s="25"/>
      <c r="B93" s="26"/>
      <c r="C93" s="25"/>
      <c r="D93" s="25"/>
      <c r="E93" s="25"/>
      <c r="F93" s="25"/>
      <c r="G93" s="25"/>
      <c r="H93" s="25"/>
      <c r="I93" s="25"/>
      <c r="J93" s="31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</row>
    <row r="94" spans="1:45" s="2" customFormat="1" ht="29.25" customHeight="1" x14ac:dyDescent="0.2">
      <c r="A94" s="25"/>
      <c r="B94" s="26"/>
      <c r="C94" s="86" t="s">
        <v>116</v>
      </c>
      <c r="D94" s="84"/>
      <c r="E94" s="84"/>
      <c r="F94" s="84"/>
      <c r="G94" s="84"/>
      <c r="H94" s="84"/>
      <c r="I94" s="84"/>
      <c r="J94" s="31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</row>
    <row r="95" spans="1:45" s="2" customFormat="1" ht="10.35" customHeight="1" x14ac:dyDescent="0.2">
      <c r="A95" s="25"/>
      <c r="B95" s="26"/>
      <c r="C95" s="25"/>
      <c r="D95" s="25"/>
      <c r="E95" s="25"/>
      <c r="F95" s="25"/>
      <c r="G95" s="25"/>
      <c r="H95" s="25"/>
      <c r="I95" s="25"/>
      <c r="J95" s="31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</row>
    <row r="96" spans="1:45" s="2" customFormat="1" ht="22.9" customHeight="1" x14ac:dyDescent="0.2">
      <c r="A96" s="25"/>
      <c r="B96" s="26"/>
      <c r="C96" s="87"/>
      <c r="D96" s="25"/>
      <c r="E96" s="25"/>
      <c r="F96" s="25"/>
      <c r="G96" s="25"/>
      <c r="H96" s="25"/>
      <c r="I96" s="25"/>
      <c r="J96" s="31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S96" s="14" t="s">
        <v>117</v>
      </c>
    </row>
    <row r="97" spans="1:29" s="9" customFormat="1" ht="24.95" customHeight="1" x14ac:dyDescent="0.2">
      <c r="B97" s="88"/>
      <c r="D97" s="89" t="s">
        <v>119</v>
      </c>
      <c r="E97" s="90"/>
      <c r="F97" s="90"/>
      <c r="G97" s="90"/>
      <c r="H97" s="90"/>
      <c r="J97" s="88"/>
    </row>
    <row r="98" spans="1:29" s="10" customFormat="1" ht="19.899999999999999" customHeight="1" x14ac:dyDescent="0.2">
      <c r="B98" s="91"/>
      <c r="D98" s="92" t="s">
        <v>655</v>
      </c>
      <c r="E98" s="93"/>
      <c r="F98" s="93"/>
      <c r="G98" s="93"/>
      <c r="H98" s="93"/>
      <c r="J98" s="91"/>
    </row>
    <row r="99" spans="1:29" s="10" customFormat="1" ht="19.899999999999999" customHeight="1" x14ac:dyDescent="0.2">
      <c r="B99" s="91"/>
      <c r="D99" s="92" t="s">
        <v>656</v>
      </c>
      <c r="E99" s="93"/>
      <c r="F99" s="93"/>
      <c r="G99" s="93"/>
      <c r="H99" s="93"/>
      <c r="J99" s="91"/>
    </row>
    <row r="100" spans="1:29" s="10" customFormat="1" ht="19.899999999999999" customHeight="1" x14ac:dyDescent="0.2">
      <c r="B100" s="91"/>
      <c r="D100" s="92" t="s">
        <v>122</v>
      </c>
      <c r="E100" s="93"/>
      <c r="F100" s="93"/>
      <c r="G100" s="93"/>
      <c r="H100" s="93"/>
      <c r="J100" s="91"/>
    </row>
    <row r="101" spans="1:29" s="10" customFormat="1" ht="19.899999999999999" customHeight="1" x14ac:dyDescent="0.2">
      <c r="B101" s="91"/>
      <c r="D101" s="92" t="s">
        <v>123</v>
      </c>
      <c r="E101" s="93"/>
      <c r="F101" s="93"/>
      <c r="G101" s="93"/>
      <c r="H101" s="93"/>
      <c r="J101" s="91"/>
    </row>
    <row r="102" spans="1:29" s="9" customFormat="1" ht="24.95" customHeight="1" x14ac:dyDescent="0.2">
      <c r="B102" s="88"/>
      <c r="D102" s="89" t="s">
        <v>124</v>
      </c>
      <c r="E102" s="90"/>
      <c r="F102" s="90"/>
      <c r="G102" s="90"/>
      <c r="H102" s="90"/>
      <c r="J102" s="88"/>
    </row>
    <row r="103" spans="1:29" s="10" customFormat="1" ht="19.899999999999999" customHeight="1" x14ac:dyDescent="0.2">
      <c r="B103" s="91"/>
      <c r="D103" s="92" t="s">
        <v>1703</v>
      </c>
      <c r="E103" s="93"/>
      <c r="F103" s="93"/>
      <c r="G103" s="93"/>
      <c r="H103" s="93"/>
      <c r="J103" s="91"/>
    </row>
    <row r="104" spans="1:29" s="10" customFormat="1" ht="19.899999999999999" customHeight="1" x14ac:dyDescent="0.2">
      <c r="B104" s="91"/>
      <c r="D104" s="92" t="s">
        <v>2430</v>
      </c>
      <c r="E104" s="93"/>
      <c r="F104" s="93"/>
      <c r="G104" s="93"/>
      <c r="H104" s="93"/>
      <c r="J104" s="91"/>
    </row>
    <row r="105" spans="1:29" s="10" customFormat="1" ht="19.899999999999999" customHeight="1" x14ac:dyDescent="0.2">
      <c r="B105" s="91"/>
      <c r="D105" s="92" t="s">
        <v>662</v>
      </c>
      <c r="E105" s="93"/>
      <c r="F105" s="93"/>
      <c r="G105" s="93"/>
      <c r="H105" s="93"/>
      <c r="J105" s="91"/>
    </row>
    <row r="106" spans="1:29" s="10" customFormat="1" ht="19.899999999999999" customHeight="1" x14ac:dyDescent="0.2">
      <c r="B106" s="91"/>
      <c r="D106" s="92" t="s">
        <v>129</v>
      </c>
      <c r="E106" s="93"/>
      <c r="F106" s="93"/>
      <c r="G106" s="93"/>
      <c r="H106" s="93"/>
      <c r="J106" s="91"/>
    </row>
    <row r="107" spans="1:29" s="10" customFormat="1" ht="19.899999999999999" customHeight="1" x14ac:dyDescent="0.2">
      <c r="B107" s="91"/>
      <c r="D107" s="92" t="s">
        <v>1704</v>
      </c>
      <c r="E107" s="93"/>
      <c r="F107" s="93"/>
      <c r="G107" s="93"/>
      <c r="H107" s="93"/>
      <c r="J107" s="91"/>
    </row>
    <row r="108" spans="1:29" s="10" customFormat="1" ht="19.899999999999999" customHeight="1" x14ac:dyDescent="0.2">
      <c r="B108" s="91"/>
      <c r="D108" s="92" t="s">
        <v>663</v>
      </c>
      <c r="E108" s="93"/>
      <c r="F108" s="93"/>
      <c r="G108" s="93"/>
      <c r="H108" s="93"/>
      <c r="J108" s="91"/>
    </row>
    <row r="109" spans="1:29" s="10" customFormat="1" ht="19.899999999999999" customHeight="1" x14ac:dyDescent="0.2">
      <c r="B109" s="91"/>
      <c r="D109" s="92" t="s">
        <v>1706</v>
      </c>
      <c r="E109" s="93"/>
      <c r="F109" s="93"/>
      <c r="G109" s="93"/>
      <c r="H109" s="93"/>
      <c r="J109" s="91"/>
    </row>
    <row r="110" spans="1:29" s="10" customFormat="1" ht="19.899999999999999" customHeight="1" x14ac:dyDescent="0.2">
      <c r="B110" s="91"/>
      <c r="D110" s="92" t="s">
        <v>2431</v>
      </c>
      <c r="E110" s="93"/>
      <c r="F110" s="93"/>
      <c r="G110" s="93"/>
      <c r="H110" s="93"/>
      <c r="J110" s="91"/>
    </row>
    <row r="111" spans="1:29" s="2" customFormat="1" ht="21.75" customHeight="1" x14ac:dyDescent="0.2">
      <c r="A111" s="25"/>
      <c r="B111" s="26"/>
      <c r="C111" s="25"/>
      <c r="D111" s="25"/>
      <c r="E111" s="25"/>
      <c r="F111" s="25"/>
      <c r="G111" s="25"/>
      <c r="H111" s="25"/>
      <c r="I111" s="25"/>
      <c r="J111" s="31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</row>
    <row r="112" spans="1:29" s="2" customFormat="1" ht="6.95" customHeight="1" x14ac:dyDescent="0.2">
      <c r="A112" s="25"/>
      <c r="B112" s="35"/>
      <c r="C112" s="36"/>
      <c r="D112" s="36"/>
      <c r="E112" s="36"/>
      <c r="F112" s="36"/>
      <c r="G112" s="36"/>
      <c r="H112" s="36"/>
      <c r="I112" s="36"/>
      <c r="J112" s="31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</row>
    <row r="116" spans="1:29" s="2" customFormat="1" ht="6.95" customHeight="1" x14ac:dyDescent="0.2">
      <c r="A116" s="25"/>
      <c r="B116" s="37"/>
      <c r="C116" s="38"/>
      <c r="D116" s="38"/>
      <c r="E116" s="38"/>
      <c r="F116" s="38"/>
      <c r="G116" s="38"/>
      <c r="H116" s="38"/>
      <c r="I116" s="38"/>
      <c r="J116" s="31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</row>
    <row r="117" spans="1:29" s="2" customFormat="1" ht="24.95" customHeight="1" x14ac:dyDescent="0.2">
      <c r="A117" s="25"/>
      <c r="B117" s="26"/>
      <c r="C117" s="18" t="str">
        <f>'001 - Oprava střechy VB'!C116</f>
        <v>ORIENTAČNÍ SOUPIS PRACÍ</v>
      </c>
      <c r="D117" s="25"/>
      <c r="E117" s="25"/>
      <c r="F117" s="25"/>
      <c r="G117" s="25"/>
      <c r="H117" s="25"/>
      <c r="I117" s="25"/>
      <c r="J117" s="31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</row>
    <row r="118" spans="1:29" s="2" customFormat="1" ht="6.95" customHeight="1" x14ac:dyDescent="0.2">
      <c r="A118" s="25"/>
      <c r="B118" s="26"/>
      <c r="C118" s="25"/>
      <c r="D118" s="25"/>
      <c r="E118" s="25"/>
      <c r="F118" s="25"/>
      <c r="G118" s="25"/>
      <c r="H118" s="25"/>
      <c r="I118" s="25"/>
      <c r="J118" s="31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</row>
    <row r="119" spans="1:29" s="2" customFormat="1" ht="12" customHeight="1" x14ac:dyDescent="0.2">
      <c r="A119" s="25"/>
      <c r="B119" s="26"/>
      <c r="C119" s="23" t="s">
        <v>14</v>
      </c>
      <c r="D119" s="25"/>
      <c r="E119" s="25"/>
      <c r="F119" s="25"/>
      <c r="G119" s="25"/>
      <c r="H119" s="25"/>
      <c r="I119" s="25"/>
      <c r="J119" s="31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</row>
    <row r="120" spans="1:29" s="2" customFormat="1" ht="26.25" customHeight="1" x14ac:dyDescent="0.2">
      <c r="A120" s="25"/>
      <c r="B120" s="26"/>
      <c r="C120" s="25"/>
      <c r="D120" s="25"/>
      <c r="E120" s="202" t="str">
        <f>E7</f>
        <v>Údržbové a dílčí opravné práce na objektech u SPS OŘ PHA 2023-2024 - Praha město</v>
      </c>
      <c r="F120" s="203"/>
      <c r="G120" s="203"/>
      <c r="H120" s="203"/>
      <c r="I120" s="25"/>
      <c r="J120" s="31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</row>
    <row r="121" spans="1:29" s="2" customFormat="1" ht="12" customHeight="1" x14ac:dyDescent="0.2">
      <c r="A121" s="25"/>
      <c r="B121" s="26"/>
      <c r="C121" s="23" t="s">
        <v>114</v>
      </c>
      <c r="D121" s="25"/>
      <c r="E121" s="25"/>
      <c r="F121" s="25"/>
      <c r="G121" s="25"/>
      <c r="H121" s="25"/>
      <c r="I121" s="25"/>
      <c r="J121" s="31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</row>
    <row r="122" spans="1:29" s="2" customFormat="1" ht="16.5" customHeight="1" x14ac:dyDescent="0.2">
      <c r="A122" s="25"/>
      <c r="B122" s="26"/>
      <c r="C122" s="25"/>
      <c r="D122" s="25"/>
      <c r="E122" s="167" t="str">
        <f>E9</f>
        <v>011 - Oprava schodiště - sever</v>
      </c>
      <c r="F122" s="201"/>
      <c r="G122" s="201"/>
      <c r="H122" s="201"/>
      <c r="I122" s="25"/>
      <c r="J122" s="31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</row>
    <row r="123" spans="1:29" s="2" customFormat="1" ht="6.95" customHeight="1" x14ac:dyDescent="0.2">
      <c r="A123" s="25"/>
      <c r="B123" s="26"/>
      <c r="C123" s="25"/>
      <c r="D123" s="25"/>
      <c r="E123" s="25"/>
      <c r="F123" s="25"/>
      <c r="G123" s="25"/>
      <c r="H123" s="25"/>
      <c r="I123" s="25"/>
      <c r="J123" s="31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</row>
    <row r="124" spans="1:29" s="2" customFormat="1" ht="12" customHeight="1" x14ac:dyDescent="0.2">
      <c r="A124" s="25"/>
      <c r="B124" s="26"/>
      <c r="C124" s="23" t="s">
        <v>18</v>
      </c>
      <c r="D124" s="25"/>
      <c r="E124" s="25"/>
      <c r="F124" s="21" t="str">
        <f>F12</f>
        <v>Obvod OŘ Praha</v>
      </c>
      <c r="G124" s="25"/>
      <c r="H124" s="25"/>
      <c r="I124" s="25"/>
      <c r="J124" s="31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</row>
    <row r="125" spans="1:29" s="2" customFormat="1" ht="6.95" customHeight="1" x14ac:dyDescent="0.2">
      <c r="A125" s="25"/>
      <c r="B125" s="26"/>
      <c r="C125" s="25"/>
      <c r="D125" s="25"/>
      <c r="E125" s="25"/>
      <c r="F125" s="25"/>
      <c r="G125" s="25"/>
      <c r="H125" s="25"/>
      <c r="I125" s="25"/>
      <c r="J125" s="31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  <c r="AC125" s="25"/>
    </row>
    <row r="126" spans="1:29" s="2" customFormat="1" ht="15.2" customHeight="1" x14ac:dyDescent="0.2">
      <c r="A126" s="25"/>
      <c r="B126" s="26"/>
      <c r="C126" s="23" t="s">
        <v>22</v>
      </c>
      <c r="D126" s="25"/>
      <c r="E126" s="25"/>
      <c r="F126" s="21" t="str">
        <f>E15</f>
        <v>Správa železnic, státní organizace</v>
      </c>
      <c r="G126" s="25"/>
      <c r="H126" s="25"/>
      <c r="I126" s="25"/>
      <c r="J126" s="31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</row>
    <row r="127" spans="1:29" s="2" customFormat="1" ht="15.2" customHeight="1" x14ac:dyDescent="0.2">
      <c r="A127" s="25"/>
      <c r="B127" s="26"/>
      <c r="C127" s="23" t="s">
        <v>28</v>
      </c>
      <c r="D127" s="25"/>
      <c r="E127" s="25"/>
      <c r="F127" s="21" t="str">
        <f>IF(E18="","",E18)</f>
        <v xml:space="preserve"> </v>
      </c>
      <c r="G127" s="25"/>
      <c r="H127" s="25"/>
      <c r="I127" s="25"/>
      <c r="J127" s="31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</row>
    <row r="128" spans="1:29" s="2" customFormat="1" ht="10.35" customHeight="1" x14ac:dyDescent="0.2">
      <c r="A128" s="25"/>
      <c r="B128" s="26"/>
      <c r="C128" s="25"/>
      <c r="D128" s="25"/>
      <c r="E128" s="25"/>
      <c r="F128" s="25"/>
      <c r="G128" s="25"/>
      <c r="H128" s="25"/>
      <c r="I128" s="25"/>
      <c r="J128" s="31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</row>
    <row r="129" spans="1:63" s="11" customFormat="1" ht="29.25" customHeight="1" x14ac:dyDescent="0.2">
      <c r="A129" s="94"/>
      <c r="B129" s="95"/>
      <c r="C129" s="96" t="s">
        <v>131</v>
      </c>
      <c r="D129" s="97" t="s">
        <v>43</v>
      </c>
      <c r="E129" s="97" t="s">
        <v>40</v>
      </c>
      <c r="F129" s="97" t="s">
        <v>41</v>
      </c>
      <c r="G129" s="97" t="s">
        <v>132</v>
      </c>
      <c r="H129" s="97" t="s">
        <v>133</v>
      </c>
      <c r="I129" s="98" t="s">
        <v>134</v>
      </c>
      <c r="J129" s="99"/>
      <c r="K129" s="49" t="s">
        <v>1</v>
      </c>
      <c r="L129" s="50" t="s">
        <v>36</v>
      </c>
      <c r="M129" s="50" t="s">
        <v>135</v>
      </c>
      <c r="N129" s="50" t="s">
        <v>136</v>
      </c>
      <c r="O129" s="50" t="s">
        <v>137</v>
      </c>
      <c r="P129" s="50" t="s">
        <v>138</v>
      </c>
      <c r="Q129" s="50" t="s">
        <v>139</v>
      </c>
      <c r="R129" s="51" t="s">
        <v>140</v>
      </c>
      <c r="S129" s="94"/>
      <c r="T129" s="94"/>
      <c r="U129" s="94"/>
      <c r="V129" s="94"/>
      <c r="W129" s="94"/>
      <c r="X129" s="94"/>
      <c r="Y129" s="94"/>
      <c r="Z129" s="94"/>
      <c r="AA129" s="94"/>
      <c r="AB129" s="94"/>
      <c r="AC129" s="94"/>
    </row>
    <row r="130" spans="1:63" s="2" customFormat="1" ht="22.9" customHeight="1" x14ac:dyDescent="0.2">
      <c r="A130" s="25"/>
      <c r="B130" s="26"/>
      <c r="C130" s="56"/>
      <c r="D130" s="25"/>
      <c r="E130" s="25"/>
      <c r="F130" s="25"/>
      <c r="G130" s="25"/>
      <c r="H130" s="25"/>
      <c r="I130" s="25"/>
      <c r="J130" s="26"/>
      <c r="K130" s="52"/>
      <c r="L130" s="43"/>
      <c r="M130" s="53"/>
      <c r="N130" s="100">
        <f>N131+N163</f>
        <v>361.52306400000003</v>
      </c>
      <c r="O130" s="53"/>
      <c r="P130" s="100">
        <f>P131+P163</f>
        <v>5.3985968900000003</v>
      </c>
      <c r="Q130" s="53"/>
      <c r="R130" s="101">
        <f>R131+R163</f>
        <v>4.65227038</v>
      </c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  <c r="AR130" s="14" t="s">
        <v>56</v>
      </c>
      <c r="AS130" s="14" t="s">
        <v>117</v>
      </c>
      <c r="BI130" s="102" t="e">
        <f>BI131+BI163</f>
        <v>#REF!</v>
      </c>
    </row>
    <row r="131" spans="1:63" s="12" customFormat="1" ht="25.9" customHeight="1" x14ac:dyDescent="0.2">
      <c r="B131" s="103"/>
      <c r="D131" s="104" t="s">
        <v>56</v>
      </c>
      <c r="E131" s="105" t="s">
        <v>149</v>
      </c>
      <c r="F131" s="105" t="s">
        <v>150</v>
      </c>
      <c r="J131" s="103"/>
      <c r="K131" s="106"/>
      <c r="L131" s="107"/>
      <c r="M131" s="107"/>
      <c r="N131" s="108">
        <f>N132+N142+N154+N161</f>
        <v>190.10097500000003</v>
      </c>
      <c r="O131" s="107"/>
      <c r="P131" s="108">
        <f>P132+P142+P154+P161</f>
        <v>4.4257865800000005</v>
      </c>
      <c r="Q131" s="107"/>
      <c r="R131" s="109">
        <f>R132+R142+R154+R161</f>
        <v>2.858336</v>
      </c>
      <c r="AP131" s="104" t="s">
        <v>65</v>
      </c>
      <c r="AR131" s="110" t="s">
        <v>56</v>
      </c>
      <c r="AS131" s="110" t="s">
        <v>57</v>
      </c>
      <c r="AW131" s="104" t="s">
        <v>144</v>
      </c>
      <c r="BI131" s="111" t="e">
        <f>BI132+BI142+BI154+BI161</f>
        <v>#REF!</v>
      </c>
    </row>
    <row r="132" spans="1:63" s="12" customFormat="1" ht="22.9" customHeight="1" x14ac:dyDescent="0.2">
      <c r="B132" s="103"/>
      <c r="D132" s="104" t="s">
        <v>56</v>
      </c>
      <c r="E132" s="125" t="s">
        <v>171</v>
      </c>
      <c r="F132" s="125" t="s">
        <v>676</v>
      </c>
      <c r="J132" s="103"/>
      <c r="K132" s="106"/>
      <c r="L132" s="107"/>
      <c r="M132" s="107"/>
      <c r="N132" s="108">
        <f>SUM(N133:N141)</f>
        <v>133.85547400000002</v>
      </c>
      <c r="O132" s="107"/>
      <c r="P132" s="108">
        <f>SUM(P133:P141)</f>
        <v>4.4239044600000001</v>
      </c>
      <c r="Q132" s="107"/>
      <c r="R132" s="109">
        <f>SUM(R133:R141)</f>
        <v>0</v>
      </c>
      <c r="AP132" s="104" t="s">
        <v>65</v>
      </c>
      <c r="AR132" s="110" t="s">
        <v>56</v>
      </c>
      <c r="AS132" s="110" t="s">
        <v>65</v>
      </c>
      <c r="AW132" s="104" t="s">
        <v>144</v>
      </c>
      <c r="BI132" s="111" t="e">
        <f>SUM(BI133:BI141)</f>
        <v>#REF!</v>
      </c>
    </row>
    <row r="133" spans="1:63" s="2" customFormat="1" ht="24.2" customHeight="1" x14ac:dyDescent="0.2">
      <c r="A133" s="25"/>
      <c r="B133" s="112"/>
      <c r="C133" s="113" t="s">
        <v>65</v>
      </c>
      <c r="D133" s="113" t="s">
        <v>145</v>
      </c>
      <c r="E133" s="114" t="s">
        <v>677</v>
      </c>
      <c r="F133" s="115" t="s">
        <v>678</v>
      </c>
      <c r="G133" s="116" t="s">
        <v>178</v>
      </c>
      <c r="H133" s="117">
        <v>46.154000000000003</v>
      </c>
      <c r="I133" s="118"/>
      <c r="J133" s="26"/>
      <c r="K133" s="119" t="s">
        <v>1</v>
      </c>
      <c r="L133" s="120" t="s">
        <v>37</v>
      </c>
      <c r="M133" s="121">
        <v>0.06</v>
      </c>
      <c r="N133" s="121">
        <f t="shared" ref="N133:N141" si="0">M133*H133</f>
        <v>2.7692399999999999</v>
      </c>
      <c r="O133" s="121">
        <v>0</v>
      </c>
      <c r="P133" s="121">
        <f t="shared" ref="P133:P141" si="1">O133*H133</f>
        <v>0</v>
      </c>
      <c r="Q133" s="121">
        <v>0</v>
      </c>
      <c r="R133" s="122">
        <f t="shared" ref="R133:R141" si="2">Q133*H133</f>
        <v>0</v>
      </c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  <c r="AP133" s="123" t="s">
        <v>143</v>
      </c>
      <c r="AR133" s="123" t="s">
        <v>145</v>
      </c>
      <c r="AS133" s="123" t="s">
        <v>67</v>
      </c>
      <c r="AW133" s="14" t="s">
        <v>144</v>
      </c>
      <c r="BC133" s="124" t="e">
        <f>IF(L133="základní",#REF!,0)</f>
        <v>#REF!</v>
      </c>
      <c r="BD133" s="124">
        <f>IF(L133="snížená",#REF!,0)</f>
        <v>0</v>
      </c>
      <c r="BE133" s="124">
        <f>IF(L133="zákl. přenesená",#REF!,0)</f>
        <v>0</v>
      </c>
      <c r="BF133" s="124">
        <f>IF(L133="sníž. přenesená",#REF!,0)</f>
        <v>0</v>
      </c>
      <c r="BG133" s="124">
        <f>IF(L133="nulová",#REF!,0)</f>
        <v>0</v>
      </c>
      <c r="BH133" s="14" t="s">
        <v>65</v>
      </c>
      <c r="BI133" s="124" t="e">
        <f>ROUND(#REF!*H133,2)</f>
        <v>#REF!</v>
      </c>
      <c r="BJ133" s="14" t="s">
        <v>143</v>
      </c>
      <c r="BK133" s="123" t="s">
        <v>2432</v>
      </c>
    </row>
    <row r="134" spans="1:63" s="2" customFormat="1" ht="24.2" customHeight="1" x14ac:dyDescent="0.2">
      <c r="A134" s="25"/>
      <c r="B134" s="112"/>
      <c r="C134" s="113" t="s">
        <v>67</v>
      </c>
      <c r="D134" s="113" t="s">
        <v>145</v>
      </c>
      <c r="E134" s="114" t="s">
        <v>2351</v>
      </c>
      <c r="F134" s="115" t="s">
        <v>2433</v>
      </c>
      <c r="G134" s="116" t="s">
        <v>178</v>
      </c>
      <c r="H134" s="117">
        <v>40.331000000000003</v>
      </c>
      <c r="I134" s="118"/>
      <c r="J134" s="26"/>
      <c r="K134" s="119" t="s">
        <v>1</v>
      </c>
      <c r="L134" s="120" t="s">
        <v>37</v>
      </c>
      <c r="M134" s="121">
        <v>0.47399999999999998</v>
      </c>
      <c r="N134" s="121">
        <f t="shared" si="0"/>
        <v>19.116894000000002</v>
      </c>
      <c r="O134" s="121">
        <v>2.0480000000000002E-2</v>
      </c>
      <c r="P134" s="121">
        <f t="shared" si="1"/>
        <v>0.82597888000000008</v>
      </c>
      <c r="Q134" s="121">
        <v>0</v>
      </c>
      <c r="R134" s="122">
        <f t="shared" si="2"/>
        <v>0</v>
      </c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P134" s="123" t="s">
        <v>143</v>
      </c>
      <c r="AR134" s="123" t="s">
        <v>145</v>
      </c>
      <c r="AS134" s="123" t="s">
        <v>67</v>
      </c>
      <c r="AW134" s="14" t="s">
        <v>144</v>
      </c>
      <c r="BC134" s="124" t="e">
        <f>IF(L134="základní",#REF!,0)</f>
        <v>#REF!</v>
      </c>
      <c r="BD134" s="124">
        <f>IF(L134="snížená",#REF!,0)</f>
        <v>0</v>
      </c>
      <c r="BE134" s="124">
        <f>IF(L134="zákl. přenesená",#REF!,0)</f>
        <v>0</v>
      </c>
      <c r="BF134" s="124">
        <f>IF(L134="sníž. přenesená",#REF!,0)</f>
        <v>0</v>
      </c>
      <c r="BG134" s="124">
        <f>IF(L134="nulová",#REF!,0)</f>
        <v>0</v>
      </c>
      <c r="BH134" s="14" t="s">
        <v>65</v>
      </c>
      <c r="BI134" s="124" t="e">
        <f>ROUND(#REF!*H134,2)</f>
        <v>#REF!</v>
      </c>
      <c r="BJ134" s="14" t="s">
        <v>143</v>
      </c>
      <c r="BK134" s="123" t="s">
        <v>2434</v>
      </c>
    </row>
    <row r="135" spans="1:63" s="2" customFormat="1" ht="21.75" customHeight="1" x14ac:dyDescent="0.2">
      <c r="A135" s="25"/>
      <c r="B135" s="112"/>
      <c r="C135" s="113" t="s">
        <v>151</v>
      </c>
      <c r="D135" s="113" t="s">
        <v>145</v>
      </c>
      <c r="E135" s="114" t="s">
        <v>2435</v>
      </c>
      <c r="F135" s="115" t="s">
        <v>2436</v>
      </c>
      <c r="G135" s="116" t="s">
        <v>178</v>
      </c>
      <c r="H135" s="117">
        <v>40.331000000000003</v>
      </c>
      <c r="I135" s="118"/>
      <c r="J135" s="26"/>
      <c r="K135" s="119" t="s">
        <v>1</v>
      </c>
      <c r="L135" s="120" t="s">
        <v>37</v>
      </c>
      <c r="M135" s="121">
        <v>0.27</v>
      </c>
      <c r="N135" s="121">
        <f t="shared" si="0"/>
        <v>10.889370000000001</v>
      </c>
      <c r="O135" s="121">
        <v>5.4599999999999996E-3</v>
      </c>
      <c r="P135" s="121">
        <f t="shared" si="1"/>
        <v>0.22020725999999999</v>
      </c>
      <c r="Q135" s="121">
        <v>0</v>
      </c>
      <c r="R135" s="122">
        <f t="shared" si="2"/>
        <v>0</v>
      </c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  <c r="AP135" s="123" t="s">
        <v>143</v>
      </c>
      <c r="AR135" s="123" t="s">
        <v>145</v>
      </c>
      <c r="AS135" s="123" t="s">
        <v>67</v>
      </c>
      <c r="AW135" s="14" t="s">
        <v>144</v>
      </c>
      <c r="BC135" s="124" t="e">
        <f>IF(L135="základní",#REF!,0)</f>
        <v>#REF!</v>
      </c>
      <c r="BD135" s="124">
        <f>IF(L135="snížená",#REF!,0)</f>
        <v>0</v>
      </c>
      <c r="BE135" s="124">
        <f>IF(L135="zákl. přenesená",#REF!,0)</f>
        <v>0</v>
      </c>
      <c r="BF135" s="124">
        <f>IF(L135="sníž. přenesená",#REF!,0)</f>
        <v>0</v>
      </c>
      <c r="BG135" s="124">
        <f>IF(L135="nulová",#REF!,0)</f>
        <v>0</v>
      </c>
      <c r="BH135" s="14" t="s">
        <v>65</v>
      </c>
      <c r="BI135" s="124" t="e">
        <f>ROUND(#REF!*H135,2)</f>
        <v>#REF!</v>
      </c>
      <c r="BJ135" s="14" t="s">
        <v>143</v>
      </c>
      <c r="BK135" s="123" t="s">
        <v>2437</v>
      </c>
    </row>
    <row r="136" spans="1:63" s="2" customFormat="1" ht="24.2" customHeight="1" x14ac:dyDescent="0.2">
      <c r="A136" s="25"/>
      <c r="B136" s="112"/>
      <c r="C136" s="113" t="s">
        <v>143</v>
      </c>
      <c r="D136" s="113" t="s">
        <v>145</v>
      </c>
      <c r="E136" s="114" t="s">
        <v>2438</v>
      </c>
      <c r="F136" s="115" t="s">
        <v>2439</v>
      </c>
      <c r="G136" s="116" t="s">
        <v>178</v>
      </c>
      <c r="H136" s="117">
        <v>125.131</v>
      </c>
      <c r="I136" s="118"/>
      <c r="J136" s="26"/>
      <c r="K136" s="119" t="s">
        <v>1</v>
      </c>
      <c r="L136" s="120" t="s">
        <v>37</v>
      </c>
      <c r="M136" s="121">
        <v>0.16300000000000001</v>
      </c>
      <c r="N136" s="121">
        <f t="shared" si="0"/>
        <v>20.396353000000001</v>
      </c>
      <c r="O136" s="121">
        <v>2.5999999999999998E-4</v>
      </c>
      <c r="P136" s="121">
        <f t="shared" si="1"/>
        <v>3.2534059999999997E-2</v>
      </c>
      <c r="Q136" s="121">
        <v>0</v>
      </c>
      <c r="R136" s="122">
        <f t="shared" si="2"/>
        <v>0</v>
      </c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P136" s="123" t="s">
        <v>143</v>
      </c>
      <c r="AR136" s="123" t="s">
        <v>145</v>
      </c>
      <c r="AS136" s="123" t="s">
        <v>67</v>
      </c>
      <c r="AW136" s="14" t="s">
        <v>144</v>
      </c>
      <c r="BC136" s="124" t="e">
        <f>IF(L136="základní",#REF!,0)</f>
        <v>#REF!</v>
      </c>
      <c r="BD136" s="124">
        <f>IF(L136="snížená",#REF!,0)</f>
        <v>0</v>
      </c>
      <c r="BE136" s="124">
        <f>IF(L136="zákl. přenesená",#REF!,0)</f>
        <v>0</v>
      </c>
      <c r="BF136" s="124">
        <f>IF(L136="sníž. přenesená",#REF!,0)</f>
        <v>0</v>
      </c>
      <c r="BG136" s="124">
        <f>IF(L136="nulová",#REF!,0)</f>
        <v>0</v>
      </c>
      <c r="BH136" s="14" t="s">
        <v>65</v>
      </c>
      <c r="BI136" s="124" t="e">
        <f>ROUND(#REF!*H136,2)</f>
        <v>#REF!</v>
      </c>
      <c r="BJ136" s="14" t="s">
        <v>143</v>
      </c>
      <c r="BK136" s="123" t="s">
        <v>2440</v>
      </c>
    </row>
    <row r="137" spans="1:63" s="2" customFormat="1" ht="37.9" customHeight="1" x14ac:dyDescent="0.2">
      <c r="A137" s="25"/>
      <c r="B137" s="112"/>
      <c r="C137" s="113" t="s">
        <v>166</v>
      </c>
      <c r="D137" s="113" t="s">
        <v>145</v>
      </c>
      <c r="E137" s="114" t="s">
        <v>2441</v>
      </c>
      <c r="F137" s="115" t="s">
        <v>2442</v>
      </c>
      <c r="G137" s="116" t="s">
        <v>178</v>
      </c>
      <c r="H137" s="117">
        <v>34.127000000000002</v>
      </c>
      <c r="I137" s="118"/>
      <c r="J137" s="26"/>
      <c r="K137" s="119" t="s">
        <v>1</v>
      </c>
      <c r="L137" s="120" t="s">
        <v>37</v>
      </c>
      <c r="M137" s="121">
        <v>0.71599999999999997</v>
      </c>
      <c r="N137" s="121">
        <f t="shared" si="0"/>
        <v>24.434932</v>
      </c>
      <c r="O137" s="121">
        <v>2.1000000000000001E-2</v>
      </c>
      <c r="P137" s="121">
        <f t="shared" si="1"/>
        <v>0.71666700000000005</v>
      </c>
      <c r="Q137" s="121">
        <v>0</v>
      </c>
      <c r="R137" s="122">
        <f t="shared" si="2"/>
        <v>0</v>
      </c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P137" s="123" t="s">
        <v>143</v>
      </c>
      <c r="AR137" s="123" t="s">
        <v>145</v>
      </c>
      <c r="AS137" s="123" t="s">
        <v>67</v>
      </c>
      <c r="AW137" s="14" t="s">
        <v>144</v>
      </c>
      <c r="BC137" s="124" t="e">
        <f>IF(L137="základní",#REF!,0)</f>
        <v>#REF!</v>
      </c>
      <c r="BD137" s="124">
        <f>IF(L137="snížená",#REF!,0)</f>
        <v>0</v>
      </c>
      <c r="BE137" s="124">
        <f>IF(L137="zákl. přenesená",#REF!,0)</f>
        <v>0</v>
      </c>
      <c r="BF137" s="124">
        <f>IF(L137="sníž. přenesená",#REF!,0)</f>
        <v>0</v>
      </c>
      <c r="BG137" s="124">
        <f>IF(L137="nulová",#REF!,0)</f>
        <v>0</v>
      </c>
      <c r="BH137" s="14" t="s">
        <v>65</v>
      </c>
      <c r="BI137" s="124" t="e">
        <f>ROUND(#REF!*H137,2)</f>
        <v>#REF!</v>
      </c>
      <c r="BJ137" s="14" t="s">
        <v>143</v>
      </c>
      <c r="BK137" s="123" t="s">
        <v>2443</v>
      </c>
    </row>
    <row r="138" spans="1:63" s="2" customFormat="1" ht="37.9" customHeight="1" x14ac:dyDescent="0.2">
      <c r="A138" s="25"/>
      <c r="B138" s="112"/>
      <c r="C138" s="113" t="s">
        <v>171</v>
      </c>
      <c r="D138" s="113" t="s">
        <v>145</v>
      </c>
      <c r="E138" s="114" t="s">
        <v>2444</v>
      </c>
      <c r="F138" s="115" t="s">
        <v>2445</v>
      </c>
      <c r="G138" s="116" t="s">
        <v>178</v>
      </c>
      <c r="H138" s="117">
        <v>91.004000000000005</v>
      </c>
      <c r="I138" s="118"/>
      <c r="J138" s="26"/>
      <c r="K138" s="119" t="s">
        <v>1</v>
      </c>
      <c r="L138" s="120" t="s">
        <v>37</v>
      </c>
      <c r="M138" s="121">
        <v>0.55800000000000005</v>
      </c>
      <c r="N138" s="121">
        <f t="shared" si="0"/>
        <v>50.780232000000005</v>
      </c>
      <c r="O138" s="121">
        <v>1.9699999999999999E-2</v>
      </c>
      <c r="P138" s="121">
        <f t="shared" si="1"/>
        <v>1.7927788</v>
      </c>
      <c r="Q138" s="121">
        <v>0</v>
      </c>
      <c r="R138" s="122">
        <f t="shared" si="2"/>
        <v>0</v>
      </c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P138" s="123" t="s">
        <v>143</v>
      </c>
      <c r="AR138" s="123" t="s">
        <v>145</v>
      </c>
      <c r="AS138" s="123" t="s">
        <v>67</v>
      </c>
      <c r="AW138" s="14" t="s">
        <v>144</v>
      </c>
      <c r="BC138" s="124" t="e">
        <f>IF(L138="základní",#REF!,0)</f>
        <v>#REF!</v>
      </c>
      <c r="BD138" s="124">
        <f>IF(L138="snížená",#REF!,0)</f>
        <v>0</v>
      </c>
      <c r="BE138" s="124">
        <f>IF(L138="zákl. přenesená",#REF!,0)</f>
        <v>0</v>
      </c>
      <c r="BF138" s="124">
        <f>IF(L138="sníž. přenesená",#REF!,0)</f>
        <v>0</v>
      </c>
      <c r="BG138" s="124">
        <f>IF(L138="nulová",#REF!,0)</f>
        <v>0</v>
      </c>
      <c r="BH138" s="14" t="s">
        <v>65</v>
      </c>
      <c r="BI138" s="124" t="e">
        <f>ROUND(#REF!*H138,2)</f>
        <v>#REF!</v>
      </c>
      <c r="BJ138" s="14" t="s">
        <v>143</v>
      </c>
      <c r="BK138" s="123" t="s">
        <v>2446</v>
      </c>
    </row>
    <row r="139" spans="1:63" s="2" customFormat="1" ht="24.2" customHeight="1" x14ac:dyDescent="0.2">
      <c r="A139" s="25"/>
      <c r="B139" s="112"/>
      <c r="C139" s="113" t="s">
        <v>175</v>
      </c>
      <c r="D139" s="113" t="s">
        <v>145</v>
      </c>
      <c r="E139" s="114" t="s">
        <v>2447</v>
      </c>
      <c r="F139" s="115" t="s">
        <v>2448</v>
      </c>
      <c r="G139" s="116" t="s">
        <v>178</v>
      </c>
      <c r="H139" s="117">
        <v>8.2729999999999997</v>
      </c>
      <c r="I139" s="118"/>
      <c r="J139" s="26"/>
      <c r="K139" s="119" t="s">
        <v>1</v>
      </c>
      <c r="L139" s="120" t="s">
        <v>37</v>
      </c>
      <c r="M139" s="121">
        <v>0.51700000000000002</v>
      </c>
      <c r="N139" s="121">
        <f t="shared" si="0"/>
        <v>4.2771410000000003</v>
      </c>
      <c r="O139" s="121">
        <v>0.1</v>
      </c>
      <c r="P139" s="121">
        <f t="shared" si="1"/>
        <v>0.82730000000000004</v>
      </c>
      <c r="Q139" s="121">
        <v>0</v>
      </c>
      <c r="R139" s="122">
        <f t="shared" si="2"/>
        <v>0</v>
      </c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P139" s="123" t="s">
        <v>143</v>
      </c>
      <c r="AR139" s="123" t="s">
        <v>145</v>
      </c>
      <c r="AS139" s="123" t="s">
        <v>67</v>
      </c>
      <c r="AW139" s="14" t="s">
        <v>144</v>
      </c>
      <c r="BC139" s="124" t="e">
        <f>IF(L139="základní",#REF!,0)</f>
        <v>#REF!</v>
      </c>
      <c r="BD139" s="124">
        <f>IF(L139="snížená",#REF!,0)</f>
        <v>0</v>
      </c>
      <c r="BE139" s="124">
        <f>IF(L139="zákl. přenesená",#REF!,0)</f>
        <v>0</v>
      </c>
      <c r="BF139" s="124">
        <f>IF(L139="sníž. přenesená",#REF!,0)</f>
        <v>0</v>
      </c>
      <c r="BG139" s="124">
        <f>IF(L139="nulová",#REF!,0)</f>
        <v>0</v>
      </c>
      <c r="BH139" s="14" t="s">
        <v>65</v>
      </c>
      <c r="BI139" s="124" t="e">
        <f>ROUND(#REF!*H139,2)</f>
        <v>#REF!</v>
      </c>
      <c r="BJ139" s="14" t="s">
        <v>143</v>
      </c>
      <c r="BK139" s="123" t="s">
        <v>2449</v>
      </c>
    </row>
    <row r="140" spans="1:63" s="2" customFormat="1" ht="16.5" customHeight="1" x14ac:dyDescent="0.2">
      <c r="A140" s="25"/>
      <c r="B140" s="112"/>
      <c r="C140" s="113" t="s">
        <v>180</v>
      </c>
      <c r="D140" s="113" t="s">
        <v>145</v>
      </c>
      <c r="E140" s="114" t="s">
        <v>2450</v>
      </c>
      <c r="F140" s="115" t="s">
        <v>2451</v>
      </c>
      <c r="G140" s="116" t="s">
        <v>178</v>
      </c>
      <c r="H140" s="117">
        <v>8.2729999999999997</v>
      </c>
      <c r="I140" s="118"/>
      <c r="J140" s="26"/>
      <c r="K140" s="119" t="s">
        <v>1</v>
      </c>
      <c r="L140" s="120" t="s">
        <v>37</v>
      </c>
      <c r="M140" s="121">
        <v>0.109</v>
      </c>
      <c r="N140" s="121">
        <f t="shared" si="0"/>
        <v>0.90175699999999992</v>
      </c>
      <c r="O140" s="121">
        <v>1E-3</v>
      </c>
      <c r="P140" s="121">
        <f t="shared" si="1"/>
        <v>8.2729999999999991E-3</v>
      </c>
      <c r="Q140" s="121">
        <v>0</v>
      </c>
      <c r="R140" s="122">
        <f t="shared" si="2"/>
        <v>0</v>
      </c>
      <c r="S140" s="25"/>
      <c r="T140" s="25"/>
      <c r="U140" s="25"/>
      <c r="V140" s="25"/>
      <c r="W140" s="25"/>
      <c r="X140" s="25"/>
      <c r="Y140" s="25"/>
      <c r="Z140" s="25"/>
      <c r="AA140" s="25"/>
      <c r="AB140" s="25"/>
      <c r="AC140" s="25"/>
      <c r="AP140" s="123" t="s">
        <v>143</v>
      </c>
      <c r="AR140" s="123" t="s">
        <v>145</v>
      </c>
      <c r="AS140" s="123" t="s">
        <v>67</v>
      </c>
      <c r="AW140" s="14" t="s">
        <v>144</v>
      </c>
      <c r="BC140" s="124" t="e">
        <f>IF(L140="základní",#REF!,0)</f>
        <v>#REF!</v>
      </c>
      <c r="BD140" s="124">
        <f>IF(L140="snížená",#REF!,0)</f>
        <v>0</v>
      </c>
      <c r="BE140" s="124">
        <f>IF(L140="zákl. přenesená",#REF!,0)</f>
        <v>0</v>
      </c>
      <c r="BF140" s="124">
        <f>IF(L140="sníž. přenesená",#REF!,0)</f>
        <v>0</v>
      </c>
      <c r="BG140" s="124">
        <f>IF(L140="nulová",#REF!,0)</f>
        <v>0</v>
      </c>
      <c r="BH140" s="14" t="s">
        <v>65</v>
      </c>
      <c r="BI140" s="124" t="e">
        <f>ROUND(#REF!*H140,2)</f>
        <v>#REF!</v>
      </c>
      <c r="BJ140" s="14" t="s">
        <v>143</v>
      </c>
      <c r="BK140" s="123" t="s">
        <v>2452</v>
      </c>
    </row>
    <row r="141" spans="1:63" s="2" customFormat="1" ht="37.9" customHeight="1" x14ac:dyDescent="0.2">
      <c r="A141" s="25"/>
      <c r="B141" s="112"/>
      <c r="C141" s="113" t="s">
        <v>164</v>
      </c>
      <c r="D141" s="113" t="s">
        <v>145</v>
      </c>
      <c r="E141" s="114" t="s">
        <v>2453</v>
      </c>
      <c r="F141" s="115" t="s">
        <v>2454</v>
      </c>
      <c r="G141" s="116" t="s">
        <v>198</v>
      </c>
      <c r="H141" s="117">
        <v>8.2729999999999997</v>
      </c>
      <c r="I141" s="118"/>
      <c r="J141" s="26"/>
      <c r="K141" s="119" t="s">
        <v>1</v>
      </c>
      <c r="L141" s="120" t="s">
        <v>37</v>
      </c>
      <c r="M141" s="121">
        <v>3.5000000000000003E-2</v>
      </c>
      <c r="N141" s="121">
        <f t="shared" si="0"/>
        <v>0.28955500000000001</v>
      </c>
      <c r="O141" s="121">
        <v>2.0000000000000002E-5</v>
      </c>
      <c r="P141" s="121">
        <f t="shared" si="1"/>
        <v>1.6546E-4</v>
      </c>
      <c r="Q141" s="121">
        <v>0</v>
      </c>
      <c r="R141" s="122">
        <f t="shared" si="2"/>
        <v>0</v>
      </c>
      <c r="S141" s="25"/>
      <c r="T141" s="25"/>
      <c r="U141" s="25"/>
      <c r="V141" s="25"/>
      <c r="W141" s="25"/>
      <c r="X141" s="25"/>
      <c r="Y141" s="25"/>
      <c r="Z141" s="25"/>
      <c r="AA141" s="25"/>
      <c r="AB141" s="25"/>
      <c r="AC141" s="25"/>
      <c r="AP141" s="123" t="s">
        <v>143</v>
      </c>
      <c r="AR141" s="123" t="s">
        <v>145</v>
      </c>
      <c r="AS141" s="123" t="s">
        <v>67</v>
      </c>
      <c r="AW141" s="14" t="s">
        <v>144</v>
      </c>
      <c r="BC141" s="124" t="e">
        <f>IF(L141="základní",#REF!,0)</f>
        <v>#REF!</v>
      </c>
      <c r="BD141" s="124">
        <f>IF(L141="snížená",#REF!,0)</f>
        <v>0</v>
      </c>
      <c r="BE141" s="124">
        <f>IF(L141="zákl. přenesená",#REF!,0)</f>
        <v>0</v>
      </c>
      <c r="BF141" s="124">
        <f>IF(L141="sníž. přenesená",#REF!,0)</f>
        <v>0</v>
      </c>
      <c r="BG141" s="124">
        <f>IF(L141="nulová",#REF!,0)</f>
        <v>0</v>
      </c>
      <c r="BH141" s="14" t="s">
        <v>65</v>
      </c>
      <c r="BI141" s="124" t="e">
        <f>ROUND(#REF!*H141,2)</f>
        <v>#REF!</v>
      </c>
      <c r="BJ141" s="14" t="s">
        <v>143</v>
      </c>
      <c r="BK141" s="123" t="s">
        <v>2455</v>
      </c>
    </row>
    <row r="142" spans="1:63" s="12" customFormat="1" ht="22.9" customHeight="1" x14ac:dyDescent="0.2">
      <c r="B142" s="103"/>
      <c r="D142" s="104" t="s">
        <v>56</v>
      </c>
      <c r="E142" s="125" t="s">
        <v>164</v>
      </c>
      <c r="F142" s="125" t="s">
        <v>729</v>
      </c>
      <c r="J142" s="103"/>
      <c r="K142" s="106"/>
      <c r="L142" s="107"/>
      <c r="M142" s="107"/>
      <c r="N142" s="108">
        <f>SUM(N143:N153)</f>
        <v>44.738940999999997</v>
      </c>
      <c r="O142" s="107"/>
      <c r="P142" s="108">
        <f>SUM(P143:P153)</f>
        <v>1.8821200000000001E-3</v>
      </c>
      <c r="Q142" s="107"/>
      <c r="R142" s="109">
        <f>SUM(R143:R153)</f>
        <v>2.858336</v>
      </c>
      <c r="AP142" s="104" t="s">
        <v>65</v>
      </c>
      <c r="AR142" s="110" t="s">
        <v>56</v>
      </c>
      <c r="AS142" s="110" t="s">
        <v>65</v>
      </c>
      <c r="AW142" s="104" t="s">
        <v>144</v>
      </c>
      <c r="BI142" s="111" t="e">
        <f>SUM(BI143:BI153)</f>
        <v>#REF!</v>
      </c>
    </row>
    <row r="143" spans="1:63" s="2" customFormat="1" ht="33" customHeight="1" x14ac:dyDescent="0.2">
      <c r="A143" s="25"/>
      <c r="B143" s="112"/>
      <c r="C143" s="113" t="s">
        <v>187</v>
      </c>
      <c r="D143" s="113" t="s">
        <v>145</v>
      </c>
      <c r="E143" s="114" t="s">
        <v>744</v>
      </c>
      <c r="F143" s="115" t="s">
        <v>2456</v>
      </c>
      <c r="G143" s="116" t="s">
        <v>198</v>
      </c>
      <c r="H143" s="117">
        <v>11.634</v>
      </c>
      <c r="I143" s="118"/>
      <c r="J143" s="26"/>
      <c r="K143" s="119" t="s">
        <v>1</v>
      </c>
      <c r="L143" s="120" t="s">
        <v>37</v>
      </c>
      <c r="M143" s="121">
        <v>0</v>
      </c>
      <c r="N143" s="121">
        <f t="shared" ref="N143:N153" si="3">M143*H143</f>
        <v>0</v>
      </c>
      <c r="O143" s="121">
        <v>0</v>
      </c>
      <c r="P143" s="121">
        <f t="shared" ref="P143:P153" si="4">O143*H143</f>
        <v>0</v>
      </c>
      <c r="Q143" s="121">
        <v>0</v>
      </c>
      <c r="R143" s="122">
        <f t="shared" ref="R143:R153" si="5">Q143*H143</f>
        <v>0</v>
      </c>
      <c r="S143" s="25"/>
      <c r="T143" s="25"/>
      <c r="U143" s="25"/>
      <c r="V143" s="25"/>
      <c r="W143" s="25"/>
      <c r="X143" s="25"/>
      <c r="Y143" s="25"/>
      <c r="Z143" s="25"/>
      <c r="AA143" s="25"/>
      <c r="AB143" s="25"/>
      <c r="AC143" s="25"/>
      <c r="AP143" s="123" t="s">
        <v>143</v>
      </c>
      <c r="AR143" s="123" t="s">
        <v>145</v>
      </c>
      <c r="AS143" s="123" t="s">
        <v>67</v>
      </c>
      <c r="AW143" s="14" t="s">
        <v>144</v>
      </c>
      <c r="BC143" s="124" t="e">
        <f>IF(L143="základní",#REF!,0)</f>
        <v>#REF!</v>
      </c>
      <c r="BD143" s="124">
        <f>IF(L143="snížená",#REF!,0)</f>
        <v>0</v>
      </c>
      <c r="BE143" s="124">
        <f>IF(L143="zákl. přenesená",#REF!,0)</f>
        <v>0</v>
      </c>
      <c r="BF143" s="124">
        <f>IF(L143="sníž. přenesená",#REF!,0)</f>
        <v>0</v>
      </c>
      <c r="BG143" s="124">
        <f>IF(L143="nulová",#REF!,0)</f>
        <v>0</v>
      </c>
      <c r="BH143" s="14" t="s">
        <v>65</v>
      </c>
      <c r="BI143" s="124" t="e">
        <f>ROUND(#REF!*H143,2)</f>
        <v>#REF!</v>
      </c>
      <c r="BJ143" s="14" t="s">
        <v>143</v>
      </c>
      <c r="BK143" s="123" t="s">
        <v>2457</v>
      </c>
    </row>
    <row r="144" spans="1:63" s="2" customFormat="1" ht="24.2" customHeight="1" x14ac:dyDescent="0.2">
      <c r="A144" s="25"/>
      <c r="B144" s="112"/>
      <c r="C144" s="113" t="s">
        <v>191</v>
      </c>
      <c r="D144" s="113" t="s">
        <v>145</v>
      </c>
      <c r="E144" s="114" t="s">
        <v>2458</v>
      </c>
      <c r="F144" s="115" t="s">
        <v>2459</v>
      </c>
      <c r="G144" s="116" t="s">
        <v>155</v>
      </c>
      <c r="H144" s="117">
        <v>91.004000000000005</v>
      </c>
      <c r="I144" s="118"/>
      <c r="J144" s="26"/>
      <c r="K144" s="119" t="s">
        <v>1</v>
      </c>
      <c r="L144" s="120" t="s">
        <v>37</v>
      </c>
      <c r="M144" s="121">
        <v>0.106</v>
      </c>
      <c r="N144" s="121">
        <f t="shared" si="3"/>
        <v>9.6464239999999997</v>
      </c>
      <c r="O144" s="121">
        <v>0</v>
      </c>
      <c r="P144" s="121">
        <f t="shared" si="4"/>
        <v>0</v>
      </c>
      <c r="Q144" s="121">
        <v>0</v>
      </c>
      <c r="R144" s="122">
        <f t="shared" si="5"/>
        <v>0</v>
      </c>
      <c r="S144" s="25"/>
      <c r="T144" s="25"/>
      <c r="U144" s="25"/>
      <c r="V144" s="25"/>
      <c r="W144" s="25"/>
      <c r="X144" s="25"/>
      <c r="Y144" s="25"/>
      <c r="Z144" s="25"/>
      <c r="AA144" s="25"/>
      <c r="AB144" s="25"/>
      <c r="AC144" s="25"/>
      <c r="AP144" s="123" t="s">
        <v>143</v>
      </c>
      <c r="AR144" s="123" t="s">
        <v>145</v>
      </c>
      <c r="AS144" s="123" t="s">
        <v>67</v>
      </c>
      <c r="AW144" s="14" t="s">
        <v>144</v>
      </c>
      <c r="BC144" s="124" t="e">
        <f>IF(L144="základní",#REF!,0)</f>
        <v>#REF!</v>
      </c>
      <c r="BD144" s="124">
        <f>IF(L144="snížená",#REF!,0)</f>
        <v>0</v>
      </c>
      <c r="BE144" s="124">
        <f>IF(L144="zákl. přenesená",#REF!,0)</f>
        <v>0</v>
      </c>
      <c r="BF144" s="124">
        <f>IF(L144="sníž. přenesená",#REF!,0)</f>
        <v>0</v>
      </c>
      <c r="BG144" s="124">
        <f>IF(L144="nulová",#REF!,0)</f>
        <v>0</v>
      </c>
      <c r="BH144" s="14" t="s">
        <v>65</v>
      </c>
      <c r="BI144" s="124" t="e">
        <f>ROUND(#REF!*H144,2)</f>
        <v>#REF!</v>
      </c>
      <c r="BJ144" s="14" t="s">
        <v>143</v>
      </c>
      <c r="BK144" s="123" t="s">
        <v>2460</v>
      </c>
    </row>
    <row r="145" spans="1:63" s="2" customFormat="1" ht="33" customHeight="1" x14ac:dyDescent="0.2">
      <c r="A145" s="25"/>
      <c r="B145" s="112"/>
      <c r="C145" s="113" t="s">
        <v>195</v>
      </c>
      <c r="D145" s="113" t="s">
        <v>145</v>
      </c>
      <c r="E145" s="114" t="s">
        <v>2461</v>
      </c>
      <c r="F145" s="115" t="s">
        <v>2462</v>
      </c>
      <c r="G145" s="116" t="s">
        <v>155</v>
      </c>
      <c r="H145" s="117">
        <v>2730.13</v>
      </c>
      <c r="I145" s="118"/>
      <c r="J145" s="26"/>
      <c r="K145" s="119" t="s">
        <v>1</v>
      </c>
      <c r="L145" s="120" t="s">
        <v>37</v>
      </c>
      <c r="M145" s="121">
        <v>0</v>
      </c>
      <c r="N145" s="121">
        <f t="shared" si="3"/>
        <v>0</v>
      </c>
      <c r="O145" s="121">
        <v>0</v>
      </c>
      <c r="P145" s="121">
        <f t="shared" si="4"/>
        <v>0</v>
      </c>
      <c r="Q145" s="121">
        <v>0</v>
      </c>
      <c r="R145" s="122">
        <f t="shared" si="5"/>
        <v>0</v>
      </c>
      <c r="S145" s="25"/>
      <c r="T145" s="25"/>
      <c r="U145" s="25"/>
      <c r="V145" s="25"/>
      <c r="W145" s="25"/>
      <c r="X145" s="25"/>
      <c r="Y145" s="25"/>
      <c r="Z145" s="25"/>
      <c r="AA145" s="25"/>
      <c r="AB145" s="25"/>
      <c r="AC145" s="25"/>
      <c r="AP145" s="123" t="s">
        <v>143</v>
      </c>
      <c r="AR145" s="123" t="s">
        <v>145</v>
      </c>
      <c r="AS145" s="123" t="s">
        <v>67</v>
      </c>
      <c r="AW145" s="14" t="s">
        <v>144</v>
      </c>
      <c r="BC145" s="124" t="e">
        <f>IF(L145="základní",#REF!,0)</f>
        <v>#REF!</v>
      </c>
      <c r="BD145" s="124">
        <f>IF(L145="snížená",#REF!,0)</f>
        <v>0</v>
      </c>
      <c r="BE145" s="124">
        <f>IF(L145="zákl. přenesená",#REF!,0)</f>
        <v>0</v>
      </c>
      <c r="BF145" s="124">
        <f>IF(L145="sníž. přenesená",#REF!,0)</f>
        <v>0</v>
      </c>
      <c r="BG145" s="124">
        <f>IF(L145="nulová",#REF!,0)</f>
        <v>0</v>
      </c>
      <c r="BH145" s="14" t="s">
        <v>65</v>
      </c>
      <c r="BI145" s="124" t="e">
        <f>ROUND(#REF!*H145,2)</f>
        <v>#REF!</v>
      </c>
      <c r="BJ145" s="14" t="s">
        <v>143</v>
      </c>
      <c r="BK145" s="123" t="s">
        <v>2463</v>
      </c>
    </row>
    <row r="146" spans="1:63" s="2" customFormat="1" ht="24.2" customHeight="1" x14ac:dyDescent="0.2">
      <c r="A146" s="25"/>
      <c r="B146" s="112"/>
      <c r="C146" s="113" t="s">
        <v>200</v>
      </c>
      <c r="D146" s="113" t="s">
        <v>145</v>
      </c>
      <c r="E146" s="114" t="s">
        <v>2464</v>
      </c>
      <c r="F146" s="115" t="s">
        <v>2465</v>
      </c>
      <c r="G146" s="116" t="s">
        <v>155</v>
      </c>
      <c r="H146" s="117">
        <v>91.004000000000005</v>
      </c>
      <c r="I146" s="118"/>
      <c r="J146" s="26"/>
      <c r="K146" s="119" t="s">
        <v>1</v>
      </c>
      <c r="L146" s="120" t="s">
        <v>37</v>
      </c>
      <c r="M146" s="121">
        <v>8.8999999999999996E-2</v>
      </c>
      <c r="N146" s="121">
        <f t="shared" si="3"/>
        <v>8.0993560000000002</v>
      </c>
      <c r="O146" s="121">
        <v>0</v>
      </c>
      <c r="P146" s="121">
        <f t="shared" si="4"/>
        <v>0</v>
      </c>
      <c r="Q146" s="121">
        <v>0</v>
      </c>
      <c r="R146" s="122">
        <f t="shared" si="5"/>
        <v>0</v>
      </c>
      <c r="S146" s="25"/>
      <c r="T146" s="25"/>
      <c r="U146" s="25"/>
      <c r="V146" s="25"/>
      <c r="W146" s="25"/>
      <c r="X146" s="25"/>
      <c r="Y146" s="25"/>
      <c r="Z146" s="25"/>
      <c r="AA146" s="25"/>
      <c r="AB146" s="25"/>
      <c r="AC146" s="25"/>
      <c r="AP146" s="123" t="s">
        <v>143</v>
      </c>
      <c r="AR146" s="123" t="s">
        <v>145</v>
      </c>
      <c r="AS146" s="123" t="s">
        <v>67</v>
      </c>
      <c r="AW146" s="14" t="s">
        <v>144</v>
      </c>
      <c r="BC146" s="124" t="e">
        <f>IF(L146="základní",#REF!,0)</f>
        <v>#REF!</v>
      </c>
      <c r="BD146" s="124">
        <f>IF(L146="snížená",#REF!,0)</f>
        <v>0</v>
      </c>
      <c r="BE146" s="124">
        <f>IF(L146="zákl. přenesená",#REF!,0)</f>
        <v>0</v>
      </c>
      <c r="BF146" s="124">
        <f>IF(L146="sníž. přenesená",#REF!,0)</f>
        <v>0</v>
      </c>
      <c r="BG146" s="124">
        <f>IF(L146="nulová",#REF!,0)</f>
        <v>0</v>
      </c>
      <c r="BH146" s="14" t="s">
        <v>65</v>
      </c>
      <c r="BI146" s="124" t="e">
        <f>ROUND(#REF!*H146,2)</f>
        <v>#REF!</v>
      </c>
      <c r="BJ146" s="14" t="s">
        <v>143</v>
      </c>
      <c r="BK146" s="123" t="s">
        <v>2466</v>
      </c>
    </row>
    <row r="147" spans="1:63" s="2" customFormat="1" ht="24.2" customHeight="1" x14ac:dyDescent="0.2">
      <c r="A147" s="25"/>
      <c r="B147" s="112"/>
      <c r="C147" s="113" t="s">
        <v>204</v>
      </c>
      <c r="D147" s="113" t="s">
        <v>145</v>
      </c>
      <c r="E147" s="114" t="s">
        <v>2467</v>
      </c>
      <c r="F147" s="115" t="s">
        <v>2468</v>
      </c>
      <c r="G147" s="116" t="s">
        <v>178</v>
      </c>
      <c r="H147" s="117">
        <v>24.818999999999999</v>
      </c>
      <c r="I147" s="118"/>
      <c r="J147" s="26"/>
      <c r="K147" s="119" t="s">
        <v>1</v>
      </c>
      <c r="L147" s="120" t="s">
        <v>37</v>
      </c>
      <c r="M147" s="121">
        <v>0.35399999999999998</v>
      </c>
      <c r="N147" s="121">
        <f t="shared" si="3"/>
        <v>8.7859259999999999</v>
      </c>
      <c r="O147" s="121">
        <v>4.0000000000000003E-5</v>
      </c>
      <c r="P147" s="121">
        <f t="shared" si="4"/>
        <v>9.9276000000000008E-4</v>
      </c>
      <c r="Q147" s="121">
        <v>0</v>
      </c>
      <c r="R147" s="122">
        <f t="shared" si="5"/>
        <v>0</v>
      </c>
      <c r="S147" s="25"/>
      <c r="T147" s="25"/>
      <c r="U147" s="25"/>
      <c r="V147" s="25"/>
      <c r="W147" s="25"/>
      <c r="X147" s="25"/>
      <c r="Y147" s="25"/>
      <c r="Z147" s="25"/>
      <c r="AA147" s="25"/>
      <c r="AB147" s="25"/>
      <c r="AC147" s="25"/>
      <c r="AP147" s="123" t="s">
        <v>143</v>
      </c>
      <c r="AR147" s="123" t="s">
        <v>145</v>
      </c>
      <c r="AS147" s="123" t="s">
        <v>67</v>
      </c>
      <c r="AW147" s="14" t="s">
        <v>144</v>
      </c>
      <c r="BC147" s="124" t="e">
        <f>IF(L147="základní",#REF!,0)</f>
        <v>#REF!</v>
      </c>
      <c r="BD147" s="124">
        <f>IF(L147="snížená",#REF!,0)</f>
        <v>0</v>
      </c>
      <c r="BE147" s="124">
        <f>IF(L147="zákl. přenesená",#REF!,0)</f>
        <v>0</v>
      </c>
      <c r="BF147" s="124">
        <f>IF(L147="sníž. přenesená",#REF!,0)</f>
        <v>0</v>
      </c>
      <c r="BG147" s="124">
        <f>IF(L147="nulová",#REF!,0)</f>
        <v>0</v>
      </c>
      <c r="BH147" s="14" t="s">
        <v>65</v>
      </c>
      <c r="BI147" s="124" t="e">
        <f>ROUND(#REF!*H147,2)</f>
        <v>#REF!</v>
      </c>
      <c r="BJ147" s="14" t="s">
        <v>143</v>
      </c>
      <c r="BK147" s="123" t="s">
        <v>2469</v>
      </c>
    </row>
    <row r="148" spans="1:63" s="2" customFormat="1" ht="24.2" customHeight="1" x14ac:dyDescent="0.2">
      <c r="A148" s="25"/>
      <c r="B148" s="112"/>
      <c r="C148" s="113" t="s">
        <v>8</v>
      </c>
      <c r="D148" s="113" t="s">
        <v>145</v>
      </c>
      <c r="E148" s="114" t="s">
        <v>2470</v>
      </c>
      <c r="F148" s="115" t="s">
        <v>2471</v>
      </c>
      <c r="G148" s="116" t="s">
        <v>178</v>
      </c>
      <c r="H148" s="117">
        <v>22.234000000000002</v>
      </c>
      <c r="I148" s="118"/>
      <c r="J148" s="26"/>
      <c r="K148" s="119" t="s">
        <v>1</v>
      </c>
      <c r="L148" s="120" t="s">
        <v>37</v>
      </c>
      <c r="M148" s="121">
        <v>6.2E-2</v>
      </c>
      <c r="N148" s="121">
        <f t="shared" si="3"/>
        <v>1.3785080000000001</v>
      </c>
      <c r="O148" s="121">
        <v>4.0000000000000003E-5</v>
      </c>
      <c r="P148" s="121">
        <f t="shared" si="4"/>
        <v>8.8936000000000017E-4</v>
      </c>
      <c r="Q148" s="121">
        <v>0</v>
      </c>
      <c r="R148" s="122">
        <f t="shared" si="5"/>
        <v>0</v>
      </c>
      <c r="S148" s="25"/>
      <c r="T148" s="25"/>
      <c r="U148" s="25"/>
      <c r="V148" s="25"/>
      <c r="W148" s="25"/>
      <c r="X148" s="25"/>
      <c r="Y148" s="25"/>
      <c r="Z148" s="25"/>
      <c r="AA148" s="25"/>
      <c r="AB148" s="25"/>
      <c r="AC148" s="25"/>
      <c r="AP148" s="123" t="s">
        <v>143</v>
      </c>
      <c r="AR148" s="123" t="s">
        <v>145</v>
      </c>
      <c r="AS148" s="123" t="s">
        <v>67</v>
      </c>
      <c r="AW148" s="14" t="s">
        <v>144</v>
      </c>
      <c r="BC148" s="124" t="e">
        <f>IF(L148="základní",#REF!,0)</f>
        <v>#REF!</v>
      </c>
      <c r="BD148" s="124">
        <f>IF(L148="snížená",#REF!,0)</f>
        <v>0</v>
      </c>
      <c r="BE148" s="124">
        <f>IF(L148="zákl. přenesená",#REF!,0)</f>
        <v>0</v>
      </c>
      <c r="BF148" s="124">
        <f>IF(L148="sníž. přenesená",#REF!,0)</f>
        <v>0</v>
      </c>
      <c r="BG148" s="124">
        <f>IF(L148="nulová",#REF!,0)</f>
        <v>0</v>
      </c>
      <c r="BH148" s="14" t="s">
        <v>65</v>
      </c>
      <c r="BI148" s="124" t="e">
        <f>ROUND(#REF!*H148,2)</f>
        <v>#REF!</v>
      </c>
      <c r="BJ148" s="14" t="s">
        <v>143</v>
      </c>
      <c r="BK148" s="123" t="s">
        <v>2472</v>
      </c>
    </row>
    <row r="149" spans="1:63" s="2" customFormat="1" ht="33" customHeight="1" x14ac:dyDescent="0.2">
      <c r="A149" s="25"/>
      <c r="B149" s="112"/>
      <c r="C149" s="113" t="s">
        <v>214</v>
      </c>
      <c r="D149" s="113" t="s">
        <v>145</v>
      </c>
      <c r="E149" s="114" t="s">
        <v>2473</v>
      </c>
      <c r="F149" s="115" t="s">
        <v>2474</v>
      </c>
      <c r="G149" s="116" t="s">
        <v>178</v>
      </c>
      <c r="H149" s="117">
        <v>8.2729999999999997</v>
      </c>
      <c r="I149" s="118"/>
      <c r="J149" s="26"/>
      <c r="K149" s="119" t="s">
        <v>1</v>
      </c>
      <c r="L149" s="120" t="s">
        <v>37</v>
      </c>
      <c r="M149" s="121">
        <v>0.46800000000000003</v>
      </c>
      <c r="N149" s="121">
        <f t="shared" si="3"/>
        <v>3.8717640000000002</v>
      </c>
      <c r="O149" s="121">
        <v>0</v>
      </c>
      <c r="P149" s="121">
        <f t="shared" si="4"/>
        <v>0</v>
      </c>
      <c r="Q149" s="121">
        <v>0.19</v>
      </c>
      <c r="R149" s="122">
        <f t="shared" si="5"/>
        <v>1.5718699999999999</v>
      </c>
      <c r="S149" s="25"/>
      <c r="T149" s="25"/>
      <c r="U149" s="25"/>
      <c r="V149" s="25"/>
      <c r="W149" s="25"/>
      <c r="X149" s="25"/>
      <c r="Y149" s="25"/>
      <c r="Z149" s="25"/>
      <c r="AA149" s="25"/>
      <c r="AB149" s="25"/>
      <c r="AC149" s="25"/>
      <c r="AP149" s="123" t="s">
        <v>143</v>
      </c>
      <c r="AR149" s="123" t="s">
        <v>145</v>
      </c>
      <c r="AS149" s="123" t="s">
        <v>67</v>
      </c>
      <c r="AW149" s="14" t="s">
        <v>144</v>
      </c>
      <c r="BC149" s="124" t="e">
        <f>IF(L149="základní",#REF!,0)</f>
        <v>#REF!</v>
      </c>
      <c r="BD149" s="124">
        <f>IF(L149="snížená",#REF!,0)</f>
        <v>0</v>
      </c>
      <c r="BE149" s="124">
        <f>IF(L149="zákl. přenesená",#REF!,0)</f>
        <v>0</v>
      </c>
      <c r="BF149" s="124">
        <f>IF(L149="sníž. přenesená",#REF!,0)</f>
        <v>0</v>
      </c>
      <c r="BG149" s="124">
        <f>IF(L149="nulová",#REF!,0)</f>
        <v>0</v>
      </c>
      <c r="BH149" s="14" t="s">
        <v>65</v>
      </c>
      <c r="BI149" s="124" t="e">
        <f>ROUND(#REF!*H149,2)</f>
        <v>#REF!</v>
      </c>
      <c r="BJ149" s="14" t="s">
        <v>143</v>
      </c>
      <c r="BK149" s="123" t="s">
        <v>2475</v>
      </c>
    </row>
    <row r="150" spans="1:63" s="2" customFormat="1" ht="37.9" customHeight="1" x14ac:dyDescent="0.2">
      <c r="A150" s="25"/>
      <c r="B150" s="112"/>
      <c r="C150" s="113" t="s">
        <v>218</v>
      </c>
      <c r="D150" s="113" t="s">
        <v>145</v>
      </c>
      <c r="E150" s="114" t="s">
        <v>2476</v>
      </c>
      <c r="F150" s="115" t="s">
        <v>2477</v>
      </c>
      <c r="G150" s="116" t="s">
        <v>178</v>
      </c>
      <c r="H150" s="117">
        <v>34.127000000000002</v>
      </c>
      <c r="I150" s="118"/>
      <c r="J150" s="26"/>
      <c r="K150" s="119" t="s">
        <v>1</v>
      </c>
      <c r="L150" s="120" t="s">
        <v>37</v>
      </c>
      <c r="M150" s="121">
        <v>0.1</v>
      </c>
      <c r="N150" s="121">
        <f t="shared" si="3"/>
        <v>3.4127000000000005</v>
      </c>
      <c r="O150" s="121">
        <v>0</v>
      </c>
      <c r="P150" s="121">
        <f t="shared" si="4"/>
        <v>0</v>
      </c>
      <c r="Q150" s="121">
        <v>0.01</v>
      </c>
      <c r="R150" s="122">
        <f t="shared" si="5"/>
        <v>0.34127000000000002</v>
      </c>
      <c r="S150" s="25"/>
      <c r="T150" s="25"/>
      <c r="U150" s="25"/>
      <c r="V150" s="25"/>
      <c r="W150" s="25"/>
      <c r="X150" s="25"/>
      <c r="Y150" s="25"/>
      <c r="Z150" s="25"/>
      <c r="AA150" s="25"/>
      <c r="AB150" s="25"/>
      <c r="AC150" s="25"/>
      <c r="AP150" s="123" t="s">
        <v>143</v>
      </c>
      <c r="AR150" s="123" t="s">
        <v>145</v>
      </c>
      <c r="AS150" s="123" t="s">
        <v>67</v>
      </c>
      <c r="AW150" s="14" t="s">
        <v>144</v>
      </c>
      <c r="BC150" s="124" t="e">
        <f>IF(L150="základní",#REF!,0)</f>
        <v>#REF!</v>
      </c>
      <c r="BD150" s="124">
        <f>IF(L150="snížená",#REF!,0)</f>
        <v>0</v>
      </c>
      <c r="BE150" s="124">
        <f>IF(L150="zákl. přenesená",#REF!,0)</f>
        <v>0</v>
      </c>
      <c r="BF150" s="124">
        <f>IF(L150="sníž. přenesená",#REF!,0)</f>
        <v>0</v>
      </c>
      <c r="BG150" s="124">
        <f>IF(L150="nulová",#REF!,0)</f>
        <v>0</v>
      </c>
      <c r="BH150" s="14" t="s">
        <v>65</v>
      </c>
      <c r="BI150" s="124" t="e">
        <f>ROUND(#REF!*H150,2)</f>
        <v>#REF!</v>
      </c>
      <c r="BJ150" s="14" t="s">
        <v>143</v>
      </c>
      <c r="BK150" s="123" t="s">
        <v>2478</v>
      </c>
    </row>
    <row r="151" spans="1:63" s="2" customFormat="1" ht="33" customHeight="1" x14ac:dyDescent="0.2">
      <c r="A151" s="25"/>
      <c r="B151" s="112"/>
      <c r="C151" s="113" t="s">
        <v>222</v>
      </c>
      <c r="D151" s="113" t="s">
        <v>145</v>
      </c>
      <c r="E151" s="114" t="s">
        <v>2479</v>
      </c>
      <c r="F151" s="115" t="s">
        <v>2480</v>
      </c>
      <c r="G151" s="116" t="s">
        <v>178</v>
      </c>
      <c r="H151" s="117">
        <v>91.004000000000005</v>
      </c>
      <c r="I151" s="118"/>
      <c r="J151" s="26"/>
      <c r="K151" s="119" t="s">
        <v>1</v>
      </c>
      <c r="L151" s="120" t="s">
        <v>37</v>
      </c>
      <c r="M151" s="121">
        <v>0.08</v>
      </c>
      <c r="N151" s="121">
        <f t="shared" si="3"/>
        <v>7.2803200000000006</v>
      </c>
      <c r="O151" s="121">
        <v>0</v>
      </c>
      <c r="P151" s="121">
        <f t="shared" si="4"/>
        <v>0</v>
      </c>
      <c r="Q151" s="121">
        <v>0.01</v>
      </c>
      <c r="R151" s="122">
        <f t="shared" si="5"/>
        <v>0.91004000000000007</v>
      </c>
      <c r="S151" s="25"/>
      <c r="T151" s="25"/>
      <c r="U151" s="25"/>
      <c r="V151" s="25"/>
      <c r="W151" s="25"/>
      <c r="X151" s="25"/>
      <c r="Y151" s="25"/>
      <c r="Z151" s="25"/>
      <c r="AA151" s="25"/>
      <c r="AB151" s="25"/>
      <c r="AC151" s="25"/>
      <c r="AP151" s="123" t="s">
        <v>143</v>
      </c>
      <c r="AR151" s="123" t="s">
        <v>145</v>
      </c>
      <c r="AS151" s="123" t="s">
        <v>67</v>
      </c>
      <c r="AW151" s="14" t="s">
        <v>144</v>
      </c>
      <c r="BC151" s="124" t="e">
        <f>IF(L151="základní",#REF!,0)</f>
        <v>#REF!</v>
      </c>
      <c r="BD151" s="124">
        <f>IF(L151="snížená",#REF!,0)</f>
        <v>0</v>
      </c>
      <c r="BE151" s="124">
        <f>IF(L151="zákl. přenesená",#REF!,0)</f>
        <v>0</v>
      </c>
      <c r="BF151" s="124">
        <f>IF(L151="sníž. přenesená",#REF!,0)</f>
        <v>0</v>
      </c>
      <c r="BG151" s="124">
        <f>IF(L151="nulová",#REF!,0)</f>
        <v>0</v>
      </c>
      <c r="BH151" s="14" t="s">
        <v>65</v>
      </c>
      <c r="BI151" s="124" t="e">
        <f>ROUND(#REF!*H151,2)</f>
        <v>#REF!</v>
      </c>
      <c r="BJ151" s="14" t="s">
        <v>143</v>
      </c>
      <c r="BK151" s="123" t="s">
        <v>2481</v>
      </c>
    </row>
    <row r="152" spans="1:63" s="2" customFormat="1" ht="24.2" customHeight="1" x14ac:dyDescent="0.2">
      <c r="A152" s="25"/>
      <c r="B152" s="112"/>
      <c r="C152" s="113" t="s">
        <v>226</v>
      </c>
      <c r="D152" s="113" t="s">
        <v>145</v>
      </c>
      <c r="E152" s="114" t="s">
        <v>1540</v>
      </c>
      <c r="F152" s="115" t="s">
        <v>2482</v>
      </c>
      <c r="G152" s="116" t="s">
        <v>169</v>
      </c>
      <c r="H152" s="117">
        <v>0.51700000000000002</v>
      </c>
      <c r="I152" s="118"/>
      <c r="J152" s="26"/>
      <c r="K152" s="119" t="s">
        <v>1</v>
      </c>
      <c r="L152" s="120" t="s">
        <v>37</v>
      </c>
      <c r="M152" s="121">
        <v>0</v>
      </c>
      <c r="N152" s="121">
        <f t="shared" si="3"/>
        <v>0</v>
      </c>
      <c r="O152" s="121">
        <v>0</v>
      </c>
      <c r="P152" s="121">
        <f t="shared" si="4"/>
        <v>0</v>
      </c>
      <c r="Q152" s="121">
        <v>6.8000000000000005E-2</v>
      </c>
      <c r="R152" s="122">
        <f t="shared" si="5"/>
        <v>3.5156000000000007E-2</v>
      </c>
      <c r="S152" s="25"/>
      <c r="T152" s="25"/>
      <c r="U152" s="25"/>
      <c r="V152" s="25"/>
      <c r="W152" s="25"/>
      <c r="X152" s="25"/>
      <c r="Y152" s="25"/>
      <c r="Z152" s="25"/>
      <c r="AA152" s="25"/>
      <c r="AB152" s="25"/>
      <c r="AC152" s="25"/>
      <c r="AP152" s="123" t="s">
        <v>143</v>
      </c>
      <c r="AR152" s="123" t="s">
        <v>145</v>
      </c>
      <c r="AS152" s="123" t="s">
        <v>67</v>
      </c>
      <c r="AW152" s="14" t="s">
        <v>144</v>
      </c>
      <c r="BC152" s="124" t="e">
        <f>IF(L152="základní",#REF!,0)</f>
        <v>#REF!</v>
      </c>
      <c r="BD152" s="124">
        <f>IF(L152="snížená",#REF!,0)</f>
        <v>0</v>
      </c>
      <c r="BE152" s="124">
        <f>IF(L152="zákl. přenesená",#REF!,0)</f>
        <v>0</v>
      </c>
      <c r="BF152" s="124">
        <f>IF(L152="sníž. přenesená",#REF!,0)</f>
        <v>0</v>
      </c>
      <c r="BG152" s="124">
        <f>IF(L152="nulová",#REF!,0)</f>
        <v>0</v>
      </c>
      <c r="BH152" s="14" t="s">
        <v>65</v>
      </c>
      <c r="BI152" s="124" t="e">
        <f>ROUND(#REF!*H152,2)</f>
        <v>#REF!</v>
      </c>
      <c r="BJ152" s="14" t="s">
        <v>143</v>
      </c>
      <c r="BK152" s="123" t="s">
        <v>2483</v>
      </c>
    </row>
    <row r="153" spans="1:63" s="2" customFormat="1" ht="24.2" customHeight="1" x14ac:dyDescent="0.2">
      <c r="A153" s="25"/>
      <c r="B153" s="112"/>
      <c r="C153" s="113" t="s">
        <v>230</v>
      </c>
      <c r="D153" s="113" t="s">
        <v>145</v>
      </c>
      <c r="E153" s="114" t="s">
        <v>192</v>
      </c>
      <c r="F153" s="115" t="s">
        <v>1543</v>
      </c>
      <c r="G153" s="116" t="s">
        <v>155</v>
      </c>
      <c r="H153" s="117">
        <v>0.51700000000000002</v>
      </c>
      <c r="I153" s="118"/>
      <c r="J153" s="26"/>
      <c r="K153" s="119" t="s">
        <v>1</v>
      </c>
      <c r="L153" s="120" t="s">
        <v>37</v>
      </c>
      <c r="M153" s="121">
        <v>4.3789999999999996</v>
      </c>
      <c r="N153" s="121">
        <f t="shared" si="3"/>
        <v>2.2639429999999998</v>
      </c>
      <c r="O153" s="121">
        <v>0</v>
      </c>
      <c r="P153" s="121">
        <f t="shared" si="4"/>
        <v>0</v>
      </c>
      <c r="Q153" s="121">
        <v>0</v>
      </c>
      <c r="R153" s="122">
        <f t="shared" si="5"/>
        <v>0</v>
      </c>
      <c r="S153" s="25"/>
      <c r="T153" s="25"/>
      <c r="U153" s="25"/>
      <c r="V153" s="25"/>
      <c r="W153" s="25"/>
      <c r="X153" s="25"/>
      <c r="Y153" s="25"/>
      <c r="Z153" s="25"/>
      <c r="AA153" s="25"/>
      <c r="AB153" s="25"/>
      <c r="AC153" s="25"/>
      <c r="AP153" s="123" t="s">
        <v>143</v>
      </c>
      <c r="AR153" s="123" t="s">
        <v>145</v>
      </c>
      <c r="AS153" s="123" t="s">
        <v>67</v>
      </c>
      <c r="AW153" s="14" t="s">
        <v>144</v>
      </c>
      <c r="BC153" s="124" t="e">
        <f>IF(L153="základní",#REF!,0)</f>
        <v>#REF!</v>
      </c>
      <c r="BD153" s="124">
        <f>IF(L153="snížená",#REF!,0)</f>
        <v>0</v>
      </c>
      <c r="BE153" s="124">
        <f>IF(L153="zákl. přenesená",#REF!,0)</f>
        <v>0</v>
      </c>
      <c r="BF153" s="124">
        <f>IF(L153="sníž. přenesená",#REF!,0)</f>
        <v>0</v>
      </c>
      <c r="BG153" s="124">
        <f>IF(L153="nulová",#REF!,0)</f>
        <v>0</v>
      </c>
      <c r="BH153" s="14" t="s">
        <v>65</v>
      </c>
      <c r="BI153" s="124" t="e">
        <f>ROUND(#REF!*H153,2)</f>
        <v>#REF!</v>
      </c>
      <c r="BJ153" s="14" t="s">
        <v>143</v>
      </c>
      <c r="BK153" s="123" t="s">
        <v>2484</v>
      </c>
    </row>
    <row r="154" spans="1:63" s="12" customFormat="1" ht="22.9" customHeight="1" x14ac:dyDescent="0.2">
      <c r="B154" s="103"/>
      <c r="D154" s="104" t="s">
        <v>56</v>
      </c>
      <c r="E154" s="125" t="s">
        <v>208</v>
      </c>
      <c r="F154" s="125" t="s">
        <v>209</v>
      </c>
      <c r="J154" s="103"/>
      <c r="K154" s="106"/>
      <c r="L154" s="107"/>
      <c r="M154" s="107"/>
      <c r="N154" s="108">
        <f>SUM(N155:N160)</f>
        <v>10.090188000000001</v>
      </c>
      <c r="O154" s="107"/>
      <c r="P154" s="108">
        <f>SUM(P155:P160)</f>
        <v>0</v>
      </c>
      <c r="Q154" s="107"/>
      <c r="R154" s="109">
        <f>SUM(R155:R160)</f>
        <v>0</v>
      </c>
      <c r="AP154" s="104" t="s">
        <v>65</v>
      </c>
      <c r="AR154" s="110" t="s">
        <v>56</v>
      </c>
      <c r="AS154" s="110" t="s">
        <v>65</v>
      </c>
      <c r="AW154" s="104" t="s">
        <v>144</v>
      </c>
      <c r="BI154" s="111" t="e">
        <f>SUM(BI155:BI160)</f>
        <v>#REF!</v>
      </c>
    </row>
    <row r="155" spans="1:63" s="2" customFormat="1" ht="24.2" customHeight="1" x14ac:dyDescent="0.2">
      <c r="A155" s="25"/>
      <c r="B155" s="112"/>
      <c r="C155" s="113" t="s">
        <v>7</v>
      </c>
      <c r="D155" s="113" t="s">
        <v>145</v>
      </c>
      <c r="E155" s="114" t="s">
        <v>2485</v>
      </c>
      <c r="F155" s="115" t="s">
        <v>2486</v>
      </c>
      <c r="G155" s="116" t="s">
        <v>212</v>
      </c>
      <c r="H155" s="117">
        <v>4.6520000000000001</v>
      </c>
      <c r="I155" s="118"/>
      <c r="J155" s="26"/>
      <c r="K155" s="119" t="s">
        <v>1</v>
      </c>
      <c r="L155" s="120" t="s">
        <v>37</v>
      </c>
      <c r="M155" s="121">
        <v>1.93</v>
      </c>
      <c r="N155" s="121">
        <f t="shared" ref="N155:N160" si="6">M155*H155</f>
        <v>8.9783600000000003</v>
      </c>
      <c r="O155" s="121">
        <v>0</v>
      </c>
      <c r="P155" s="121">
        <f t="shared" ref="P155:P160" si="7">O155*H155</f>
        <v>0</v>
      </c>
      <c r="Q155" s="121">
        <v>0</v>
      </c>
      <c r="R155" s="122">
        <f t="shared" ref="R155:R160" si="8">Q155*H155</f>
        <v>0</v>
      </c>
      <c r="S155" s="25"/>
      <c r="T155" s="25"/>
      <c r="U155" s="25"/>
      <c r="V155" s="25"/>
      <c r="W155" s="25"/>
      <c r="X155" s="25"/>
      <c r="Y155" s="25"/>
      <c r="Z155" s="25"/>
      <c r="AA155" s="25"/>
      <c r="AB155" s="25"/>
      <c r="AC155" s="25"/>
      <c r="AP155" s="123" t="s">
        <v>143</v>
      </c>
      <c r="AR155" s="123" t="s">
        <v>145</v>
      </c>
      <c r="AS155" s="123" t="s">
        <v>67</v>
      </c>
      <c r="AW155" s="14" t="s">
        <v>144</v>
      </c>
      <c r="BC155" s="124" t="e">
        <f>IF(L155="základní",#REF!,0)</f>
        <v>#REF!</v>
      </c>
      <c r="BD155" s="124">
        <f>IF(L155="snížená",#REF!,0)</f>
        <v>0</v>
      </c>
      <c r="BE155" s="124">
        <f>IF(L155="zákl. přenesená",#REF!,0)</f>
        <v>0</v>
      </c>
      <c r="BF155" s="124">
        <f>IF(L155="sníž. přenesená",#REF!,0)</f>
        <v>0</v>
      </c>
      <c r="BG155" s="124">
        <f>IF(L155="nulová",#REF!,0)</f>
        <v>0</v>
      </c>
      <c r="BH155" s="14" t="s">
        <v>65</v>
      </c>
      <c r="BI155" s="124" t="e">
        <f>ROUND(#REF!*H155,2)</f>
        <v>#REF!</v>
      </c>
      <c r="BJ155" s="14" t="s">
        <v>143</v>
      </c>
      <c r="BK155" s="123" t="s">
        <v>2487</v>
      </c>
    </row>
    <row r="156" spans="1:63" s="2" customFormat="1" ht="24.2" customHeight="1" x14ac:dyDescent="0.2">
      <c r="A156" s="25"/>
      <c r="B156" s="112"/>
      <c r="C156" s="113" t="s">
        <v>237</v>
      </c>
      <c r="D156" s="113" t="s">
        <v>145</v>
      </c>
      <c r="E156" s="114" t="s">
        <v>219</v>
      </c>
      <c r="F156" s="115" t="s">
        <v>220</v>
      </c>
      <c r="G156" s="116" t="s">
        <v>212</v>
      </c>
      <c r="H156" s="117">
        <v>4.6520000000000001</v>
      </c>
      <c r="I156" s="118"/>
      <c r="J156" s="26"/>
      <c r="K156" s="119" t="s">
        <v>1</v>
      </c>
      <c r="L156" s="120" t="s">
        <v>37</v>
      </c>
      <c r="M156" s="121">
        <v>0.125</v>
      </c>
      <c r="N156" s="121">
        <f t="shared" si="6"/>
        <v>0.58150000000000002</v>
      </c>
      <c r="O156" s="121">
        <v>0</v>
      </c>
      <c r="P156" s="121">
        <f t="shared" si="7"/>
        <v>0</v>
      </c>
      <c r="Q156" s="121">
        <v>0</v>
      </c>
      <c r="R156" s="122">
        <f t="shared" si="8"/>
        <v>0</v>
      </c>
      <c r="S156" s="25"/>
      <c r="T156" s="25"/>
      <c r="U156" s="25"/>
      <c r="V156" s="25"/>
      <c r="W156" s="25"/>
      <c r="X156" s="25"/>
      <c r="Y156" s="25"/>
      <c r="Z156" s="25"/>
      <c r="AA156" s="25"/>
      <c r="AB156" s="25"/>
      <c r="AC156" s="25"/>
      <c r="AP156" s="123" t="s">
        <v>143</v>
      </c>
      <c r="AR156" s="123" t="s">
        <v>145</v>
      </c>
      <c r="AS156" s="123" t="s">
        <v>67</v>
      </c>
      <c r="AW156" s="14" t="s">
        <v>144</v>
      </c>
      <c r="BC156" s="124" t="e">
        <f>IF(L156="základní",#REF!,0)</f>
        <v>#REF!</v>
      </c>
      <c r="BD156" s="124">
        <f>IF(L156="snížená",#REF!,0)</f>
        <v>0</v>
      </c>
      <c r="BE156" s="124">
        <f>IF(L156="zákl. přenesená",#REF!,0)</f>
        <v>0</v>
      </c>
      <c r="BF156" s="124">
        <f>IF(L156="sníž. přenesená",#REF!,0)</f>
        <v>0</v>
      </c>
      <c r="BG156" s="124">
        <f>IF(L156="nulová",#REF!,0)</f>
        <v>0</v>
      </c>
      <c r="BH156" s="14" t="s">
        <v>65</v>
      </c>
      <c r="BI156" s="124" t="e">
        <f>ROUND(#REF!*H156,2)</f>
        <v>#REF!</v>
      </c>
      <c r="BJ156" s="14" t="s">
        <v>143</v>
      </c>
      <c r="BK156" s="123" t="s">
        <v>2488</v>
      </c>
    </row>
    <row r="157" spans="1:63" s="2" customFormat="1" ht="24.2" customHeight="1" x14ac:dyDescent="0.2">
      <c r="A157" s="25"/>
      <c r="B157" s="112"/>
      <c r="C157" s="113" t="s">
        <v>241</v>
      </c>
      <c r="D157" s="113" t="s">
        <v>145</v>
      </c>
      <c r="E157" s="114" t="s">
        <v>223</v>
      </c>
      <c r="F157" s="115" t="s">
        <v>224</v>
      </c>
      <c r="G157" s="116" t="s">
        <v>212</v>
      </c>
      <c r="H157" s="117">
        <v>88.388000000000005</v>
      </c>
      <c r="I157" s="118"/>
      <c r="J157" s="26"/>
      <c r="K157" s="119" t="s">
        <v>1</v>
      </c>
      <c r="L157" s="120" t="s">
        <v>37</v>
      </c>
      <c r="M157" s="121">
        <v>6.0000000000000001E-3</v>
      </c>
      <c r="N157" s="121">
        <f t="shared" si="6"/>
        <v>0.53032800000000002</v>
      </c>
      <c r="O157" s="121">
        <v>0</v>
      </c>
      <c r="P157" s="121">
        <f t="shared" si="7"/>
        <v>0</v>
      </c>
      <c r="Q157" s="121">
        <v>0</v>
      </c>
      <c r="R157" s="122">
        <f t="shared" si="8"/>
        <v>0</v>
      </c>
      <c r="S157" s="25"/>
      <c r="T157" s="25"/>
      <c r="U157" s="25"/>
      <c r="V157" s="25"/>
      <c r="W157" s="25"/>
      <c r="X157" s="25"/>
      <c r="Y157" s="25"/>
      <c r="Z157" s="25"/>
      <c r="AA157" s="25"/>
      <c r="AB157" s="25"/>
      <c r="AC157" s="25"/>
      <c r="AP157" s="123" t="s">
        <v>143</v>
      </c>
      <c r="AR157" s="123" t="s">
        <v>145</v>
      </c>
      <c r="AS157" s="123" t="s">
        <v>67</v>
      </c>
      <c r="AW157" s="14" t="s">
        <v>144</v>
      </c>
      <c r="BC157" s="124" t="e">
        <f>IF(L157="základní",#REF!,0)</f>
        <v>#REF!</v>
      </c>
      <c r="BD157" s="124">
        <f>IF(L157="snížená",#REF!,0)</f>
        <v>0</v>
      </c>
      <c r="BE157" s="124">
        <f>IF(L157="zákl. přenesená",#REF!,0)</f>
        <v>0</v>
      </c>
      <c r="BF157" s="124">
        <f>IF(L157="sníž. přenesená",#REF!,0)</f>
        <v>0</v>
      </c>
      <c r="BG157" s="124">
        <f>IF(L157="nulová",#REF!,0)</f>
        <v>0</v>
      </c>
      <c r="BH157" s="14" t="s">
        <v>65</v>
      </c>
      <c r="BI157" s="124" t="e">
        <f>ROUND(#REF!*H157,2)</f>
        <v>#REF!</v>
      </c>
      <c r="BJ157" s="14" t="s">
        <v>143</v>
      </c>
      <c r="BK157" s="123" t="s">
        <v>2489</v>
      </c>
    </row>
    <row r="158" spans="1:63" s="2" customFormat="1" ht="49.15" customHeight="1" x14ac:dyDescent="0.2">
      <c r="A158" s="25"/>
      <c r="B158" s="112"/>
      <c r="C158" s="113" t="s">
        <v>246</v>
      </c>
      <c r="D158" s="113" t="s">
        <v>145</v>
      </c>
      <c r="E158" s="114" t="s">
        <v>231</v>
      </c>
      <c r="F158" s="115" t="s">
        <v>232</v>
      </c>
      <c r="G158" s="116" t="s">
        <v>212</v>
      </c>
      <c r="H158" s="117">
        <v>1.5720000000000001</v>
      </c>
      <c r="I158" s="118"/>
      <c r="J158" s="26"/>
      <c r="K158" s="119" t="s">
        <v>1</v>
      </c>
      <c r="L158" s="120" t="s">
        <v>37</v>
      </c>
      <c r="M158" s="121">
        <v>0</v>
      </c>
      <c r="N158" s="121">
        <f t="shared" si="6"/>
        <v>0</v>
      </c>
      <c r="O158" s="121">
        <v>0</v>
      </c>
      <c r="P158" s="121">
        <f t="shared" si="7"/>
        <v>0</v>
      </c>
      <c r="Q158" s="121">
        <v>0</v>
      </c>
      <c r="R158" s="122">
        <f t="shared" si="8"/>
        <v>0</v>
      </c>
      <c r="S158" s="25"/>
      <c r="T158" s="25"/>
      <c r="U158" s="25"/>
      <c r="V158" s="25"/>
      <c r="W158" s="25"/>
      <c r="X158" s="25"/>
      <c r="Y158" s="25"/>
      <c r="Z158" s="25"/>
      <c r="AA158" s="25"/>
      <c r="AB158" s="25"/>
      <c r="AC158" s="25"/>
      <c r="AP158" s="123" t="s">
        <v>143</v>
      </c>
      <c r="AR158" s="123" t="s">
        <v>145</v>
      </c>
      <c r="AS158" s="123" t="s">
        <v>67</v>
      </c>
      <c r="AW158" s="14" t="s">
        <v>144</v>
      </c>
      <c r="BC158" s="124" t="e">
        <f>IF(L158="základní",#REF!,0)</f>
        <v>#REF!</v>
      </c>
      <c r="BD158" s="124">
        <f>IF(L158="snížená",#REF!,0)</f>
        <v>0</v>
      </c>
      <c r="BE158" s="124">
        <f>IF(L158="zákl. přenesená",#REF!,0)</f>
        <v>0</v>
      </c>
      <c r="BF158" s="124">
        <f>IF(L158="sníž. přenesená",#REF!,0)</f>
        <v>0</v>
      </c>
      <c r="BG158" s="124">
        <f>IF(L158="nulová",#REF!,0)</f>
        <v>0</v>
      </c>
      <c r="BH158" s="14" t="s">
        <v>65</v>
      </c>
      <c r="BI158" s="124" t="e">
        <f>ROUND(#REF!*H158,2)</f>
        <v>#REF!</v>
      </c>
      <c r="BJ158" s="14" t="s">
        <v>143</v>
      </c>
      <c r="BK158" s="123" t="s">
        <v>2490</v>
      </c>
    </row>
    <row r="159" spans="1:63" s="2" customFormat="1" ht="24.2" customHeight="1" x14ac:dyDescent="0.2">
      <c r="A159" s="25"/>
      <c r="B159" s="112"/>
      <c r="C159" s="113" t="s">
        <v>252</v>
      </c>
      <c r="D159" s="113" t="s">
        <v>145</v>
      </c>
      <c r="E159" s="114" t="s">
        <v>2491</v>
      </c>
      <c r="F159" s="115" t="s">
        <v>2492</v>
      </c>
      <c r="G159" s="116" t="s">
        <v>212</v>
      </c>
      <c r="H159" s="117">
        <v>1.2509999999999999</v>
      </c>
      <c r="I159" s="118"/>
      <c r="J159" s="26"/>
      <c r="K159" s="119" t="s">
        <v>1</v>
      </c>
      <c r="L159" s="120" t="s">
        <v>37</v>
      </c>
      <c r="M159" s="121">
        <v>0</v>
      </c>
      <c r="N159" s="121">
        <f t="shared" si="6"/>
        <v>0</v>
      </c>
      <c r="O159" s="121">
        <v>0</v>
      </c>
      <c r="P159" s="121">
        <f t="shared" si="7"/>
        <v>0</v>
      </c>
      <c r="Q159" s="121">
        <v>0</v>
      </c>
      <c r="R159" s="122">
        <f t="shared" si="8"/>
        <v>0</v>
      </c>
      <c r="S159" s="25"/>
      <c r="T159" s="25"/>
      <c r="U159" s="25"/>
      <c r="V159" s="25"/>
      <c r="W159" s="25"/>
      <c r="X159" s="25"/>
      <c r="Y159" s="25"/>
      <c r="Z159" s="25"/>
      <c r="AA159" s="25"/>
      <c r="AB159" s="25"/>
      <c r="AC159" s="25"/>
      <c r="AP159" s="123" t="s">
        <v>143</v>
      </c>
      <c r="AR159" s="123" t="s">
        <v>145</v>
      </c>
      <c r="AS159" s="123" t="s">
        <v>67</v>
      </c>
      <c r="AW159" s="14" t="s">
        <v>144</v>
      </c>
      <c r="BC159" s="124" t="e">
        <f>IF(L159="základní",#REF!,0)</f>
        <v>#REF!</v>
      </c>
      <c r="BD159" s="124">
        <f>IF(L159="snížená",#REF!,0)</f>
        <v>0</v>
      </c>
      <c r="BE159" s="124">
        <f>IF(L159="zákl. přenesená",#REF!,0)</f>
        <v>0</v>
      </c>
      <c r="BF159" s="124">
        <f>IF(L159="sníž. přenesená",#REF!,0)</f>
        <v>0</v>
      </c>
      <c r="BG159" s="124">
        <f>IF(L159="nulová",#REF!,0)</f>
        <v>0</v>
      </c>
      <c r="BH159" s="14" t="s">
        <v>65</v>
      </c>
      <c r="BI159" s="124" t="e">
        <f>ROUND(#REF!*H159,2)</f>
        <v>#REF!</v>
      </c>
      <c r="BJ159" s="14" t="s">
        <v>143</v>
      </c>
      <c r="BK159" s="123" t="s">
        <v>2493</v>
      </c>
    </row>
    <row r="160" spans="1:63" s="2" customFormat="1" ht="33" customHeight="1" x14ac:dyDescent="0.2">
      <c r="A160" s="25"/>
      <c r="B160" s="112"/>
      <c r="C160" s="113" t="s">
        <v>260</v>
      </c>
      <c r="D160" s="113" t="s">
        <v>145</v>
      </c>
      <c r="E160" s="114" t="s">
        <v>829</v>
      </c>
      <c r="F160" s="115" t="s">
        <v>830</v>
      </c>
      <c r="G160" s="116" t="s">
        <v>212</v>
      </c>
      <c r="H160" s="117">
        <v>1.829</v>
      </c>
      <c r="I160" s="118"/>
      <c r="J160" s="26"/>
      <c r="K160" s="119" t="s">
        <v>1</v>
      </c>
      <c r="L160" s="120" t="s">
        <v>37</v>
      </c>
      <c r="M160" s="121">
        <v>0</v>
      </c>
      <c r="N160" s="121">
        <f t="shared" si="6"/>
        <v>0</v>
      </c>
      <c r="O160" s="121">
        <v>0</v>
      </c>
      <c r="P160" s="121">
        <f t="shared" si="7"/>
        <v>0</v>
      </c>
      <c r="Q160" s="121">
        <v>0</v>
      </c>
      <c r="R160" s="122">
        <f t="shared" si="8"/>
        <v>0</v>
      </c>
      <c r="S160" s="25"/>
      <c r="T160" s="25"/>
      <c r="U160" s="25"/>
      <c r="V160" s="25"/>
      <c r="W160" s="25"/>
      <c r="X160" s="25"/>
      <c r="Y160" s="25"/>
      <c r="Z160" s="25"/>
      <c r="AA160" s="25"/>
      <c r="AB160" s="25"/>
      <c r="AC160" s="25"/>
      <c r="AP160" s="123" t="s">
        <v>143</v>
      </c>
      <c r="AR160" s="123" t="s">
        <v>145</v>
      </c>
      <c r="AS160" s="123" t="s">
        <v>67</v>
      </c>
      <c r="AW160" s="14" t="s">
        <v>144</v>
      </c>
      <c r="BC160" s="124" t="e">
        <f>IF(L160="základní",#REF!,0)</f>
        <v>#REF!</v>
      </c>
      <c r="BD160" s="124">
        <f>IF(L160="snížená",#REF!,0)</f>
        <v>0</v>
      </c>
      <c r="BE160" s="124">
        <f>IF(L160="zákl. přenesená",#REF!,0)</f>
        <v>0</v>
      </c>
      <c r="BF160" s="124">
        <f>IF(L160="sníž. přenesená",#REF!,0)</f>
        <v>0</v>
      </c>
      <c r="BG160" s="124">
        <f>IF(L160="nulová",#REF!,0)</f>
        <v>0</v>
      </c>
      <c r="BH160" s="14" t="s">
        <v>65</v>
      </c>
      <c r="BI160" s="124" t="e">
        <f>ROUND(#REF!*H160,2)</f>
        <v>#REF!</v>
      </c>
      <c r="BJ160" s="14" t="s">
        <v>143</v>
      </c>
      <c r="BK160" s="123" t="s">
        <v>2494</v>
      </c>
    </row>
    <row r="161" spans="1:63" s="12" customFormat="1" ht="22.9" customHeight="1" x14ac:dyDescent="0.2">
      <c r="B161" s="103"/>
      <c r="D161" s="104" t="s">
        <v>56</v>
      </c>
      <c r="E161" s="125" t="s">
        <v>250</v>
      </c>
      <c r="F161" s="125" t="s">
        <v>251</v>
      </c>
      <c r="J161" s="103"/>
      <c r="K161" s="106"/>
      <c r="L161" s="107"/>
      <c r="M161" s="107"/>
      <c r="N161" s="108">
        <f>N162</f>
        <v>1.416372</v>
      </c>
      <c r="O161" s="107"/>
      <c r="P161" s="108">
        <f>P162</f>
        <v>0</v>
      </c>
      <c r="Q161" s="107"/>
      <c r="R161" s="109">
        <f>R162</f>
        <v>0</v>
      </c>
      <c r="AP161" s="104" t="s">
        <v>65</v>
      </c>
      <c r="AR161" s="110" t="s">
        <v>56</v>
      </c>
      <c r="AS161" s="110" t="s">
        <v>65</v>
      </c>
      <c r="AW161" s="104" t="s">
        <v>144</v>
      </c>
      <c r="BI161" s="111" t="e">
        <f>BI162</f>
        <v>#REF!</v>
      </c>
    </row>
    <row r="162" spans="1:63" s="2" customFormat="1" ht="21.75" customHeight="1" x14ac:dyDescent="0.2">
      <c r="A162" s="25"/>
      <c r="B162" s="112"/>
      <c r="C162" s="113" t="s">
        <v>264</v>
      </c>
      <c r="D162" s="113" t="s">
        <v>145</v>
      </c>
      <c r="E162" s="114" t="s">
        <v>253</v>
      </c>
      <c r="F162" s="115" t="s">
        <v>2495</v>
      </c>
      <c r="G162" s="116" t="s">
        <v>212</v>
      </c>
      <c r="H162" s="117">
        <v>4.4539999999999997</v>
      </c>
      <c r="I162" s="118"/>
      <c r="J162" s="26"/>
      <c r="K162" s="119" t="s">
        <v>1</v>
      </c>
      <c r="L162" s="120" t="s">
        <v>37</v>
      </c>
      <c r="M162" s="121">
        <v>0.318</v>
      </c>
      <c r="N162" s="121">
        <f>M162*H162</f>
        <v>1.416372</v>
      </c>
      <c r="O162" s="121">
        <v>0</v>
      </c>
      <c r="P162" s="121">
        <f>O162*H162</f>
        <v>0</v>
      </c>
      <c r="Q162" s="121">
        <v>0</v>
      </c>
      <c r="R162" s="122">
        <f>Q162*H162</f>
        <v>0</v>
      </c>
      <c r="S162" s="25"/>
      <c r="T162" s="25"/>
      <c r="U162" s="25"/>
      <c r="V162" s="25"/>
      <c r="W162" s="25"/>
      <c r="X162" s="25"/>
      <c r="Y162" s="25"/>
      <c r="Z162" s="25"/>
      <c r="AA162" s="25"/>
      <c r="AB162" s="25"/>
      <c r="AC162" s="25"/>
      <c r="AP162" s="123" t="s">
        <v>143</v>
      </c>
      <c r="AR162" s="123" t="s">
        <v>145</v>
      </c>
      <c r="AS162" s="123" t="s">
        <v>67</v>
      </c>
      <c r="AW162" s="14" t="s">
        <v>144</v>
      </c>
      <c r="BC162" s="124" t="e">
        <f>IF(L162="základní",#REF!,0)</f>
        <v>#REF!</v>
      </c>
      <c r="BD162" s="124">
        <f>IF(L162="snížená",#REF!,0)</f>
        <v>0</v>
      </c>
      <c r="BE162" s="124">
        <f>IF(L162="zákl. přenesená",#REF!,0)</f>
        <v>0</v>
      </c>
      <c r="BF162" s="124">
        <f>IF(L162="sníž. přenesená",#REF!,0)</f>
        <v>0</v>
      </c>
      <c r="BG162" s="124">
        <f>IF(L162="nulová",#REF!,0)</f>
        <v>0</v>
      </c>
      <c r="BH162" s="14" t="s">
        <v>65</v>
      </c>
      <c r="BI162" s="124" t="e">
        <f>ROUND(#REF!*H162,2)</f>
        <v>#REF!</v>
      </c>
      <c r="BJ162" s="14" t="s">
        <v>143</v>
      </c>
      <c r="BK162" s="123" t="s">
        <v>2496</v>
      </c>
    </row>
    <row r="163" spans="1:63" s="12" customFormat="1" ht="25.9" customHeight="1" x14ac:dyDescent="0.2">
      <c r="B163" s="103"/>
      <c r="D163" s="104" t="s">
        <v>56</v>
      </c>
      <c r="E163" s="105" t="s">
        <v>256</v>
      </c>
      <c r="F163" s="105" t="s">
        <v>257</v>
      </c>
      <c r="J163" s="103"/>
      <c r="K163" s="106"/>
      <c r="L163" s="107"/>
      <c r="M163" s="107"/>
      <c r="N163" s="108">
        <f>N164+N167+N170+N185+N189+N201+N208+N219</f>
        <v>171.422089</v>
      </c>
      <c r="O163" s="107"/>
      <c r="P163" s="108">
        <f>P164+P167+P170+P185+P189+P201+P208+P219</f>
        <v>0.97281030999999996</v>
      </c>
      <c r="Q163" s="107"/>
      <c r="R163" s="109">
        <f>R164+R167+R170+R185+R189+R201+R208+R219</f>
        <v>1.7939343800000001</v>
      </c>
      <c r="AP163" s="104" t="s">
        <v>67</v>
      </c>
      <c r="AR163" s="110" t="s">
        <v>56</v>
      </c>
      <c r="AS163" s="110" t="s">
        <v>57</v>
      </c>
      <c r="AW163" s="104" t="s">
        <v>144</v>
      </c>
      <c r="BI163" s="111" t="e">
        <f>BI164+BI167+BI170+BI185+BI189+BI201+BI208+BI219</f>
        <v>#REF!</v>
      </c>
    </row>
    <row r="164" spans="1:63" s="12" customFormat="1" ht="22.9" customHeight="1" x14ac:dyDescent="0.2">
      <c r="B164" s="103"/>
      <c r="D164" s="104" t="s">
        <v>56</v>
      </c>
      <c r="E164" s="125" t="s">
        <v>1737</v>
      </c>
      <c r="F164" s="125" t="s">
        <v>1738</v>
      </c>
      <c r="J164" s="103"/>
      <c r="K164" s="106"/>
      <c r="L164" s="107"/>
      <c r="M164" s="107"/>
      <c r="N164" s="108">
        <f>SUM(N165:N166)</f>
        <v>0.56870000000000009</v>
      </c>
      <c r="O164" s="107"/>
      <c r="P164" s="108">
        <f>SUM(P165:P166)</f>
        <v>6.1884899999999996E-3</v>
      </c>
      <c r="Q164" s="107"/>
      <c r="R164" s="109">
        <f>SUM(R165:R166)</f>
        <v>0</v>
      </c>
      <c r="AP164" s="104" t="s">
        <v>67</v>
      </c>
      <c r="AR164" s="110" t="s">
        <v>56</v>
      </c>
      <c r="AS164" s="110" t="s">
        <v>65</v>
      </c>
      <c r="AW164" s="104" t="s">
        <v>144</v>
      </c>
      <c r="BI164" s="111" t="e">
        <f>SUM(BI165:BI166)</f>
        <v>#REF!</v>
      </c>
    </row>
    <row r="165" spans="1:63" s="2" customFormat="1" ht="33" customHeight="1" x14ac:dyDescent="0.2">
      <c r="A165" s="25"/>
      <c r="B165" s="112"/>
      <c r="C165" s="113" t="s">
        <v>269</v>
      </c>
      <c r="D165" s="113" t="s">
        <v>145</v>
      </c>
      <c r="E165" s="114" t="s">
        <v>2497</v>
      </c>
      <c r="F165" s="115" t="s">
        <v>2498</v>
      </c>
      <c r="G165" s="116" t="s">
        <v>727</v>
      </c>
      <c r="H165" s="117">
        <v>0.51700000000000002</v>
      </c>
      <c r="I165" s="118"/>
      <c r="J165" s="26"/>
      <c r="K165" s="119" t="s">
        <v>1</v>
      </c>
      <c r="L165" s="120" t="s">
        <v>37</v>
      </c>
      <c r="M165" s="121">
        <v>1.1000000000000001</v>
      </c>
      <c r="N165" s="121">
        <f>M165*H165</f>
        <v>0.56870000000000009</v>
      </c>
      <c r="O165" s="121">
        <v>1.197E-2</v>
      </c>
      <c r="P165" s="121">
        <f>O165*H165</f>
        <v>6.1884899999999996E-3</v>
      </c>
      <c r="Q165" s="121">
        <v>0</v>
      </c>
      <c r="R165" s="122">
        <f>Q165*H165</f>
        <v>0</v>
      </c>
      <c r="S165" s="25"/>
      <c r="T165" s="25"/>
      <c r="U165" s="25"/>
      <c r="V165" s="25"/>
      <c r="W165" s="25"/>
      <c r="X165" s="25"/>
      <c r="Y165" s="25"/>
      <c r="Z165" s="25"/>
      <c r="AA165" s="25"/>
      <c r="AB165" s="25"/>
      <c r="AC165" s="25"/>
      <c r="AP165" s="123" t="s">
        <v>214</v>
      </c>
      <c r="AR165" s="123" t="s">
        <v>145</v>
      </c>
      <c r="AS165" s="123" t="s">
        <v>67</v>
      </c>
      <c r="AW165" s="14" t="s">
        <v>144</v>
      </c>
      <c r="BC165" s="124" t="e">
        <f>IF(L165="základní",#REF!,0)</f>
        <v>#REF!</v>
      </c>
      <c r="BD165" s="124">
        <f>IF(L165="snížená",#REF!,0)</f>
        <v>0</v>
      </c>
      <c r="BE165" s="124">
        <f>IF(L165="zákl. přenesená",#REF!,0)</f>
        <v>0</v>
      </c>
      <c r="BF165" s="124">
        <f>IF(L165="sníž. přenesená",#REF!,0)</f>
        <v>0</v>
      </c>
      <c r="BG165" s="124">
        <f>IF(L165="nulová",#REF!,0)</f>
        <v>0</v>
      </c>
      <c r="BH165" s="14" t="s">
        <v>65</v>
      </c>
      <c r="BI165" s="124" t="e">
        <f>ROUND(#REF!*H165,2)</f>
        <v>#REF!</v>
      </c>
      <c r="BJ165" s="14" t="s">
        <v>214</v>
      </c>
      <c r="BK165" s="123" t="s">
        <v>2499</v>
      </c>
    </row>
    <row r="166" spans="1:63" s="2" customFormat="1" ht="24.2" customHeight="1" x14ac:dyDescent="0.2">
      <c r="A166" s="25"/>
      <c r="B166" s="112"/>
      <c r="C166" s="113" t="s">
        <v>275</v>
      </c>
      <c r="D166" s="113" t="s">
        <v>145</v>
      </c>
      <c r="E166" s="114" t="s">
        <v>2500</v>
      </c>
      <c r="F166" s="115" t="s">
        <v>2501</v>
      </c>
      <c r="G166" s="116" t="s">
        <v>339</v>
      </c>
      <c r="H166" s="117">
        <v>36.19</v>
      </c>
      <c r="I166" s="118"/>
      <c r="J166" s="26"/>
      <c r="K166" s="119" t="s">
        <v>1</v>
      </c>
      <c r="L166" s="120" t="s">
        <v>37</v>
      </c>
      <c r="M166" s="121">
        <v>0</v>
      </c>
      <c r="N166" s="121">
        <f>M166*H166</f>
        <v>0</v>
      </c>
      <c r="O166" s="121">
        <v>0</v>
      </c>
      <c r="P166" s="121">
        <f>O166*H166</f>
        <v>0</v>
      </c>
      <c r="Q166" s="121">
        <v>0</v>
      </c>
      <c r="R166" s="122">
        <f>Q166*H166</f>
        <v>0</v>
      </c>
      <c r="S166" s="25"/>
      <c r="T166" s="25"/>
      <c r="U166" s="25"/>
      <c r="V166" s="25"/>
      <c r="W166" s="25"/>
      <c r="X166" s="25"/>
      <c r="Y166" s="25"/>
      <c r="Z166" s="25"/>
      <c r="AA166" s="25"/>
      <c r="AB166" s="25"/>
      <c r="AC166" s="25"/>
      <c r="AP166" s="123" t="s">
        <v>214</v>
      </c>
      <c r="AR166" s="123" t="s">
        <v>145</v>
      </c>
      <c r="AS166" s="123" t="s">
        <v>67</v>
      </c>
      <c r="AW166" s="14" t="s">
        <v>144</v>
      </c>
      <c r="BC166" s="124" t="e">
        <f>IF(L166="základní",#REF!,0)</f>
        <v>#REF!</v>
      </c>
      <c r="BD166" s="124">
        <f>IF(L166="snížená",#REF!,0)</f>
        <v>0</v>
      </c>
      <c r="BE166" s="124">
        <f>IF(L166="zákl. přenesená",#REF!,0)</f>
        <v>0</v>
      </c>
      <c r="BF166" s="124">
        <f>IF(L166="sníž. přenesená",#REF!,0)</f>
        <v>0</v>
      </c>
      <c r="BG166" s="124">
        <f>IF(L166="nulová",#REF!,0)</f>
        <v>0</v>
      </c>
      <c r="BH166" s="14" t="s">
        <v>65</v>
      </c>
      <c r="BI166" s="124" t="e">
        <f>ROUND(#REF!*H166,2)</f>
        <v>#REF!</v>
      </c>
      <c r="BJ166" s="14" t="s">
        <v>214</v>
      </c>
      <c r="BK166" s="123" t="s">
        <v>2502</v>
      </c>
    </row>
    <row r="167" spans="1:63" s="12" customFormat="1" ht="22.9" customHeight="1" x14ac:dyDescent="0.2">
      <c r="B167" s="103"/>
      <c r="D167" s="104" t="s">
        <v>56</v>
      </c>
      <c r="E167" s="125" t="s">
        <v>858</v>
      </c>
      <c r="F167" s="125" t="s">
        <v>2503</v>
      </c>
      <c r="J167" s="103"/>
      <c r="K167" s="106"/>
      <c r="L167" s="107"/>
      <c r="M167" s="107"/>
      <c r="N167" s="108">
        <f>SUM(N168:N169)</f>
        <v>0</v>
      </c>
      <c r="O167" s="107"/>
      <c r="P167" s="108">
        <f>SUM(P168:P169)</f>
        <v>0</v>
      </c>
      <c r="Q167" s="107"/>
      <c r="R167" s="109">
        <f>SUM(R168:R169)</f>
        <v>0</v>
      </c>
      <c r="AP167" s="104" t="s">
        <v>67</v>
      </c>
      <c r="AR167" s="110" t="s">
        <v>56</v>
      </c>
      <c r="AS167" s="110" t="s">
        <v>65</v>
      </c>
      <c r="AW167" s="104" t="s">
        <v>144</v>
      </c>
      <c r="BI167" s="111" t="e">
        <f>SUM(BI168:BI169)</f>
        <v>#REF!</v>
      </c>
    </row>
    <row r="168" spans="1:63" s="2" customFormat="1" ht="49.15" customHeight="1" x14ac:dyDescent="0.2">
      <c r="A168" s="25"/>
      <c r="B168" s="112"/>
      <c r="C168" s="113" t="s">
        <v>279</v>
      </c>
      <c r="D168" s="113" t="s">
        <v>145</v>
      </c>
      <c r="E168" s="114" t="s">
        <v>2504</v>
      </c>
      <c r="F168" s="115" t="s">
        <v>2505</v>
      </c>
      <c r="G168" s="116" t="s">
        <v>198</v>
      </c>
      <c r="H168" s="117">
        <v>15.512</v>
      </c>
      <c r="I168" s="118"/>
      <c r="J168" s="26"/>
      <c r="K168" s="119" t="s">
        <v>1</v>
      </c>
      <c r="L168" s="120" t="s">
        <v>37</v>
      </c>
      <c r="M168" s="121">
        <v>0</v>
      </c>
      <c r="N168" s="121">
        <f>M168*H168</f>
        <v>0</v>
      </c>
      <c r="O168" s="121">
        <v>0</v>
      </c>
      <c r="P168" s="121">
        <f>O168*H168</f>
        <v>0</v>
      </c>
      <c r="Q168" s="121">
        <v>0</v>
      </c>
      <c r="R168" s="122">
        <f>Q168*H168</f>
        <v>0</v>
      </c>
      <c r="S168" s="25"/>
      <c r="T168" s="25"/>
      <c r="U168" s="25"/>
      <c r="V168" s="25"/>
      <c r="W168" s="25"/>
      <c r="X168" s="25"/>
      <c r="Y168" s="25"/>
      <c r="Z168" s="25"/>
      <c r="AA168" s="25"/>
      <c r="AB168" s="25"/>
      <c r="AC168" s="25"/>
      <c r="AP168" s="123" t="s">
        <v>415</v>
      </c>
      <c r="AR168" s="123" t="s">
        <v>145</v>
      </c>
      <c r="AS168" s="123" t="s">
        <v>67</v>
      </c>
      <c r="AW168" s="14" t="s">
        <v>144</v>
      </c>
      <c r="BC168" s="124" t="e">
        <f>IF(L168="základní",#REF!,0)</f>
        <v>#REF!</v>
      </c>
      <c r="BD168" s="124">
        <f>IF(L168="snížená",#REF!,0)</f>
        <v>0</v>
      </c>
      <c r="BE168" s="124">
        <f>IF(L168="zákl. přenesená",#REF!,0)</f>
        <v>0</v>
      </c>
      <c r="BF168" s="124">
        <f>IF(L168="sníž. přenesená",#REF!,0)</f>
        <v>0</v>
      </c>
      <c r="BG168" s="124">
        <f>IF(L168="nulová",#REF!,0)</f>
        <v>0</v>
      </c>
      <c r="BH168" s="14" t="s">
        <v>65</v>
      </c>
      <c r="BI168" s="124" t="e">
        <f>ROUND(#REF!*H168,2)</f>
        <v>#REF!</v>
      </c>
      <c r="BJ168" s="14" t="s">
        <v>415</v>
      </c>
      <c r="BK168" s="123" t="s">
        <v>2506</v>
      </c>
    </row>
    <row r="169" spans="1:63" s="2" customFormat="1" ht="24.2" customHeight="1" x14ac:dyDescent="0.2">
      <c r="A169" s="25"/>
      <c r="B169" s="112"/>
      <c r="C169" s="113" t="s">
        <v>283</v>
      </c>
      <c r="D169" s="113" t="s">
        <v>145</v>
      </c>
      <c r="E169" s="114" t="s">
        <v>2507</v>
      </c>
      <c r="F169" s="115" t="s">
        <v>2508</v>
      </c>
      <c r="G169" s="116" t="s">
        <v>339</v>
      </c>
      <c r="H169" s="117">
        <v>31.024000000000001</v>
      </c>
      <c r="I169" s="118"/>
      <c r="J169" s="26"/>
      <c r="K169" s="119" t="s">
        <v>1</v>
      </c>
      <c r="L169" s="120" t="s">
        <v>37</v>
      </c>
      <c r="M169" s="121">
        <v>0</v>
      </c>
      <c r="N169" s="121">
        <f>M169*H169</f>
        <v>0</v>
      </c>
      <c r="O169" s="121">
        <v>0</v>
      </c>
      <c r="P169" s="121">
        <f>O169*H169</f>
        <v>0</v>
      </c>
      <c r="Q169" s="121">
        <v>0</v>
      </c>
      <c r="R169" s="122">
        <f>Q169*H169</f>
        <v>0</v>
      </c>
      <c r="S169" s="25"/>
      <c r="T169" s="25"/>
      <c r="U169" s="25"/>
      <c r="V169" s="25"/>
      <c r="W169" s="25"/>
      <c r="X169" s="25"/>
      <c r="Y169" s="25"/>
      <c r="Z169" s="25"/>
      <c r="AA169" s="25"/>
      <c r="AB169" s="25"/>
      <c r="AC169" s="25"/>
      <c r="AP169" s="123" t="s">
        <v>214</v>
      </c>
      <c r="AR169" s="123" t="s">
        <v>145</v>
      </c>
      <c r="AS169" s="123" t="s">
        <v>67</v>
      </c>
      <c r="AW169" s="14" t="s">
        <v>144</v>
      </c>
      <c r="BC169" s="124" t="e">
        <f>IF(L169="základní",#REF!,0)</f>
        <v>#REF!</v>
      </c>
      <c r="BD169" s="124">
        <f>IF(L169="snížená",#REF!,0)</f>
        <v>0</v>
      </c>
      <c r="BE169" s="124">
        <f>IF(L169="zákl. přenesená",#REF!,0)</f>
        <v>0</v>
      </c>
      <c r="BF169" s="124">
        <f>IF(L169="sníž. přenesená",#REF!,0)</f>
        <v>0</v>
      </c>
      <c r="BG169" s="124">
        <f>IF(L169="nulová",#REF!,0)</f>
        <v>0</v>
      </c>
      <c r="BH169" s="14" t="s">
        <v>65</v>
      </c>
      <c r="BI169" s="124" t="e">
        <f>ROUND(#REF!*H169,2)</f>
        <v>#REF!</v>
      </c>
      <c r="BJ169" s="14" t="s">
        <v>214</v>
      </c>
      <c r="BK169" s="123" t="s">
        <v>2509</v>
      </c>
    </row>
    <row r="170" spans="1:63" s="12" customFormat="1" ht="22.9" customHeight="1" x14ac:dyDescent="0.2">
      <c r="B170" s="103"/>
      <c r="D170" s="104" t="s">
        <v>56</v>
      </c>
      <c r="E170" s="125" t="s">
        <v>950</v>
      </c>
      <c r="F170" s="125" t="s">
        <v>951</v>
      </c>
      <c r="J170" s="103"/>
      <c r="K170" s="106"/>
      <c r="L170" s="107"/>
      <c r="M170" s="107"/>
      <c r="N170" s="108">
        <f>SUM(N171:N184)</f>
        <v>16.430016999999999</v>
      </c>
      <c r="O170" s="107"/>
      <c r="P170" s="108">
        <f>SUM(P171:P184)</f>
        <v>2.8693499999999997E-2</v>
      </c>
      <c r="Q170" s="107"/>
      <c r="R170" s="109">
        <f>SUM(R171:R184)</f>
        <v>1.62182475</v>
      </c>
      <c r="AP170" s="104" t="s">
        <v>67</v>
      </c>
      <c r="AR170" s="110" t="s">
        <v>56</v>
      </c>
      <c r="AS170" s="110" t="s">
        <v>65</v>
      </c>
      <c r="AW170" s="104" t="s">
        <v>144</v>
      </c>
      <c r="BI170" s="111" t="e">
        <f>SUM(BI171:BI184)</f>
        <v>#REF!</v>
      </c>
    </row>
    <row r="171" spans="1:63" s="2" customFormat="1" ht="24.2" customHeight="1" x14ac:dyDescent="0.2">
      <c r="A171" s="25"/>
      <c r="B171" s="112"/>
      <c r="C171" s="113" t="s">
        <v>267</v>
      </c>
      <c r="D171" s="113" t="s">
        <v>145</v>
      </c>
      <c r="E171" s="114" t="s">
        <v>2188</v>
      </c>
      <c r="F171" s="115" t="s">
        <v>2189</v>
      </c>
      <c r="G171" s="116" t="s">
        <v>178</v>
      </c>
      <c r="H171" s="117">
        <v>40.331000000000003</v>
      </c>
      <c r="I171" s="118"/>
      <c r="J171" s="26"/>
      <c r="K171" s="119" t="s">
        <v>1</v>
      </c>
      <c r="L171" s="120" t="s">
        <v>37</v>
      </c>
      <c r="M171" s="121">
        <v>0.21</v>
      </c>
      <c r="N171" s="121">
        <f t="shared" ref="N171:N184" si="9">M171*H171</f>
        <v>8.4695099999999996</v>
      </c>
      <c r="O171" s="121">
        <v>0</v>
      </c>
      <c r="P171" s="121">
        <f t="shared" ref="P171:P184" si="10">O171*H171</f>
        <v>0</v>
      </c>
      <c r="Q171" s="121">
        <v>2.4649999999999998E-2</v>
      </c>
      <c r="R171" s="122">
        <f t="shared" ref="R171:R184" si="11">Q171*H171</f>
        <v>0.99415914999999999</v>
      </c>
      <c r="S171" s="25"/>
      <c r="T171" s="25"/>
      <c r="U171" s="25"/>
      <c r="V171" s="25"/>
      <c r="W171" s="25"/>
      <c r="X171" s="25"/>
      <c r="Y171" s="25"/>
      <c r="Z171" s="25"/>
      <c r="AA171" s="25"/>
      <c r="AB171" s="25"/>
      <c r="AC171" s="25"/>
      <c r="AP171" s="123" t="s">
        <v>214</v>
      </c>
      <c r="AR171" s="123" t="s">
        <v>145</v>
      </c>
      <c r="AS171" s="123" t="s">
        <v>67</v>
      </c>
      <c r="AW171" s="14" t="s">
        <v>144</v>
      </c>
      <c r="BC171" s="124" t="e">
        <f>IF(L171="základní",#REF!,0)</f>
        <v>#REF!</v>
      </c>
      <c r="BD171" s="124">
        <f>IF(L171="snížená",#REF!,0)</f>
        <v>0</v>
      </c>
      <c r="BE171" s="124">
        <f>IF(L171="zákl. přenesená",#REF!,0)</f>
        <v>0</v>
      </c>
      <c r="BF171" s="124">
        <f>IF(L171="sníž. přenesená",#REF!,0)</f>
        <v>0</v>
      </c>
      <c r="BG171" s="124">
        <f>IF(L171="nulová",#REF!,0)</f>
        <v>0</v>
      </c>
      <c r="BH171" s="14" t="s">
        <v>65</v>
      </c>
      <c r="BI171" s="124" t="e">
        <f>ROUND(#REF!*H171,2)</f>
        <v>#REF!</v>
      </c>
      <c r="BJ171" s="14" t="s">
        <v>214</v>
      </c>
      <c r="BK171" s="123" t="s">
        <v>2510</v>
      </c>
    </row>
    <row r="172" spans="1:63" s="2" customFormat="1" ht="24.2" customHeight="1" x14ac:dyDescent="0.2">
      <c r="A172" s="25"/>
      <c r="B172" s="112"/>
      <c r="C172" s="113" t="s">
        <v>290</v>
      </c>
      <c r="D172" s="113" t="s">
        <v>145</v>
      </c>
      <c r="E172" s="114" t="s">
        <v>2191</v>
      </c>
      <c r="F172" s="115" t="s">
        <v>2192</v>
      </c>
      <c r="G172" s="116" t="s">
        <v>178</v>
      </c>
      <c r="H172" s="117">
        <v>40.331000000000003</v>
      </c>
      <c r="I172" s="118"/>
      <c r="J172" s="26"/>
      <c r="K172" s="119" t="s">
        <v>1</v>
      </c>
      <c r="L172" s="120" t="s">
        <v>37</v>
      </c>
      <c r="M172" s="121">
        <v>8.6999999999999994E-2</v>
      </c>
      <c r="N172" s="121">
        <f t="shared" si="9"/>
        <v>3.5087969999999999</v>
      </c>
      <c r="O172" s="121">
        <v>0</v>
      </c>
      <c r="P172" s="121">
        <f t="shared" si="10"/>
        <v>0</v>
      </c>
      <c r="Q172" s="121">
        <v>8.0000000000000002E-3</v>
      </c>
      <c r="R172" s="122">
        <f t="shared" si="11"/>
        <v>0.32264800000000005</v>
      </c>
      <c r="S172" s="25"/>
      <c r="T172" s="25"/>
      <c r="U172" s="25"/>
      <c r="V172" s="25"/>
      <c r="W172" s="25"/>
      <c r="X172" s="25"/>
      <c r="Y172" s="25"/>
      <c r="Z172" s="25"/>
      <c r="AA172" s="25"/>
      <c r="AB172" s="25"/>
      <c r="AC172" s="25"/>
      <c r="AP172" s="123" t="s">
        <v>214</v>
      </c>
      <c r="AR172" s="123" t="s">
        <v>145</v>
      </c>
      <c r="AS172" s="123" t="s">
        <v>67</v>
      </c>
      <c r="AW172" s="14" t="s">
        <v>144</v>
      </c>
      <c r="BC172" s="124" t="e">
        <f>IF(L172="základní",#REF!,0)</f>
        <v>#REF!</v>
      </c>
      <c r="BD172" s="124">
        <f>IF(L172="snížená",#REF!,0)</f>
        <v>0</v>
      </c>
      <c r="BE172" s="124">
        <f>IF(L172="zákl. přenesená",#REF!,0)</f>
        <v>0</v>
      </c>
      <c r="BF172" s="124">
        <f>IF(L172="sníž. přenesená",#REF!,0)</f>
        <v>0</v>
      </c>
      <c r="BG172" s="124">
        <f>IF(L172="nulová",#REF!,0)</f>
        <v>0</v>
      </c>
      <c r="BH172" s="14" t="s">
        <v>65</v>
      </c>
      <c r="BI172" s="124" t="e">
        <f>ROUND(#REF!*H172,2)</f>
        <v>#REF!</v>
      </c>
      <c r="BJ172" s="14" t="s">
        <v>214</v>
      </c>
      <c r="BK172" s="123" t="s">
        <v>2511</v>
      </c>
    </row>
    <row r="173" spans="1:63" s="2" customFormat="1" ht="24.2" customHeight="1" x14ac:dyDescent="0.2">
      <c r="A173" s="25"/>
      <c r="B173" s="112"/>
      <c r="C173" s="113" t="s">
        <v>294</v>
      </c>
      <c r="D173" s="113" t="s">
        <v>145</v>
      </c>
      <c r="E173" s="114" t="s">
        <v>1862</v>
      </c>
      <c r="F173" s="115" t="s">
        <v>2194</v>
      </c>
      <c r="G173" s="116" t="s">
        <v>162</v>
      </c>
      <c r="H173" s="117">
        <v>0.51700000000000002</v>
      </c>
      <c r="I173" s="118"/>
      <c r="J173" s="26"/>
      <c r="K173" s="119" t="s">
        <v>1</v>
      </c>
      <c r="L173" s="120" t="s">
        <v>37</v>
      </c>
      <c r="M173" s="121">
        <v>1.6819999999999999</v>
      </c>
      <c r="N173" s="121">
        <f t="shared" si="9"/>
        <v>0.86959399999999998</v>
      </c>
      <c r="O173" s="121">
        <v>0</v>
      </c>
      <c r="P173" s="121">
        <f t="shared" si="10"/>
        <v>0</v>
      </c>
      <c r="Q173" s="121">
        <v>0</v>
      </c>
      <c r="R173" s="122">
        <f t="shared" si="11"/>
        <v>0</v>
      </c>
      <c r="S173" s="25"/>
      <c r="T173" s="25"/>
      <c r="U173" s="25"/>
      <c r="V173" s="25"/>
      <c r="W173" s="25"/>
      <c r="X173" s="25"/>
      <c r="Y173" s="25"/>
      <c r="Z173" s="25"/>
      <c r="AA173" s="25"/>
      <c r="AB173" s="25"/>
      <c r="AC173" s="25"/>
      <c r="AP173" s="123" t="s">
        <v>214</v>
      </c>
      <c r="AR173" s="123" t="s">
        <v>145</v>
      </c>
      <c r="AS173" s="123" t="s">
        <v>67</v>
      </c>
      <c r="AW173" s="14" t="s">
        <v>144</v>
      </c>
      <c r="BC173" s="124" t="e">
        <f>IF(L173="základní",#REF!,0)</f>
        <v>#REF!</v>
      </c>
      <c r="BD173" s="124">
        <f>IF(L173="snížená",#REF!,0)</f>
        <v>0</v>
      </c>
      <c r="BE173" s="124">
        <f>IF(L173="zákl. přenesená",#REF!,0)</f>
        <v>0</v>
      </c>
      <c r="BF173" s="124">
        <f>IF(L173="sníž. přenesená",#REF!,0)</f>
        <v>0</v>
      </c>
      <c r="BG173" s="124">
        <f>IF(L173="nulová",#REF!,0)</f>
        <v>0</v>
      </c>
      <c r="BH173" s="14" t="s">
        <v>65</v>
      </c>
      <c r="BI173" s="124" t="e">
        <f>ROUND(#REF!*H173,2)</f>
        <v>#REF!</v>
      </c>
      <c r="BJ173" s="14" t="s">
        <v>214</v>
      </c>
      <c r="BK173" s="123" t="s">
        <v>2512</v>
      </c>
    </row>
    <row r="174" spans="1:63" s="2" customFormat="1" ht="33" customHeight="1" x14ac:dyDescent="0.2">
      <c r="A174" s="25"/>
      <c r="B174" s="112"/>
      <c r="C174" s="126" t="s">
        <v>298</v>
      </c>
      <c r="D174" s="126" t="s">
        <v>242</v>
      </c>
      <c r="E174" s="127" t="s">
        <v>2513</v>
      </c>
      <c r="F174" s="128" t="s">
        <v>2514</v>
      </c>
      <c r="G174" s="129" t="s">
        <v>162</v>
      </c>
      <c r="H174" s="130">
        <v>0.51700000000000002</v>
      </c>
      <c r="I174" s="131"/>
      <c r="J174" s="132"/>
      <c r="K174" s="133" t="s">
        <v>1</v>
      </c>
      <c r="L174" s="134" t="s">
        <v>37</v>
      </c>
      <c r="M174" s="121">
        <v>0</v>
      </c>
      <c r="N174" s="121">
        <f t="shared" si="9"/>
        <v>0</v>
      </c>
      <c r="O174" s="121">
        <v>4.2999999999999997E-2</v>
      </c>
      <c r="P174" s="121">
        <f t="shared" si="10"/>
        <v>2.2230999999999997E-2</v>
      </c>
      <c r="Q174" s="121">
        <v>0</v>
      </c>
      <c r="R174" s="122">
        <f t="shared" si="11"/>
        <v>0</v>
      </c>
      <c r="S174" s="25"/>
      <c r="T174" s="25"/>
      <c r="U174" s="25"/>
      <c r="V174" s="25"/>
      <c r="W174" s="25"/>
      <c r="X174" s="25"/>
      <c r="Y174" s="25"/>
      <c r="Z174" s="25"/>
      <c r="AA174" s="25"/>
      <c r="AB174" s="25"/>
      <c r="AC174" s="25"/>
      <c r="AP174" s="123" t="s">
        <v>180</v>
      </c>
      <c r="AR174" s="123" t="s">
        <v>242</v>
      </c>
      <c r="AS174" s="123" t="s">
        <v>67</v>
      </c>
      <c r="AW174" s="14" t="s">
        <v>144</v>
      </c>
      <c r="BC174" s="124" t="e">
        <f>IF(L174="základní",#REF!,0)</f>
        <v>#REF!</v>
      </c>
      <c r="BD174" s="124">
        <f>IF(L174="snížená",#REF!,0)</f>
        <v>0</v>
      </c>
      <c r="BE174" s="124">
        <f>IF(L174="zákl. přenesená",#REF!,0)</f>
        <v>0</v>
      </c>
      <c r="BF174" s="124">
        <f>IF(L174="sníž. přenesená",#REF!,0)</f>
        <v>0</v>
      </c>
      <c r="BG174" s="124">
        <f>IF(L174="nulová",#REF!,0)</f>
        <v>0</v>
      </c>
      <c r="BH174" s="14" t="s">
        <v>65</v>
      </c>
      <c r="BI174" s="124" t="e">
        <f>ROUND(#REF!*H174,2)</f>
        <v>#REF!</v>
      </c>
      <c r="BJ174" s="14" t="s">
        <v>143</v>
      </c>
      <c r="BK174" s="123" t="s">
        <v>2515</v>
      </c>
    </row>
    <row r="175" spans="1:63" s="2" customFormat="1" ht="16.5" customHeight="1" x14ac:dyDescent="0.2">
      <c r="A175" s="25"/>
      <c r="B175" s="112"/>
      <c r="C175" s="113" t="s">
        <v>302</v>
      </c>
      <c r="D175" s="113" t="s">
        <v>145</v>
      </c>
      <c r="E175" s="114" t="s">
        <v>2516</v>
      </c>
      <c r="F175" s="115" t="s">
        <v>2517</v>
      </c>
      <c r="G175" s="116" t="s">
        <v>162</v>
      </c>
      <c r="H175" s="117">
        <v>2.585</v>
      </c>
      <c r="I175" s="118"/>
      <c r="J175" s="26"/>
      <c r="K175" s="119" t="s">
        <v>1</v>
      </c>
      <c r="L175" s="120" t="s">
        <v>37</v>
      </c>
      <c r="M175" s="121">
        <v>0</v>
      </c>
      <c r="N175" s="121">
        <f t="shared" si="9"/>
        <v>0</v>
      </c>
      <c r="O175" s="121">
        <v>0</v>
      </c>
      <c r="P175" s="121">
        <f t="shared" si="10"/>
        <v>0</v>
      </c>
      <c r="Q175" s="121">
        <v>0</v>
      </c>
      <c r="R175" s="122">
        <f t="shared" si="11"/>
        <v>0</v>
      </c>
      <c r="S175" s="25"/>
      <c r="T175" s="25"/>
      <c r="U175" s="25"/>
      <c r="V175" s="25"/>
      <c r="W175" s="25"/>
      <c r="X175" s="25"/>
      <c r="Y175" s="25"/>
      <c r="Z175" s="25"/>
      <c r="AA175" s="25"/>
      <c r="AB175" s="25"/>
      <c r="AC175" s="25"/>
      <c r="AP175" s="123" t="s">
        <v>214</v>
      </c>
      <c r="AR175" s="123" t="s">
        <v>145</v>
      </c>
      <c r="AS175" s="123" t="s">
        <v>67</v>
      </c>
      <c r="AW175" s="14" t="s">
        <v>144</v>
      </c>
      <c r="BC175" s="124" t="e">
        <f>IF(L175="základní",#REF!,0)</f>
        <v>#REF!</v>
      </c>
      <c r="BD175" s="124">
        <f>IF(L175="snížená",#REF!,0)</f>
        <v>0</v>
      </c>
      <c r="BE175" s="124">
        <f>IF(L175="zákl. přenesená",#REF!,0)</f>
        <v>0</v>
      </c>
      <c r="BF175" s="124">
        <f>IF(L175="sníž. přenesená",#REF!,0)</f>
        <v>0</v>
      </c>
      <c r="BG175" s="124">
        <f>IF(L175="nulová",#REF!,0)</f>
        <v>0</v>
      </c>
      <c r="BH175" s="14" t="s">
        <v>65</v>
      </c>
      <c r="BI175" s="124" t="e">
        <f>ROUND(#REF!*H175,2)</f>
        <v>#REF!</v>
      </c>
      <c r="BJ175" s="14" t="s">
        <v>214</v>
      </c>
      <c r="BK175" s="123" t="s">
        <v>2518</v>
      </c>
    </row>
    <row r="176" spans="1:63" s="2" customFormat="1" ht="24.2" customHeight="1" x14ac:dyDescent="0.2">
      <c r="A176" s="25"/>
      <c r="B176" s="112"/>
      <c r="C176" s="126" t="s">
        <v>306</v>
      </c>
      <c r="D176" s="126" t="s">
        <v>242</v>
      </c>
      <c r="E176" s="127" t="s">
        <v>2219</v>
      </c>
      <c r="F176" s="128" t="s">
        <v>2220</v>
      </c>
      <c r="G176" s="129" t="s">
        <v>162</v>
      </c>
      <c r="H176" s="130">
        <v>0.51700000000000002</v>
      </c>
      <c r="I176" s="131"/>
      <c r="J176" s="132"/>
      <c r="K176" s="133" t="s">
        <v>1</v>
      </c>
      <c r="L176" s="134" t="s">
        <v>37</v>
      </c>
      <c r="M176" s="121">
        <v>0</v>
      </c>
      <c r="N176" s="121">
        <f t="shared" si="9"/>
        <v>0</v>
      </c>
      <c r="O176" s="121">
        <v>2.2000000000000001E-3</v>
      </c>
      <c r="P176" s="121">
        <f t="shared" si="10"/>
        <v>1.1374E-3</v>
      </c>
      <c r="Q176" s="121">
        <v>0</v>
      </c>
      <c r="R176" s="122">
        <f t="shared" si="11"/>
        <v>0</v>
      </c>
      <c r="S176" s="25"/>
      <c r="T176" s="25"/>
      <c r="U176" s="25"/>
      <c r="V176" s="25"/>
      <c r="W176" s="25"/>
      <c r="X176" s="25"/>
      <c r="Y176" s="25"/>
      <c r="Z176" s="25"/>
      <c r="AA176" s="25"/>
      <c r="AB176" s="25"/>
      <c r="AC176" s="25"/>
      <c r="AP176" s="123" t="s">
        <v>267</v>
      </c>
      <c r="AR176" s="123" t="s">
        <v>242</v>
      </c>
      <c r="AS176" s="123" t="s">
        <v>67</v>
      </c>
      <c r="AW176" s="14" t="s">
        <v>144</v>
      </c>
      <c r="BC176" s="124" t="e">
        <f>IF(L176="základní",#REF!,0)</f>
        <v>#REF!</v>
      </c>
      <c r="BD176" s="124">
        <f>IF(L176="snížená",#REF!,0)</f>
        <v>0</v>
      </c>
      <c r="BE176" s="124">
        <f>IF(L176="zákl. přenesená",#REF!,0)</f>
        <v>0</v>
      </c>
      <c r="BF176" s="124">
        <f>IF(L176="sníž. přenesená",#REF!,0)</f>
        <v>0</v>
      </c>
      <c r="BG176" s="124">
        <f>IF(L176="nulová",#REF!,0)</f>
        <v>0</v>
      </c>
      <c r="BH176" s="14" t="s">
        <v>65</v>
      </c>
      <c r="BI176" s="124" t="e">
        <f>ROUND(#REF!*H176,2)</f>
        <v>#REF!</v>
      </c>
      <c r="BJ176" s="14" t="s">
        <v>214</v>
      </c>
      <c r="BK176" s="123" t="s">
        <v>2519</v>
      </c>
    </row>
    <row r="177" spans="1:63" s="2" customFormat="1" ht="16.5" customHeight="1" x14ac:dyDescent="0.2">
      <c r="A177" s="25"/>
      <c r="B177" s="112"/>
      <c r="C177" s="126" t="s">
        <v>310</v>
      </c>
      <c r="D177" s="126" t="s">
        <v>242</v>
      </c>
      <c r="E177" s="127" t="s">
        <v>1882</v>
      </c>
      <c r="F177" s="128" t="s">
        <v>1883</v>
      </c>
      <c r="G177" s="129" t="s">
        <v>162</v>
      </c>
      <c r="H177" s="130">
        <v>0.51700000000000002</v>
      </c>
      <c r="I177" s="131"/>
      <c r="J177" s="132"/>
      <c r="K177" s="133" t="s">
        <v>1</v>
      </c>
      <c r="L177" s="134" t="s">
        <v>37</v>
      </c>
      <c r="M177" s="121">
        <v>0</v>
      </c>
      <c r="N177" s="121">
        <f t="shared" si="9"/>
        <v>0</v>
      </c>
      <c r="O177" s="121">
        <v>1.4999999999999999E-4</v>
      </c>
      <c r="P177" s="121">
        <f t="shared" si="10"/>
        <v>7.7550000000000001E-5</v>
      </c>
      <c r="Q177" s="121">
        <v>0</v>
      </c>
      <c r="R177" s="122">
        <f t="shared" si="11"/>
        <v>0</v>
      </c>
      <c r="S177" s="25"/>
      <c r="T177" s="25"/>
      <c r="U177" s="25"/>
      <c r="V177" s="25"/>
      <c r="W177" s="25"/>
      <c r="X177" s="25"/>
      <c r="Y177" s="25"/>
      <c r="Z177" s="25"/>
      <c r="AA177" s="25"/>
      <c r="AB177" s="25"/>
      <c r="AC177" s="25"/>
      <c r="AP177" s="123" t="s">
        <v>267</v>
      </c>
      <c r="AR177" s="123" t="s">
        <v>242</v>
      </c>
      <c r="AS177" s="123" t="s">
        <v>67</v>
      </c>
      <c r="AW177" s="14" t="s">
        <v>144</v>
      </c>
      <c r="BC177" s="124" t="e">
        <f>IF(L177="základní",#REF!,0)</f>
        <v>#REF!</v>
      </c>
      <c r="BD177" s="124">
        <f>IF(L177="snížená",#REF!,0)</f>
        <v>0</v>
      </c>
      <c r="BE177" s="124">
        <f>IF(L177="zákl. přenesená",#REF!,0)</f>
        <v>0</v>
      </c>
      <c r="BF177" s="124">
        <f>IF(L177="sníž. přenesená",#REF!,0)</f>
        <v>0</v>
      </c>
      <c r="BG177" s="124">
        <f>IF(L177="nulová",#REF!,0)</f>
        <v>0</v>
      </c>
      <c r="BH177" s="14" t="s">
        <v>65</v>
      </c>
      <c r="BI177" s="124" t="e">
        <f>ROUND(#REF!*H177,2)</f>
        <v>#REF!</v>
      </c>
      <c r="BJ177" s="14" t="s">
        <v>214</v>
      </c>
      <c r="BK177" s="123" t="s">
        <v>2520</v>
      </c>
    </row>
    <row r="178" spans="1:63" s="2" customFormat="1" ht="16.5" customHeight="1" x14ac:dyDescent="0.2">
      <c r="A178" s="25"/>
      <c r="B178" s="112"/>
      <c r="C178" s="126" t="s">
        <v>314</v>
      </c>
      <c r="D178" s="126" t="s">
        <v>242</v>
      </c>
      <c r="E178" s="127" t="s">
        <v>2228</v>
      </c>
      <c r="F178" s="128" t="s">
        <v>2229</v>
      </c>
      <c r="G178" s="129" t="s">
        <v>162</v>
      </c>
      <c r="H178" s="130">
        <v>0.51700000000000002</v>
      </c>
      <c r="I178" s="131"/>
      <c r="J178" s="132"/>
      <c r="K178" s="133" t="s">
        <v>1</v>
      </c>
      <c r="L178" s="134" t="s">
        <v>37</v>
      </c>
      <c r="M178" s="121">
        <v>0</v>
      </c>
      <c r="N178" s="121">
        <f t="shared" si="9"/>
        <v>0</v>
      </c>
      <c r="O178" s="121">
        <v>1.4999999999999999E-4</v>
      </c>
      <c r="P178" s="121">
        <f t="shared" si="10"/>
        <v>7.7550000000000001E-5</v>
      </c>
      <c r="Q178" s="121">
        <v>0</v>
      </c>
      <c r="R178" s="122">
        <f t="shared" si="11"/>
        <v>0</v>
      </c>
      <c r="S178" s="25"/>
      <c r="T178" s="25"/>
      <c r="U178" s="25"/>
      <c r="V178" s="25"/>
      <c r="W178" s="25"/>
      <c r="X178" s="25"/>
      <c r="Y178" s="25"/>
      <c r="Z178" s="25"/>
      <c r="AA178" s="25"/>
      <c r="AB178" s="25"/>
      <c r="AC178" s="25"/>
      <c r="AP178" s="123" t="s">
        <v>267</v>
      </c>
      <c r="AR178" s="123" t="s">
        <v>242</v>
      </c>
      <c r="AS178" s="123" t="s">
        <v>67</v>
      </c>
      <c r="AW178" s="14" t="s">
        <v>144</v>
      </c>
      <c r="BC178" s="124" t="e">
        <f>IF(L178="základní",#REF!,0)</f>
        <v>#REF!</v>
      </c>
      <c r="BD178" s="124">
        <f>IF(L178="snížená",#REF!,0)</f>
        <v>0</v>
      </c>
      <c r="BE178" s="124">
        <f>IF(L178="zákl. přenesená",#REF!,0)</f>
        <v>0</v>
      </c>
      <c r="BF178" s="124">
        <f>IF(L178="sníž. přenesená",#REF!,0)</f>
        <v>0</v>
      </c>
      <c r="BG178" s="124">
        <f>IF(L178="nulová",#REF!,0)</f>
        <v>0</v>
      </c>
      <c r="BH178" s="14" t="s">
        <v>65</v>
      </c>
      <c r="BI178" s="124" t="e">
        <f>ROUND(#REF!*H178,2)</f>
        <v>#REF!</v>
      </c>
      <c r="BJ178" s="14" t="s">
        <v>214</v>
      </c>
      <c r="BK178" s="123" t="s">
        <v>2521</v>
      </c>
    </row>
    <row r="179" spans="1:63" s="2" customFormat="1" ht="16.5" customHeight="1" x14ac:dyDescent="0.2">
      <c r="A179" s="25"/>
      <c r="B179" s="112"/>
      <c r="C179" s="113" t="s">
        <v>318</v>
      </c>
      <c r="D179" s="113" t="s">
        <v>145</v>
      </c>
      <c r="E179" s="114" t="s">
        <v>2522</v>
      </c>
      <c r="F179" s="115" t="s">
        <v>2523</v>
      </c>
      <c r="G179" s="116" t="s">
        <v>162</v>
      </c>
      <c r="H179" s="117">
        <v>2.0680000000000001</v>
      </c>
      <c r="I179" s="118"/>
      <c r="J179" s="26"/>
      <c r="K179" s="119" t="s">
        <v>1</v>
      </c>
      <c r="L179" s="120" t="s">
        <v>37</v>
      </c>
      <c r="M179" s="121">
        <v>0.45700000000000002</v>
      </c>
      <c r="N179" s="121">
        <f t="shared" si="9"/>
        <v>0.94507600000000003</v>
      </c>
      <c r="O179" s="121">
        <v>0</v>
      </c>
      <c r="P179" s="121">
        <f t="shared" si="10"/>
        <v>0</v>
      </c>
      <c r="Q179" s="121">
        <v>1E-4</v>
      </c>
      <c r="R179" s="122">
        <f t="shared" si="11"/>
        <v>2.0680000000000001E-4</v>
      </c>
      <c r="S179" s="25"/>
      <c r="T179" s="25"/>
      <c r="U179" s="25"/>
      <c r="V179" s="25"/>
      <c r="W179" s="25"/>
      <c r="X179" s="25"/>
      <c r="Y179" s="25"/>
      <c r="Z179" s="25"/>
      <c r="AA179" s="25"/>
      <c r="AB179" s="25"/>
      <c r="AC179" s="25"/>
      <c r="AP179" s="123" t="s">
        <v>214</v>
      </c>
      <c r="AR179" s="123" t="s">
        <v>145</v>
      </c>
      <c r="AS179" s="123" t="s">
        <v>67</v>
      </c>
      <c r="AW179" s="14" t="s">
        <v>144</v>
      </c>
      <c r="BC179" s="124" t="e">
        <f>IF(L179="základní",#REF!,0)</f>
        <v>#REF!</v>
      </c>
      <c r="BD179" s="124">
        <f>IF(L179="snížená",#REF!,0)</f>
        <v>0</v>
      </c>
      <c r="BE179" s="124">
        <f>IF(L179="zákl. přenesená",#REF!,0)</f>
        <v>0</v>
      </c>
      <c r="BF179" s="124">
        <f>IF(L179="sníž. přenesená",#REF!,0)</f>
        <v>0</v>
      </c>
      <c r="BG179" s="124">
        <f>IF(L179="nulová",#REF!,0)</f>
        <v>0</v>
      </c>
      <c r="BH179" s="14" t="s">
        <v>65</v>
      </c>
      <c r="BI179" s="124" t="e">
        <f>ROUND(#REF!*H179,2)</f>
        <v>#REF!</v>
      </c>
      <c r="BJ179" s="14" t="s">
        <v>214</v>
      </c>
      <c r="BK179" s="123" t="s">
        <v>2524</v>
      </c>
    </row>
    <row r="180" spans="1:63" s="2" customFormat="1" ht="24.2" customHeight="1" x14ac:dyDescent="0.2">
      <c r="A180" s="25"/>
      <c r="B180" s="112"/>
      <c r="C180" s="126" t="s">
        <v>322</v>
      </c>
      <c r="D180" s="126" t="s">
        <v>242</v>
      </c>
      <c r="E180" s="127" t="s">
        <v>2219</v>
      </c>
      <c r="F180" s="128" t="s">
        <v>2220</v>
      </c>
      <c r="G180" s="129" t="s">
        <v>162</v>
      </c>
      <c r="H180" s="130">
        <v>2.0680000000000001</v>
      </c>
      <c r="I180" s="131"/>
      <c r="J180" s="132"/>
      <c r="K180" s="133" t="s">
        <v>1</v>
      </c>
      <c r="L180" s="134" t="s">
        <v>37</v>
      </c>
      <c r="M180" s="121">
        <v>0</v>
      </c>
      <c r="N180" s="121">
        <f t="shared" si="9"/>
        <v>0</v>
      </c>
      <c r="O180" s="121">
        <v>2.2000000000000001E-3</v>
      </c>
      <c r="P180" s="121">
        <f t="shared" si="10"/>
        <v>4.5496E-3</v>
      </c>
      <c r="Q180" s="121">
        <v>0</v>
      </c>
      <c r="R180" s="122">
        <f t="shared" si="11"/>
        <v>0</v>
      </c>
      <c r="S180" s="25"/>
      <c r="T180" s="25"/>
      <c r="U180" s="25"/>
      <c r="V180" s="25"/>
      <c r="W180" s="25"/>
      <c r="X180" s="25"/>
      <c r="Y180" s="25"/>
      <c r="Z180" s="25"/>
      <c r="AA180" s="25"/>
      <c r="AB180" s="25"/>
      <c r="AC180" s="25"/>
      <c r="AP180" s="123" t="s">
        <v>267</v>
      </c>
      <c r="AR180" s="123" t="s">
        <v>242</v>
      </c>
      <c r="AS180" s="123" t="s">
        <v>67</v>
      </c>
      <c r="AW180" s="14" t="s">
        <v>144</v>
      </c>
      <c r="BC180" s="124" t="e">
        <f>IF(L180="základní",#REF!,0)</f>
        <v>#REF!</v>
      </c>
      <c r="BD180" s="124">
        <f>IF(L180="snížená",#REF!,0)</f>
        <v>0</v>
      </c>
      <c r="BE180" s="124">
        <f>IF(L180="zákl. přenesená",#REF!,0)</f>
        <v>0</v>
      </c>
      <c r="BF180" s="124">
        <f>IF(L180="sníž. přenesená",#REF!,0)</f>
        <v>0</v>
      </c>
      <c r="BG180" s="124">
        <f>IF(L180="nulová",#REF!,0)</f>
        <v>0</v>
      </c>
      <c r="BH180" s="14" t="s">
        <v>65</v>
      </c>
      <c r="BI180" s="124" t="e">
        <f>ROUND(#REF!*H180,2)</f>
        <v>#REF!</v>
      </c>
      <c r="BJ180" s="14" t="s">
        <v>214</v>
      </c>
      <c r="BK180" s="123" t="s">
        <v>2525</v>
      </c>
    </row>
    <row r="181" spans="1:63" s="2" customFormat="1" ht="16.5" customHeight="1" x14ac:dyDescent="0.2">
      <c r="A181" s="25"/>
      <c r="B181" s="112"/>
      <c r="C181" s="126" t="s">
        <v>326</v>
      </c>
      <c r="D181" s="126" t="s">
        <v>242</v>
      </c>
      <c r="E181" s="127" t="s">
        <v>1882</v>
      </c>
      <c r="F181" s="128" t="s">
        <v>1883</v>
      </c>
      <c r="G181" s="129" t="s">
        <v>162</v>
      </c>
      <c r="H181" s="130">
        <v>2.0680000000000001</v>
      </c>
      <c r="I181" s="131"/>
      <c r="J181" s="132"/>
      <c r="K181" s="133" t="s">
        <v>1</v>
      </c>
      <c r="L181" s="134" t="s">
        <v>37</v>
      </c>
      <c r="M181" s="121">
        <v>0</v>
      </c>
      <c r="N181" s="121">
        <f t="shared" si="9"/>
        <v>0</v>
      </c>
      <c r="O181" s="121">
        <v>1.4999999999999999E-4</v>
      </c>
      <c r="P181" s="121">
        <f t="shared" si="10"/>
        <v>3.102E-4</v>
      </c>
      <c r="Q181" s="121">
        <v>0</v>
      </c>
      <c r="R181" s="122">
        <f t="shared" si="11"/>
        <v>0</v>
      </c>
      <c r="S181" s="25"/>
      <c r="T181" s="25"/>
      <c r="U181" s="25"/>
      <c r="V181" s="25"/>
      <c r="W181" s="25"/>
      <c r="X181" s="25"/>
      <c r="Y181" s="25"/>
      <c r="Z181" s="25"/>
      <c r="AA181" s="25"/>
      <c r="AB181" s="25"/>
      <c r="AC181" s="25"/>
      <c r="AP181" s="123" t="s">
        <v>267</v>
      </c>
      <c r="AR181" s="123" t="s">
        <v>242</v>
      </c>
      <c r="AS181" s="123" t="s">
        <v>67</v>
      </c>
      <c r="AW181" s="14" t="s">
        <v>144</v>
      </c>
      <c r="BC181" s="124" t="e">
        <f>IF(L181="základní",#REF!,0)</f>
        <v>#REF!</v>
      </c>
      <c r="BD181" s="124">
        <f>IF(L181="snížená",#REF!,0)</f>
        <v>0</v>
      </c>
      <c r="BE181" s="124">
        <f>IF(L181="zákl. přenesená",#REF!,0)</f>
        <v>0</v>
      </c>
      <c r="BF181" s="124">
        <f>IF(L181="sníž. přenesená",#REF!,0)</f>
        <v>0</v>
      </c>
      <c r="BG181" s="124">
        <f>IF(L181="nulová",#REF!,0)</f>
        <v>0</v>
      </c>
      <c r="BH181" s="14" t="s">
        <v>65</v>
      </c>
      <c r="BI181" s="124" t="e">
        <f>ROUND(#REF!*H181,2)</f>
        <v>#REF!</v>
      </c>
      <c r="BJ181" s="14" t="s">
        <v>214</v>
      </c>
      <c r="BK181" s="123" t="s">
        <v>2526</v>
      </c>
    </row>
    <row r="182" spans="1:63" s="2" customFormat="1" ht="16.5" customHeight="1" x14ac:dyDescent="0.2">
      <c r="A182" s="25"/>
      <c r="B182" s="112"/>
      <c r="C182" s="126" t="s">
        <v>330</v>
      </c>
      <c r="D182" s="126" t="s">
        <v>242</v>
      </c>
      <c r="E182" s="127" t="s">
        <v>2228</v>
      </c>
      <c r="F182" s="128" t="s">
        <v>2229</v>
      </c>
      <c r="G182" s="129" t="s">
        <v>162</v>
      </c>
      <c r="H182" s="130">
        <v>2.0680000000000001</v>
      </c>
      <c r="I182" s="131"/>
      <c r="J182" s="132"/>
      <c r="K182" s="133" t="s">
        <v>1</v>
      </c>
      <c r="L182" s="134" t="s">
        <v>37</v>
      </c>
      <c r="M182" s="121">
        <v>0</v>
      </c>
      <c r="N182" s="121">
        <f t="shared" si="9"/>
        <v>0</v>
      </c>
      <c r="O182" s="121">
        <v>1.4999999999999999E-4</v>
      </c>
      <c r="P182" s="121">
        <f t="shared" si="10"/>
        <v>3.102E-4</v>
      </c>
      <c r="Q182" s="121">
        <v>0</v>
      </c>
      <c r="R182" s="122">
        <f t="shared" si="11"/>
        <v>0</v>
      </c>
      <c r="S182" s="25"/>
      <c r="T182" s="25"/>
      <c r="U182" s="25"/>
      <c r="V182" s="25"/>
      <c r="W182" s="25"/>
      <c r="X182" s="25"/>
      <c r="Y182" s="25"/>
      <c r="Z182" s="25"/>
      <c r="AA182" s="25"/>
      <c r="AB182" s="25"/>
      <c r="AC182" s="25"/>
      <c r="AP182" s="123" t="s">
        <v>267</v>
      </c>
      <c r="AR182" s="123" t="s">
        <v>242</v>
      </c>
      <c r="AS182" s="123" t="s">
        <v>67</v>
      </c>
      <c r="AW182" s="14" t="s">
        <v>144</v>
      </c>
      <c r="BC182" s="124" t="e">
        <f>IF(L182="základní",#REF!,0)</f>
        <v>#REF!</v>
      </c>
      <c r="BD182" s="124">
        <f>IF(L182="snížená",#REF!,0)</f>
        <v>0</v>
      </c>
      <c r="BE182" s="124">
        <f>IF(L182="zákl. přenesená",#REF!,0)</f>
        <v>0</v>
      </c>
      <c r="BF182" s="124">
        <f>IF(L182="sníž. přenesená",#REF!,0)</f>
        <v>0</v>
      </c>
      <c r="BG182" s="124">
        <f>IF(L182="nulová",#REF!,0)</f>
        <v>0</v>
      </c>
      <c r="BH182" s="14" t="s">
        <v>65</v>
      </c>
      <c r="BI182" s="124" t="e">
        <f>ROUND(#REF!*H182,2)</f>
        <v>#REF!</v>
      </c>
      <c r="BJ182" s="14" t="s">
        <v>214</v>
      </c>
      <c r="BK182" s="123" t="s">
        <v>2527</v>
      </c>
    </row>
    <row r="183" spans="1:63" s="2" customFormat="1" ht="44.25" customHeight="1" x14ac:dyDescent="0.2">
      <c r="A183" s="25"/>
      <c r="B183" s="112"/>
      <c r="C183" s="113" t="s">
        <v>332</v>
      </c>
      <c r="D183" s="113" t="s">
        <v>145</v>
      </c>
      <c r="E183" s="114" t="s">
        <v>2528</v>
      </c>
      <c r="F183" s="115" t="s">
        <v>2529</v>
      </c>
      <c r="G183" s="116" t="s">
        <v>198</v>
      </c>
      <c r="H183" s="117">
        <v>15.512</v>
      </c>
      <c r="I183" s="118"/>
      <c r="J183" s="26"/>
      <c r="K183" s="119" t="s">
        <v>1</v>
      </c>
      <c r="L183" s="120" t="s">
        <v>37</v>
      </c>
      <c r="M183" s="121">
        <v>0.17</v>
      </c>
      <c r="N183" s="121">
        <f t="shared" si="9"/>
        <v>2.6370400000000003</v>
      </c>
      <c r="O183" s="121">
        <v>0</v>
      </c>
      <c r="P183" s="121">
        <f t="shared" si="10"/>
        <v>0</v>
      </c>
      <c r="Q183" s="121">
        <v>1.9650000000000001E-2</v>
      </c>
      <c r="R183" s="122">
        <f t="shared" si="11"/>
        <v>0.30481080000000005</v>
      </c>
      <c r="S183" s="25"/>
      <c r="T183" s="25"/>
      <c r="U183" s="25"/>
      <c r="V183" s="25"/>
      <c r="W183" s="25"/>
      <c r="X183" s="25"/>
      <c r="Y183" s="25"/>
      <c r="Z183" s="25"/>
      <c r="AA183" s="25"/>
      <c r="AB183" s="25"/>
      <c r="AC183" s="25"/>
      <c r="AP183" s="123" t="s">
        <v>214</v>
      </c>
      <c r="AR183" s="123" t="s">
        <v>145</v>
      </c>
      <c r="AS183" s="123" t="s">
        <v>67</v>
      </c>
      <c r="AW183" s="14" t="s">
        <v>144</v>
      </c>
      <c r="BC183" s="124" t="e">
        <f>IF(L183="základní",#REF!,0)</f>
        <v>#REF!</v>
      </c>
      <c r="BD183" s="124">
        <f>IF(L183="snížená",#REF!,0)</f>
        <v>0</v>
      </c>
      <c r="BE183" s="124">
        <f>IF(L183="zákl. přenesená",#REF!,0)</f>
        <v>0</v>
      </c>
      <c r="BF183" s="124">
        <f>IF(L183="sníž. přenesená",#REF!,0)</f>
        <v>0</v>
      </c>
      <c r="BG183" s="124">
        <f>IF(L183="nulová",#REF!,0)</f>
        <v>0</v>
      </c>
      <c r="BH183" s="14" t="s">
        <v>65</v>
      </c>
      <c r="BI183" s="124" t="e">
        <f>ROUND(#REF!*H183,2)</f>
        <v>#REF!</v>
      </c>
      <c r="BJ183" s="14" t="s">
        <v>214</v>
      </c>
      <c r="BK183" s="123" t="s">
        <v>2530</v>
      </c>
    </row>
    <row r="184" spans="1:63" s="2" customFormat="1" ht="24.2" customHeight="1" x14ac:dyDescent="0.2">
      <c r="A184" s="25"/>
      <c r="B184" s="112"/>
      <c r="C184" s="113" t="s">
        <v>336</v>
      </c>
      <c r="D184" s="113" t="s">
        <v>145</v>
      </c>
      <c r="E184" s="114" t="s">
        <v>1081</v>
      </c>
      <c r="F184" s="115" t="s">
        <v>2531</v>
      </c>
      <c r="G184" s="116" t="s">
        <v>339</v>
      </c>
      <c r="H184" s="117">
        <v>163.80099999999999</v>
      </c>
      <c r="I184" s="118"/>
      <c r="J184" s="26"/>
      <c r="K184" s="119" t="s">
        <v>1</v>
      </c>
      <c r="L184" s="120" t="s">
        <v>37</v>
      </c>
      <c r="M184" s="121">
        <v>0</v>
      </c>
      <c r="N184" s="121">
        <f t="shared" si="9"/>
        <v>0</v>
      </c>
      <c r="O184" s="121">
        <v>0</v>
      </c>
      <c r="P184" s="121">
        <f t="shared" si="10"/>
        <v>0</v>
      </c>
      <c r="Q184" s="121">
        <v>0</v>
      </c>
      <c r="R184" s="122">
        <f t="shared" si="11"/>
        <v>0</v>
      </c>
      <c r="S184" s="25"/>
      <c r="T184" s="25"/>
      <c r="U184" s="25"/>
      <c r="V184" s="25"/>
      <c r="W184" s="25"/>
      <c r="X184" s="25"/>
      <c r="Y184" s="25"/>
      <c r="Z184" s="25"/>
      <c r="AA184" s="25"/>
      <c r="AB184" s="25"/>
      <c r="AC184" s="25"/>
      <c r="AP184" s="123" t="s">
        <v>214</v>
      </c>
      <c r="AR184" s="123" t="s">
        <v>145</v>
      </c>
      <c r="AS184" s="123" t="s">
        <v>67</v>
      </c>
      <c r="AW184" s="14" t="s">
        <v>144</v>
      </c>
      <c r="BC184" s="124" t="e">
        <f>IF(L184="základní",#REF!,0)</f>
        <v>#REF!</v>
      </c>
      <c r="BD184" s="124">
        <f>IF(L184="snížená",#REF!,0)</f>
        <v>0</v>
      </c>
      <c r="BE184" s="124">
        <f>IF(L184="zákl. přenesená",#REF!,0)</f>
        <v>0</v>
      </c>
      <c r="BF184" s="124">
        <f>IF(L184="sníž. přenesená",#REF!,0)</f>
        <v>0</v>
      </c>
      <c r="BG184" s="124">
        <f>IF(L184="nulová",#REF!,0)</f>
        <v>0</v>
      </c>
      <c r="BH184" s="14" t="s">
        <v>65</v>
      </c>
      <c r="BI184" s="124" t="e">
        <f>ROUND(#REF!*H184,2)</f>
        <v>#REF!</v>
      </c>
      <c r="BJ184" s="14" t="s">
        <v>214</v>
      </c>
      <c r="BK184" s="123" t="s">
        <v>2532</v>
      </c>
    </row>
    <row r="185" spans="1:63" s="12" customFormat="1" ht="22.9" customHeight="1" x14ac:dyDescent="0.2">
      <c r="B185" s="103"/>
      <c r="D185" s="104" t="s">
        <v>56</v>
      </c>
      <c r="E185" s="125" t="s">
        <v>489</v>
      </c>
      <c r="F185" s="125" t="s">
        <v>490</v>
      </c>
      <c r="J185" s="103"/>
      <c r="K185" s="106"/>
      <c r="L185" s="107"/>
      <c r="M185" s="107"/>
      <c r="N185" s="108">
        <f>SUM(N186:N188)</f>
        <v>1.473678</v>
      </c>
      <c r="O185" s="107"/>
      <c r="P185" s="108">
        <f>SUM(P186:P188)</f>
        <v>0</v>
      </c>
      <c r="Q185" s="107"/>
      <c r="R185" s="109">
        <f>SUM(R186:R188)</f>
        <v>2.5853999999999999E-2</v>
      </c>
      <c r="AP185" s="104" t="s">
        <v>67</v>
      </c>
      <c r="AR185" s="110" t="s">
        <v>56</v>
      </c>
      <c r="AS185" s="110" t="s">
        <v>65</v>
      </c>
      <c r="AW185" s="104" t="s">
        <v>144</v>
      </c>
      <c r="BI185" s="111" t="e">
        <f>SUM(BI186:BI188)</f>
        <v>#REF!</v>
      </c>
    </row>
    <row r="186" spans="1:63" s="2" customFormat="1" ht="49.15" customHeight="1" x14ac:dyDescent="0.2">
      <c r="A186" s="25"/>
      <c r="B186" s="112"/>
      <c r="C186" s="113" t="s">
        <v>343</v>
      </c>
      <c r="D186" s="113" t="s">
        <v>145</v>
      </c>
      <c r="E186" s="114" t="s">
        <v>2533</v>
      </c>
      <c r="F186" s="115" t="s">
        <v>2534</v>
      </c>
      <c r="G186" s="116" t="s">
        <v>198</v>
      </c>
      <c r="H186" s="117">
        <v>15.512</v>
      </c>
      <c r="I186" s="118"/>
      <c r="J186" s="26"/>
      <c r="K186" s="119" t="s">
        <v>1</v>
      </c>
      <c r="L186" s="120" t="s">
        <v>37</v>
      </c>
      <c r="M186" s="121">
        <v>0</v>
      </c>
      <c r="N186" s="121">
        <f>M186*H186</f>
        <v>0</v>
      </c>
      <c r="O186" s="121">
        <v>0</v>
      </c>
      <c r="P186" s="121">
        <f>O186*H186</f>
        <v>0</v>
      </c>
      <c r="Q186" s="121">
        <v>0</v>
      </c>
      <c r="R186" s="122">
        <f>Q186*H186</f>
        <v>0</v>
      </c>
      <c r="S186" s="25"/>
      <c r="T186" s="25"/>
      <c r="U186" s="25"/>
      <c r="V186" s="25"/>
      <c r="W186" s="25"/>
      <c r="X186" s="25"/>
      <c r="Y186" s="25"/>
      <c r="Z186" s="25"/>
      <c r="AA186" s="25"/>
      <c r="AB186" s="25"/>
      <c r="AC186" s="25"/>
      <c r="AP186" s="123" t="s">
        <v>143</v>
      </c>
      <c r="AR186" s="123" t="s">
        <v>145</v>
      </c>
      <c r="AS186" s="123" t="s">
        <v>67</v>
      </c>
      <c r="AW186" s="14" t="s">
        <v>144</v>
      </c>
      <c r="BC186" s="124" t="e">
        <f>IF(L186="základní",#REF!,0)</f>
        <v>#REF!</v>
      </c>
      <c r="BD186" s="124">
        <f>IF(L186="snížená",#REF!,0)</f>
        <v>0</v>
      </c>
      <c r="BE186" s="124">
        <f>IF(L186="zákl. přenesená",#REF!,0)</f>
        <v>0</v>
      </c>
      <c r="BF186" s="124">
        <f>IF(L186="sníž. přenesená",#REF!,0)</f>
        <v>0</v>
      </c>
      <c r="BG186" s="124">
        <f>IF(L186="nulová",#REF!,0)</f>
        <v>0</v>
      </c>
      <c r="BH186" s="14" t="s">
        <v>65</v>
      </c>
      <c r="BI186" s="124" t="e">
        <f>ROUND(#REF!*H186,2)</f>
        <v>#REF!</v>
      </c>
      <c r="BJ186" s="14" t="s">
        <v>143</v>
      </c>
      <c r="BK186" s="123" t="s">
        <v>2535</v>
      </c>
    </row>
    <row r="187" spans="1:63" s="2" customFormat="1" ht="24.2" customHeight="1" x14ac:dyDescent="0.2">
      <c r="A187" s="25"/>
      <c r="B187" s="112"/>
      <c r="C187" s="113" t="s">
        <v>347</v>
      </c>
      <c r="D187" s="113" t="s">
        <v>145</v>
      </c>
      <c r="E187" s="114" t="s">
        <v>1457</v>
      </c>
      <c r="F187" s="115" t="s">
        <v>1458</v>
      </c>
      <c r="G187" s="116" t="s">
        <v>1126</v>
      </c>
      <c r="H187" s="117">
        <v>25.853999999999999</v>
      </c>
      <c r="I187" s="118"/>
      <c r="J187" s="26"/>
      <c r="K187" s="119" t="s">
        <v>1</v>
      </c>
      <c r="L187" s="120" t="s">
        <v>37</v>
      </c>
      <c r="M187" s="121">
        <v>5.7000000000000002E-2</v>
      </c>
      <c r="N187" s="121">
        <f>M187*H187</f>
        <v>1.473678</v>
      </c>
      <c r="O187" s="121">
        <v>0</v>
      </c>
      <c r="P187" s="121">
        <f>O187*H187</f>
        <v>0</v>
      </c>
      <c r="Q187" s="121">
        <v>1E-3</v>
      </c>
      <c r="R187" s="122">
        <f>Q187*H187</f>
        <v>2.5853999999999999E-2</v>
      </c>
      <c r="S187" s="25"/>
      <c r="T187" s="25"/>
      <c r="U187" s="25"/>
      <c r="V187" s="25"/>
      <c r="W187" s="25"/>
      <c r="X187" s="25"/>
      <c r="Y187" s="25"/>
      <c r="Z187" s="25"/>
      <c r="AA187" s="25"/>
      <c r="AB187" s="25"/>
      <c r="AC187" s="25"/>
      <c r="AP187" s="123" t="s">
        <v>214</v>
      </c>
      <c r="AR187" s="123" t="s">
        <v>145</v>
      </c>
      <c r="AS187" s="123" t="s">
        <v>67</v>
      </c>
      <c r="AW187" s="14" t="s">
        <v>144</v>
      </c>
      <c r="BC187" s="124" t="e">
        <f>IF(L187="základní",#REF!,0)</f>
        <v>#REF!</v>
      </c>
      <c r="BD187" s="124">
        <f>IF(L187="snížená",#REF!,0)</f>
        <v>0</v>
      </c>
      <c r="BE187" s="124">
        <f>IF(L187="zákl. přenesená",#REF!,0)</f>
        <v>0</v>
      </c>
      <c r="BF187" s="124">
        <f>IF(L187="sníž. přenesená",#REF!,0)</f>
        <v>0</v>
      </c>
      <c r="BG187" s="124">
        <f>IF(L187="nulová",#REF!,0)</f>
        <v>0</v>
      </c>
      <c r="BH187" s="14" t="s">
        <v>65</v>
      </c>
      <c r="BI187" s="124" t="e">
        <f>ROUND(#REF!*H187,2)</f>
        <v>#REF!</v>
      </c>
      <c r="BJ187" s="14" t="s">
        <v>214</v>
      </c>
      <c r="BK187" s="123" t="s">
        <v>2536</v>
      </c>
    </row>
    <row r="188" spans="1:63" s="2" customFormat="1" ht="24.2" customHeight="1" x14ac:dyDescent="0.2">
      <c r="A188" s="25"/>
      <c r="B188" s="112"/>
      <c r="C188" s="113" t="s">
        <v>351</v>
      </c>
      <c r="D188" s="113" t="s">
        <v>145</v>
      </c>
      <c r="E188" s="114" t="s">
        <v>2537</v>
      </c>
      <c r="F188" s="115" t="s">
        <v>2538</v>
      </c>
      <c r="G188" s="116" t="s">
        <v>339</v>
      </c>
      <c r="H188" s="117">
        <v>6.9809999999999999</v>
      </c>
      <c r="I188" s="118"/>
      <c r="J188" s="26"/>
      <c r="K188" s="119" t="s">
        <v>1</v>
      </c>
      <c r="L188" s="120" t="s">
        <v>37</v>
      </c>
      <c r="M188" s="121">
        <v>0</v>
      </c>
      <c r="N188" s="121">
        <f>M188*H188</f>
        <v>0</v>
      </c>
      <c r="O188" s="121">
        <v>0</v>
      </c>
      <c r="P188" s="121">
        <f>O188*H188</f>
        <v>0</v>
      </c>
      <c r="Q188" s="121">
        <v>0</v>
      </c>
      <c r="R188" s="122">
        <f>Q188*H188</f>
        <v>0</v>
      </c>
      <c r="S188" s="25"/>
      <c r="T188" s="25"/>
      <c r="U188" s="25"/>
      <c r="V188" s="25"/>
      <c r="W188" s="25"/>
      <c r="X188" s="25"/>
      <c r="Y188" s="25"/>
      <c r="Z188" s="25"/>
      <c r="AA188" s="25"/>
      <c r="AB188" s="25"/>
      <c r="AC188" s="25"/>
      <c r="AP188" s="123" t="s">
        <v>214</v>
      </c>
      <c r="AR188" s="123" t="s">
        <v>145</v>
      </c>
      <c r="AS188" s="123" t="s">
        <v>67</v>
      </c>
      <c r="AW188" s="14" t="s">
        <v>144</v>
      </c>
      <c r="BC188" s="124" t="e">
        <f>IF(L188="základní",#REF!,0)</f>
        <v>#REF!</v>
      </c>
      <c r="BD188" s="124">
        <f>IF(L188="snížená",#REF!,0)</f>
        <v>0</v>
      </c>
      <c r="BE188" s="124">
        <f>IF(L188="zákl. přenesená",#REF!,0)</f>
        <v>0</v>
      </c>
      <c r="BF188" s="124">
        <f>IF(L188="sníž. přenesená",#REF!,0)</f>
        <v>0</v>
      </c>
      <c r="BG188" s="124">
        <f>IF(L188="nulová",#REF!,0)</f>
        <v>0</v>
      </c>
      <c r="BH188" s="14" t="s">
        <v>65</v>
      </c>
      <c r="BI188" s="124" t="e">
        <f>ROUND(#REF!*H188,2)</f>
        <v>#REF!</v>
      </c>
      <c r="BJ188" s="14" t="s">
        <v>214</v>
      </c>
      <c r="BK188" s="123" t="s">
        <v>2539</v>
      </c>
    </row>
    <row r="189" spans="1:63" s="12" customFormat="1" ht="22.9" customHeight="1" x14ac:dyDescent="0.2">
      <c r="B189" s="103"/>
      <c r="D189" s="104" t="s">
        <v>56</v>
      </c>
      <c r="E189" s="125" t="s">
        <v>1890</v>
      </c>
      <c r="F189" s="125" t="s">
        <v>1891</v>
      </c>
      <c r="J189" s="103"/>
      <c r="K189" s="106"/>
      <c r="L189" s="107"/>
      <c r="M189" s="107"/>
      <c r="N189" s="108">
        <f>SUM(N190:N200)</f>
        <v>12.674235999999999</v>
      </c>
      <c r="O189" s="107"/>
      <c r="P189" s="108">
        <f>SUM(P190:P200)</f>
        <v>0.33889754999999994</v>
      </c>
      <c r="Q189" s="107"/>
      <c r="R189" s="109">
        <f>SUM(R190:R200)</f>
        <v>9.7125020000000006E-2</v>
      </c>
      <c r="AP189" s="104" t="s">
        <v>67</v>
      </c>
      <c r="AR189" s="110" t="s">
        <v>56</v>
      </c>
      <c r="AS189" s="110" t="s">
        <v>65</v>
      </c>
      <c r="AW189" s="104" t="s">
        <v>144</v>
      </c>
      <c r="BI189" s="111" t="e">
        <f>SUM(BI190:BI200)</f>
        <v>#REF!</v>
      </c>
    </row>
    <row r="190" spans="1:63" s="2" customFormat="1" ht="16.5" customHeight="1" x14ac:dyDescent="0.2">
      <c r="A190" s="25"/>
      <c r="B190" s="112"/>
      <c r="C190" s="113" t="s">
        <v>355</v>
      </c>
      <c r="D190" s="113" t="s">
        <v>145</v>
      </c>
      <c r="E190" s="114" t="s">
        <v>2540</v>
      </c>
      <c r="F190" s="115" t="s">
        <v>2541</v>
      </c>
      <c r="G190" s="116" t="s">
        <v>178</v>
      </c>
      <c r="H190" s="117">
        <v>8.2729999999999997</v>
      </c>
      <c r="I190" s="118"/>
      <c r="J190" s="26"/>
      <c r="K190" s="119" t="s">
        <v>1</v>
      </c>
      <c r="L190" s="120" t="s">
        <v>37</v>
      </c>
      <c r="M190" s="121">
        <v>2.4E-2</v>
      </c>
      <c r="N190" s="121">
        <f t="shared" ref="N190:N200" si="12">M190*H190</f>
        <v>0.19855200000000001</v>
      </c>
      <c r="O190" s="121">
        <v>0</v>
      </c>
      <c r="P190" s="121">
        <f t="shared" ref="P190:P200" si="13">O190*H190</f>
        <v>0</v>
      </c>
      <c r="Q190" s="121">
        <v>0</v>
      </c>
      <c r="R190" s="122">
        <f t="shared" ref="R190:R200" si="14">Q190*H190</f>
        <v>0</v>
      </c>
      <c r="S190" s="25"/>
      <c r="T190" s="25"/>
      <c r="U190" s="25"/>
      <c r="V190" s="25"/>
      <c r="W190" s="25"/>
      <c r="X190" s="25"/>
      <c r="Y190" s="25"/>
      <c r="Z190" s="25"/>
      <c r="AA190" s="25"/>
      <c r="AB190" s="25"/>
      <c r="AC190" s="25"/>
      <c r="AP190" s="123" t="s">
        <v>214</v>
      </c>
      <c r="AR190" s="123" t="s">
        <v>145</v>
      </c>
      <c r="AS190" s="123" t="s">
        <v>67</v>
      </c>
      <c r="AW190" s="14" t="s">
        <v>144</v>
      </c>
      <c r="BC190" s="124" t="e">
        <f>IF(L190="základní",#REF!,0)</f>
        <v>#REF!</v>
      </c>
      <c r="BD190" s="124">
        <f>IF(L190="snížená",#REF!,0)</f>
        <v>0</v>
      </c>
      <c r="BE190" s="124">
        <f>IF(L190="zákl. přenesená",#REF!,0)</f>
        <v>0</v>
      </c>
      <c r="BF190" s="124">
        <f>IF(L190="sníž. přenesená",#REF!,0)</f>
        <v>0</v>
      </c>
      <c r="BG190" s="124">
        <f>IF(L190="nulová",#REF!,0)</f>
        <v>0</v>
      </c>
      <c r="BH190" s="14" t="s">
        <v>65</v>
      </c>
      <c r="BI190" s="124" t="e">
        <f>ROUND(#REF!*H190,2)</f>
        <v>#REF!</v>
      </c>
      <c r="BJ190" s="14" t="s">
        <v>214</v>
      </c>
      <c r="BK190" s="123" t="s">
        <v>2542</v>
      </c>
    </row>
    <row r="191" spans="1:63" s="2" customFormat="1" ht="16.5" customHeight="1" x14ac:dyDescent="0.2">
      <c r="A191" s="25"/>
      <c r="B191" s="112"/>
      <c r="C191" s="113" t="s">
        <v>359</v>
      </c>
      <c r="D191" s="113" t="s">
        <v>145</v>
      </c>
      <c r="E191" s="114" t="s">
        <v>2245</v>
      </c>
      <c r="F191" s="115" t="s">
        <v>2246</v>
      </c>
      <c r="G191" s="116" t="s">
        <v>178</v>
      </c>
      <c r="H191" s="117">
        <v>8.2729999999999997</v>
      </c>
      <c r="I191" s="118"/>
      <c r="J191" s="26"/>
      <c r="K191" s="119" t="s">
        <v>1</v>
      </c>
      <c r="L191" s="120" t="s">
        <v>37</v>
      </c>
      <c r="M191" s="121">
        <v>4.3999999999999997E-2</v>
      </c>
      <c r="N191" s="121">
        <f t="shared" si="12"/>
        <v>0.36401199999999995</v>
      </c>
      <c r="O191" s="121">
        <v>2.9999999999999997E-4</v>
      </c>
      <c r="P191" s="121">
        <f t="shared" si="13"/>
        <v>2.4818999999999996E-3</v>
      </c>
      <c r="Q191" s="121">
        <v>0</v>
      </c>
      <c r="R191" s="122">
        <f t="shared" si="14"/>
        <v>0</v>
      </c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5"/>
      <c r="AP191" s="123" t="s">
        <v>214</v>
      </c>
      <c r="AR191" s="123" t="s">
        <v>145</v>
      </c>
      <c r="AS191" s="123" t="s">
        <v>67</v>
      </c>
      <c r="AW191" s="14" t="s">
        <v>144</v>
      </c>
      <c r="BC191" s="124" t="e">
        <f>IF(L191="základní",#REF!,0)</f>
        <v>#REF!</v>
      </c>
      <c r="BD191" s="124">
        <f>IF(L191="snížená",#REF!,0)</f>
        <v>0</v>
      </c>
      <c r="BE191" s="124">
        <f>IF(L191="zákl. přenesená",#REF!,0)</f>
        <v>0</v>
      </c>
      <c r="BF191" s="124">
        <f>IF(L191="sníž. přenesená",#REF!,0)</f>
        <v>0</v>
      </c>
      <c r="BG191" s="124">
        <f>IF(L191="nulová",#REF!,0)</f>
        <v>0</v>
      </c>
      <c r="BH191" s="14" t="s">
        <v>65</v>
      </c>
      <c r="BI191" s="124" t="e">
        <f>ROUND(#REF!*H191,2)</f>
        <v>#REF!</v>
      </c>
      <c r="BJ191" s="14" t="s">
        <v>214</v>
      </c>
      <c r="BK191" s="123" t="s">
        <v>2543</v>
      </c>
    </row>
    <row r="192" spans="1:63" s="2" customFormat="1" ht="21.75" customHeight="1" x14ac:dyDescent="0.2">
      <c r="A192" s="25"/>
      <c r="B192" s="112"/>
      <c r="C192" s="113" t="s">
        <v>363</v>
      </c>
      <c r="D192" s="113" t="s">
        <v>145</v>
      </c>
      <c r="E192" s="114" t="s">
        <v>2544</v>
      </c>
      <c r="F192" s="115" t="s">
        <v>2545</v>
      </c>
      <c r="G192" s="116" t="s">
        <v>178</v>
      </c>
      <c r="H192" s="117">
        <v>8.2729999999999997</v>
      </c>
      <c r="I192" s="118"/>
      <c r="J192" s="26"/>
      <c r="K192" s="119" t="s">
        <v>1</v>
      </c>
      <c r="L192" s="120" t="s">
        <v>37</v>
      </c>
      <c r="M192" s="121">
        <v>0.29099999999999998</v>
      </c>
      <c r="N192" s="121">
        <f t="shared" si="12"/>
        <v>2.4074429999999998</v>
      </c>
      <c r="O192" s="121">
        <v>1.2E-2</v>
      </c>
      <c r="P192" s="121">
        <f t="shared" si="13"/>
        <v>9.9276000000000003E-2</v>
      </c>
      <c r="Q192" s="121">
        <v>0</v>
      </c>
      <c r="R192" s="122">
        <f t="shared" si="14"/>
        <v>0</v>
      </c>
      <c r="S192" s="25"/>
      <c r="T192" s="25"/>
      <c r="U192" s="25"/>
      <c r="V192" s="25"/>
      <c r="W192" s="25"/>
      <c r="X192" s="25"/>
      <c r="Y192" s="25"/>
      <c r="Z192" s="25"/>
      <c r="AA192" s="25"/>
      <c r="AB192" s="25"/>
      <c r="AC192" s="25"/>
      <c r="AP192" s="123" t="s">
        <v>214</v>
      </c>
      <c r="AR192" s="123" t="s">
        <v>145</v>
      </c>
      <c r="AS192" s="123" t="s">
        <v>67</v>
      </c>
      <c r="AW192" s="14" t="s">
        <v>144</v>
      </c>
      <c r="BC192" s="124" t="e">
        <f>IF(L192="základní",#REF!,0)</f>
        <v>#REF!</v>
      </c>
      <c r="BD192" s="124">
        <f>IF(L192="snížená",#REF!,0)</f>
        <v>0</v>
      </c>
      <c r="BE192" s="124">
        <f>IF(L192="zákl. přenesená",#REF!,0)</f>
        <v>0</v>
      </c>
      <c r="BF192" s="124">
        <f>IF(L192="sníž. přenesená",#REF!,0)</f>
        <v>0</v>
      </c>
      <c r="BG192" s="124">
        <f>IF(L192="nulová",#REF!,0)</f>
        <v>0</v>
      </c>
      <c r="BH192" s="14" t="s">
        <v>65</v>
      </c>
      <c r="BI192" s="124" t="e">
        <f>ROUND(#REF!*H192,2)</f>
        <v>#REF!</v>
      </c>
      <c r="BJ192" s="14" t="s">
        <v>214</v>
      </c>
      <c r="BK192" s="123" t="s">
        <v>2546</v>
      </c>
    </row>
    <row r="193" spans="1:63" s="2" customFormat="1" ht="24.2" customHeight="1" x14ac:dyDescent="0.2">
      <c r="A193" s="25"/>
      <c r="B193" s="112"/>
      <c r="C193" s="113" t="s">
        <v>367</v>
      </c>
      <c r="D193" s="113" t="s">
        <v>145</v>
      </c>
      <c r="E193" s="114" t="s">
        <v>2547</v>
      </c>
      <c r="F193" s="115" t="s">
        <v>2548</v>
      </c>
      <c r="G193" s="116" t="s">
        <v>198</v>
      </c>
      <c r="H193" s="117">
        <v>8.2729999999999997</v>
      </c>
      <c r="I193" s="118"/>
      <c r="J193" s="26"/>
      <c r="K193" s="119" t="s">
        <v>1</v>
      </c>
      <c r="L193" s="120" t="s">
        <v>37</v>
      </c>
      <c r="M193" s="121">
        <v>9.8000000000000004E-2</v>
      </c>
      <c r="N193" s="121">
        <f t="shared" si="12"/>
        <v>0.81075399999999997</v>
      </c>
      <c r="O193" s="121">
        <v>0</v>
      </c>
      <c r="P193" s="121">
        <f t="shared" si="13"/>
        <v>0</v>
      </c>
      <c r="Q193" s="121">
        <v>1.174E-2</v>
      </c>
      <c r="R193" s="122">
        <f t="shared" si="14"/>
        <v>9.7125020000000006E-2</v>
      </c>
      <c r="S193" s="25"/>
      <c r="T193" s="25"/>
      <c r="U193" s="25"/>
      <c r="V193" s="25"/>
      <c r="W193" s="25"/>
      <c r="X193" s="25"/>
      <c r="Y193" s="25"/>
      <c r="Z193" s="25"/>
      <c r="AA193" s="25"/>
      <c r="AB193" s="25"/>
      <c r="AC193" s="25"/>
      <c r="AP193" s="123" t="s">
        <v>214</v>
      </c>
      <c r="AR193" s="123" t="s">
        <v>145</v>
      </c>
      <c r="AS193" s="123" t="s">
        <v>67</v>
      </c>
      <c r="AW193" s="14" t="s">
        <v>144</v>
      </c>
      <c r="BC193" s="124" t="e">
        <f>IF(L193="základní",#REF!,0)</f>
        <v>#REF!</v>
      </c>
      <c r="BD193" s="124">
        <f>IF(L193="snížená",#REF!,0)</f>
        <v>0</v>
      </c>
      <c r="BE193" s="124">
        <f>IF(L193="zákl. přenesená",#REF!,0)</f>
        <v>0</v>
      </c>
      <c r="BF193" s="124">
        <f>IF(L193="sníž. přenesená",#REF!,0)</f>
        <v>0</v>
      </c>
      <c r="BG193" s="124">
        <f>IF(L193="nulová",#REF!,0)</f>
        <v>0</v>
      </c>
      <c r="BH193" s="14" t="s">
        <v>65</v>
      </c>
      <c r="BI193" s="124" t="e">
        <f>ROUND(#REF!*H193,2)</f>
        <v>#REF!</v>
      </c>
      <c r="BJ193" s="14" t="s">
        <v>214</v>
      </c>
      <c r="BK193" s="123" t="s">
        <v>2549</v>
      </c>
    </row>
    <row r="194" spans="1:63" s="2" customFormat="1" ht="24.2" customHeight="1" x14ac:dyDescent="0.2">
      <c r="A194" s="25"/>
      <c r="B194" s="112"/>
      <c r="C194" s="113" t="s">
        <v>371</v>
      </c>
      <c r="D194" s="113" t="s">
        <v>145</v>
      </c>
      <c r="E194" s="114" t="s">
        <v>2233</v>
      </c>
      <c r="F194" s="115" t="s">
        <v>2234</v>
      </c>
      <c r="G194" s="116" t="s">
        <v>198</v>
      </c>
      <c r="H194" s="117">
        <v>8.2729999999999997</v>
      </c>
      <c r="I194" s="118"/>
      <c r="J194" s="26"/>
      <c r="K194" s="119" t="s">
        <v>1</v>
      </c>
      <c r="L194" s="120" t="s">
        <v>37</v>
      </c>
      <c r="M194" s="121">
        <v>0.29399999999999998</v>
      </c>
      <c r="N194" s="121">
        <f t="shared" si="12"/>
        <v>2.4322619999999997</v>
      </c>
      <c r="O194" s="121">
        <v>5.8E-4</v>
      </c>
      <c r="P194" s="121">
        <f t="shared" si="13"/>
        <v>4.7983399999999999E-3</v>
      </c>
      <c r="Q194" s="121">
        <v>0</v>
      </c>
      <c r="R194" s="122">
        <f t="shared" si="14"/>
        <v>0</v>
      </c>
      <c r="S194" s="25"/>
      <c r="T194" s="25"/>
      <c r="U194" s="25"/>
      <c r="V194" s="25"/>
      <c r="W194" s="25"/>
      <c r="X194" s="25"/>
      <c r="Y194" s="25"/>
      <c r="Z194" s="25"/>
      <c r="AA194" s="25"/>
      <c r="AB194" s="25"/>
      <c r="AC194" s="25"/>
      <c r="AP194" s="123" t="s">
        <v>214</v>
      </c>
      <c r="AR194" s="123" t="s">
        <v>145</v>
      </c>
      <c r="AS194" s="123" t="s">
        <v>67</v>
      </c>
      <c r="AW194" s="14" t="s">
        <v>144</v>
      </c>
      <c r="BC194" s="124" t="e">
        <f>IF(L194="základní",#REF!,0)</f>
        <v>#REF!</v>
      </c>
      <c r="BD194" s="124">
        <f>IF(L194="snížená",#REF!,0)</f>
        <v>0</v>
      </c>
      <c r="BE194" s="124">
        <f>IF(L194="zákl. přenesená",#REF!,0)</f>
        <v>0</v>
      </c>
      <c r="BF194" s="124">
        <f>IF(L194="sníž. přenesená",#REF!,0)</f>
        <v>0</v>
      </c>
      <c r="BG194" s="124">
        <f>IF(L194="nulová",#REF!,0)</f>
        <v>0</v>
      </c>
      <c r="BH194" s="14" t="s">
        <v>65</v>
      </c>
      <c r="BI194" s="124" t="e">
        <f>ROUND(#REF!*H194,2)</f>
        <v>#REF!</v>
      </c>
      <c r="BJ194" s="14" t="s">
        <v>214</v>
      </c>
      <c r="BK194" s="123" t="s">
        <v>2550</v>
      </c>
    </row>
    <row r="195" spans="1:63" s="2" customFormat="1" ht="24.2" customHeight="1" x14ac:dyDescent="0.2">
      <c r="A195" s="25"/>
      <c r="B195" s="112"/>
      <c r="C195" s="126" t="s">
        <v>375</v>
      </c>
      <c r="D195" s="126" t="s">
        <v>242</v>
      </c>
      <c r="E195" s="127" t="s">
        <v>2236</v>
      </c>
      <c r="F195" s="128" t="s">
        <v>2237</v>
      </c>
      <c r="G195" s="129" t="s">
        <v>198</v>
      </c>
      <c r="H195" s="130">
        <v>9.1</v>
      </c>
      <c r="I195" s="131"/>
      <c r="J195" s="132"/>
      <c r="K195" s="133" t="s">
        <v>1</v>
      </c>
      <c r="L195" s="134" t="s">
        <v>37</v>
      </c>
      <c r="M195" s="121">
        <v>0</v>
      </c>
      <c r="N195" s="121">
        <f t="shared" si="12"/>
        <v>0</v>
      </c>
      <c r="O195" s="121">
        <v>4.4999999999999999E-4</v>
      </c>
      <c r="P195" s="121">
        <f t="shared" si="13"/>
        <v>4.0949999999999997E-3</v>
      </c>
      <c r="Q195" s="121">
        <v>0</v>
      </c>
      <c r="R195" s="122">
        <f t="shared" si="14"/>
        <v>0</v>
      </c>
      <c r="S195" s="25"/>
      <c r="T195" s="25"/>
      <c r="U195" s="25"/>
      <c r="V195" s="25"/>
      <c r="W195" s="25"/>
      <c r="X195" s="25"/>
      <c r="Y195" s="25"/>
      <c r="Z195" s="25"/>
      <c r="AA195" s="25"/>
      <c r="AB195" s="25"/>
      <c r="AC195" s="25"/>
      <c r="AP195" s="123" t="s">
        <v>267</v>
      </c>
      <c r="AR195" s="123" t="s">
        <v>242</v>
      </c>
      <c r="AS195" s="123" t="s">
        <v>67</v>
      </c>
      <c r="AW195" s="14" t="s">
        <v>144</v>
      </c>
      <c r="BC195" s="124" t="e">
        <f>IF(L195="základní",#REF!,0)</f>
        <v>#REF!</v>
      </c>
      <c r="BD195" s="124">
        <f>IF(L195="snížená",#REF!,0)</f>
        <v>0</v>
      </c>
      <c r="BE195" s="124">
        <f>IF(L195="zákl. přenesená",#REF!,0)</f>
        <v>0</v>
      </c>
      <c r="BF195" s="124">
        <f>IF(L195="sníž. přenesená",#REF!,0)</f>
        <v>0</v>
      </c>
      <c r="BG195" s="124">
        <f>IF(L195="nulová",#REF!,0)</f>
        <v>0</v>
      </c>
      <c r="BH195" s="14" t="s">
        <v>65</v>
      </c>
      <c r="BI195" s="124" t="e">
        <f>ROUND(#REF!*H195,2)</f>
        <v>#REF!</v>
      </c>
      <c r="BJ195" s="14" t="s">
        <v>214</v>
      </c>
      <c r="BK195" s="123" t="s">
        <v>2551</v>
      </c>
    </row>
    <row r="196" spans="1:63" s="2" customFormat="1" ht="24.2" customHeight="1" x14ac:dyDescent="0.2">
      <c r="A196" s="25"/>
      <c r="B196" s="112"/>
      <c r="C196" s="113" t="s">
        <v>379</v>
      </c>
      <c r="D196" s="113" t="s">
        <v>145</v>
      </c>
      <c r="E196" s="114" t="s">
        <v>2552</v>
      </c>
      <c r="F196" s="115" t="s">
        <v>2553</v>
      </c>
      <c r="G196" s="116" t="s">
        <v>178</v>
      </c>
      <c r="H196" s="117">
        <v>8.2729999999999997</v>
      </c>
      <c r="I196" s="118"/>
      <c r="J196" s="26"/>
      <c r="K196" s="119" t="s">
        <v>1</v>
      </c>
      <c r="L196" s="120" t="s">
        <v>37</v>
      </c>
      <c r="M196" s="121">
        <v>0.63100000000000001</v>
      </c>
      <c r="N196" s="121">
        <f t="shared" si="12"/>
        <v>5.2202630000000001</v>
      </c>
      <c r="O196" s="121">
        <v>6.3499999999999997E-3</v>
      </c>
      <c r="P196" s="121">
        <f t="shared" si="13"/>
        <v>5.2533549999999998E-2</v>
      </c>
      <c r="Q196" s="121">
        <v>0</v>
      </c>
      <c r="R196" s="122">
        <f t="shared" si="14"/>
        <v>0</v>
      </c>
      <c r="S196" s="25"/>
      <c r="T196" s="25"/>
      <c r="U196" s="25"/>
      <c r="V196" s="25"/>
      <c r="W196" s="25"/>
      <c r="X196" s="25"/>
      <c r="Y196" s="25"/>
      <c r="Z196" s="25"/>
      <c r="AA196" s="25"/>
      <c r="AB196" s="25"/>
      <c r="AC196" s="25"/>
      <c r="AP196" s="123" t="s">
        <v>214</v>
      </c>
      <c r="AR196" s="123" t="s">
        <v>145</v>
      </c>
      <c r="AS196" s="123" t="s">
        <v>67</v>
      </c>
      <c r="AW196" s="14" t="s">
        <v>144</v>
      </c>
      <c r="BC196" s="124" t="e">
        <f>IF(L196="základní",#REF!,0)</f>
        <v>#REF!</v>
      </c>
      <c r="BD196" s="124">
        <f>IF(L196="snížená",#REF!,0)</f>
        <v>0</v>
      </c>
      <c r="BE196" s="124">
        <f>IF(L196="zákl. přenesená",#REF!,0)</f>
        <v>0</v>
      </c>
      <c r="BF196" s="124">
        <f>IF(L196="sníž. přenesená",#REF!,0)</f>
        <v>0</v>
      </c>
      <c r="BG196" s="124">
        <f>IF(L196="nulová",#REF!,0)</f>
        <v>0</v>
      </c>
      <c r="BH196" s="14" t="s">
        <v>65</v>
      </c>
      <c r="BI196" s="124" t="e">
        <f>ROUND(#REF!*H196,2)</f>
        <v>#REF!</v>
      </c>
      <c r="BJ196" s="14" t="s">
        <v>214</v>
      </c>
      <c r="BK196" s="123" t="s">
        <v>2554</v>
      </c>
    </row>
    <row r="197" spans="1:63" s="2" customFormat="1" ht="37.9" customHeight="1" x14ac:dyDescent="0.2">
      <c r="A197" s="25"/>
      <c r="B197" s="112"/>
      <c r="C197" s="126" t="s">
        <v>383</v>
      </c>
      <c r="D197" s="126" t="s">
        <v>242</v>
      </c>
      <c r="E197" s="127" t="s">
        <v>2242</v>
      </c>
      <c r="F197" s="128" t="s">
        <v>2243</v>
      </c>
      <c r="G197" s="129" t="s">
        <v>178</v>
      </c>
      <c r="H197" s="130">
        <v>9.1</v>
      </c>
      <c r="I197" s="131"/>
      <c r="J197" s="132"/>
      <c r="K197" s="133" t="s">
        <v>1</v>
      </c>
      <c r="L197" s="134" t="s">
        <v>37</v>
      </c>
      <c r="M197" s="121">
        <v>0</v>
      </c>
      <c r="N197" s="121">
        <f t="shared" si="12"/>
        <v>0</v>
      </c>
      <c r="O197" s="121">
        <v>1.9199999999999998E-2</v>
      </c>
      <c r="P197" s="121">
        <f t="shared" si="13"/>
        <v>0.17471999999999999</v>
      </c>
      <c r="Q197" s="121">
        <v>0</v>
      </c>
      <c r="R197" s="122">
        <f t="shared" si="14"/>
        <v>0</v>
      </c>
      <c r="S197" s="25"/>
      <c r="T197" s="25"/>
      <c r="U197" s="25"/>
      <c r="V197" s="25"/>
      <c r="W197" s="25"/>
      <c r="X197" s="25"/>
      <c r="Y197" s="25"/>
      <c r="Z197" s="25"/>
      <c r="AA197" s="25"/>
      <c r="AB197" s="25"/>
      <c r="AC197" s="25"/>
      <c r="AP197" s="123" t="s">
        <v>267</v>
      </c>
      <c r="AR197" s="123" t="s">
        <v>242</v>
      </c>
      <c r="AS197" s="123" t="s">
        <v>67</v>
      </c>
      <c r="AW197" s="14" t="s">
        <v>144</v>
      </c>
      <c r="BC197" s="124" t="e">
        <f>IF(L197="základní",#REF!,0)</f>
        <v>#REF!</v>
      </c>
      <c r="BD197" s="124">
        <f>IF(L197="snížená",#REF!,0)</f>
        <v>0</v>
      </c>
      <c r="BE197" s="124">
        <f>IF(L197="zákl. přenesená",#REF!,0)</f>
        <v>0</v>
      </c>
      <c r="BF197" s="124">
        <f>IF(L197="sníž. přenesená",#REF!,0)</f>
        <v>0</v>
      </c>
      <c r="BG197" s="124">
        <f>IF(L197="nulová",#REF!,0)</f>
        <v>0</v>
      </c>
      <c r="BH197" s="14" t="s">
        <v>65</v>
      </c>
      <c r="BI197" s="124" t="e">
        <f>ROUND(#REF!*H197,2)</f>
        <v>#REF!</v>
      </c>
      <c r="BJ197" s="14" t="s">
        <v>214</v>
      </c>
      <c r="BK197" s="123" t="s">
        <v>2555</v>
      </c>
    </row>
    <row r="198" spans="1:63" s="2" customFormat="1" ht="16.5" customHeight="1" x14ac:dyDescent="0.2">
      <c r="A198" s="25"/>
      <c r="B198" s="112"/>
      <c r="C198" s="113" t="s">
        <v>387</v>
      </c>
      <c r="D198" s="113" t="s">
        <v>145</v>
      </c>
      <c r="E198" s="114" t="s">
        <v>2556</v>
      </c>
      <c r="F198" s="115" t="s">
        <v>2557</v>
      </c>
      <c r="G198" s="116" t="s">
        <v>198</v>
      </c>
      <c r="H198" s="117">
        <v>8.2729999999999997</v>
      </c>
      <c r="I198" s="118"/>
      <c r="J198" s="26"/>
      <c r="K198" s="119" t="s">
        <v>1</v>
      </c>
      <c r="L198" s="120" t="s">
        <v>37</v>
      </c>
      <c r="M198" s="121">
        <v>0.05</v>
      </c>
      <c r="N198" s="121">
        <f t="shared" si="12"/>
        <v>0.41365000000000002</v>
      </c>
      <c r="O198" s="121">
        <v>1.2E-4</v>
      </c>
      <c r="P198" s="121">
        <f t="shared" si="13"/>
        <v>9.9276000000000008E-4</v>
      </c>
      <c r="Q198" s="121">
        <v>0</v>
      </c>
      <c r="R198" s="122">
        <f t="shared" si="14"/>
        <v>0</v>
      </c>
      <c r="S198" s="25"/>
      <c r="T198" s="25"/>
      <c r="U198" s="25"/>
      <c r="V198" s="25"/>
      <c r="W198" s="25"/>
      <c r="X198" s="25"/>
      <c r="Y198" s="25"/>
      <c r="Z198" s="25"/>
      <c r="AA198" s="25"/>
      <c r="AB198" s="25"/>
      <c r="AC198" s="25"/>
      <c r="AP198" s="123" t="s">
        <v>214</v>
      </c>
      <c r="AR198" s="123" t="s">
        <v>145</v>
      </c>
      <c r="AS198" s="123" t="s">
        <v>67</v>
      </c>
      <c r="AW198" s="14" t="s">
        <v>144</v>
      </c>
      <c r="BC198" s="124" t="e">
        <f>IF(L198="základní",#REF!,0)</f>
        <v>#REF!</v>
      </c>
      <c r="BD198" s="124">
        <f>IF(L198="snížená",#REF!,0)</f>
        <v>0</v>
      </c>
      <c r="BE198" s="124">
        <f>IF(L198="zákl. přenesená",#REF!,0)</f>
        <v>0</v>
      </c>
      <c r="BF198" s="124">
        <f>IF(L198="sníž. přenesená",#REF!,0)</f>
        <v>0</v>
      </c>
      <c r="BG198" s="124">
        <f>IF(L198="nulová",#REF!,0)</f>
        <v>0</v>
      </c>
      <c r="BH198" s="14" t="s">
        <v>65</v>
      </c>
      <c r="BI198" s="124" t="e">
        <f>ROUND(#REF!*H198,2)</f>
        <v>#REF!</v>
      </c>
      <c r="BJ198" s="14" t="s">
        <v>214</v>
      </c>
      <c r="BK198" s="123" t="s">
        <v>2558</v>
      </c>
    </row>
    <row r="199" spans="1:63" s="2" customFormat="1" ht="21.75" customHeight="1" x14ac:dyDescent="0.2">
      <c r="A199" s="25"/>
      <c r="B199" s="112"/>
      <c r="C199" s="113" t="s">
        <v>391</v>
      </c>
      <c r="D199" s="113" t="s">
        <v>145</v>
      </c>
      <c r="E199" s="114" t="s">
        <v>2559</v>
      </c>
      <c r="F199" s="115" t="s">
        <v>2560</v>
      </c>
      <c r="G199" s="116" t="s">
        <v>178</v>
      </c>
      <c r="H199" s="117">
        <v>8.2729999999999997</v>
      </c>
      <c r="I199" s="118"/>
      <c r="J199" s="26"/>
      <c r="K199" s="119" t="s">
        <v>1</v>
      </c>
      <c r="L199" s="120" t="s">
        <v>37</v>
      </c>
      <c r="M199" s="121">
        <v>0.1</v>
      </c>
      <c r="N199" s="121">
        <f t="shared" si="12"/>
        <v>0.82730000000000004</v>
      </c>
      <c r="O199" s="121">
        <v>0</v>
      </c>
      <c r="P199" s="121">
        <f t="shared" si="13"/>
        <v>0</v>
      </c>
      <c r="Q199" s="121">
        <v>0</v>
      </c>
      <c r="R199" s="122">
        <f t="shared" si="14"/>
        <v>0</v>
      </c>
      <c r="S199" s="25"/>
      <c r="T199" s="25"/>
      <c r="U199" s="25"/>
      <c r="V199" s="25"/>
      <c r="W199" s="25"/>
      <c r="X199" s="25"/>
      <c r="Y199" s="25"/>
      <c r="Z199" s="25"/>
      <c r="AA199" s="25"/>
      <c r="AB199" s="25"/>
      <c r="AC199" s="25"/>
      <c r="AP199" s="123" t="s">
        <v>214</v>
      </c>
      <c r="AR199" s="123" t="s">
        <v>145</v>
      </c>
      <c r="AS199" s="123" t="s">
        <v>67</v>
      </c>
      <c r="AW199" s="14" t="s">
        <v>144</v>
      </c>
      <c r="BC199" s="124" t="e">
        <f>IF(L199="základní",#REF!,0)</f>
        <v>#REF!</v>
      </c>
      <c r="BD199" s="124">
        <f>IF(L199="snížená",#REF!,0)</f>
        <v>0</v>
      </c>
      <c r="BE199" s="124">
        <f>IF(L199="zákl. přenesená",#REF!,0)</f>
        <v>0</v>
      </c>
      <c r="BF199" s="124">
        <f>IF(L199="sníž. přenesená",#REF!,0)</f>
        <v>0</v>
      </c>
      <c r="BG199" s="124">
        <f>IF(L199="nulová",#REF!,0)</f>
        <v>0</v>
      </c>
      <c r="BH199" s="14" t="s">
        <v>65</v>
      </c>
      <c r="BI199" s="124" t="e">
        <f>ROUND(#REF!*H199,2)</f>
        <v>#REF!</v>
      </c>
      <c r="BJ199" s="14" t="s">
        <v>214</v>
      </c>
      <c r="BK199" s="123" t="s">
        <v>2561</v>
      </c>
    </row>
    <row r="200" spans="1:63" s="2" customFormat="1" ht="24.2" customHeight="1" x14ac:dyDescent="0.2">
      <c r="A200" s="25"/>
      <c r="B200" s="112"/>
      <c r="C200" s="113" t="s">
        <v>395</v>
      </c>
      <c r="D200" s="113" t="s">
        <v>145</v>
      </c>
      <c r="E200" s="114" t="s">
        <v>2562</v>
      </c>
      <c r="F200" s="115" t="s">
        <v>2563</v>
      </c>
      <c r="G200" s="116" t="s">
        <v>339</v>
      </c>
      <c r="H200" s="117">
        <v>188.03100000000001</v>
      </c>
      <c r="I200" s="118"/>
      <c r="J200" s="26"/>
      <c r="K200" s="119" t="s">
        <v>1</v>
      </c>
      <c r="L200" s="120" t="s">
        <v>37</v>
      </c>
      <c r="M200" s="121">
        <v>0</v>
      </c>
      <c r="N200" s="121">
        <f t="shared" si="12"/>
        <v>0</v>
      </c>
      <c r="O200" s="121">
        <v>0</v>
      </c>
      <c r="P200" s="121">
        <f t="shared" si="13"/>
        <v>0</v>
      </c>
      <c r="Q200" s="121">
        <v>0</v>
      </c>
      <c r="R200" s="122">
        <f t="shared" si="14"/>
        <v>0</v>
      </c>
      <c r="S200" s="25"/>
      <c r="T200" s="25"/>
      <c r="U200" s="25"/>
      <c r="V200" s="25"/>
      <c r="W200" s="25"/>
      <c r="X200" s="25"/>
      <c r="Y200" s="25"/>
      <c r="Z200" s="25"/>
      <c r="AA200" s="25"/>
      <c r="AB200" s="25"/>
      <c r="AC200" s="25"/>
      <c r="AP200" s="123" t="s">
        <v>214</v>
      </c>
      <c r="AR200" s="123" t="s">
        <v>145</v>
      </c>
      <c r="AS200" s="123" t="s">
        <v>67</v>
      </c>
      <c r="AW200" s="14" t="s">
        <v>144</v>
      </c>
      <c r="BC200" s="124" t="e">
        <f>IF(L200="základní",#REF!,0)</f>
        <v>#REF!</v>
      </c>
      <c r="BD200" s="124">
        <f>IF(L200="snížená",#REF!,0)</f>
        <v>0</v>
      </c>
      <c r="BE200" s="124">
        <f>IF(L200="zákl. přenesená",#REF!,0)</f>
        <v>0</v>
      </c>
      <c r="BF200" s="124">
        <f>IF(L200="sníž. přenesená",#REF!,0)</f>
        <v>0</v>
      </c>
      <c r="BG200" s="124">
        <f>IF(L200="nulová",#REF!,0)</f>
        <v>0</v>
      </c>
      <c r="BH200" s="14" t="s">
        <v>65</v>
      </c>
      <c r="BI200" s="124" t="e">
        <f>ROUND(#REF!*H200,2)</f>
        <v>#REF!</v>
      </c>
      <c r="BJ200" s="14" t="s">
        <v>214</v>
      </c>
      <c r="BK200" s="123" t="s">
        <v>2564</v>
      </c>
    </row>
    <row r="201" spans="1:63" s="12" customFormat="1" ht="22.9" customHeight="1" x14ac:dyDescent="0.2">
      <c r="B201" s="103"/>
      <c r="D201" s="104" t="s">
        <v>56</v>
      </c>
      <c r="E201" s="125" t="s">
        <v>503</v>
      </c>
      <c r="F201" s="125" t="s">
        <v>1130</v>
      </c>
      <c r="J201" s="103"/>
      <c r="K201" s="106"/>
      <c r="L201" s="107"/>
      <c r="M201" s="107"/>
      <c r="N201" s="108">
        <f>SUM(N202:N207)</f>
        <v>36.170828</v>
      </c>
      <c r="O201" s="107"/>
      <c r="P201" s="108">
        <f>SUM(P202:P207)</f>
        <v>4.2089970000000004E-2</v>
      </c>
      <c r="Q201" s="107"/>
      <c r="R201" s="109">
        <f>SUM(R202:R207)</f>
        <v>0</v>
      </c>
      <c r="AP201" s="104" t="s">
        <v>67</v>
      </c>
      <c r="AR201" s="110" t="s">
        <v>56</v>
      </c>
      <c r="AS201" s="110" t="s">
        <v>65</v>
      </c>
      <c r="AW201" s="104" t="s">
        <v>144</v>
      </c>
      <c r="BI201" s="111" t="e">
        <f>SUM(BI202:BI207)</f>
        <v>#REF!</v>
      </c>
    </row>
    <row r="202" spans="1:63" s="2" customFormat="1" ht="24.2" customHeight="1" x14ac:dyDescent="0.2">
      <c r="A202" s="25"/>
      <c r="B202" s="112"/>
      <c r="C202" s="113" t="s">
        <v>399</v>
      </c>
      <c r="D202" s="113" t="s">
        <v>145</v>
      </c>
      <c r="E202" s="114" t="s">
        <v>526</v>
      </c>
      <c r="F202" s="115" t="s">
        <v>2565</v>
      </c>
      <c r="G202" s="116" t="s">
        <v>178</v>
      </c>
      <c r="H202" s="117">
        <v>47.57</v>
      </c>
      <c r="I202" s="118"/>
      <c r="J202" s="26"/>
      <c r="K202" s="119" t="s">
        <v>1</v>
      </c>
      <c r="L202" s="120" t="s">
        <v>37</v>
      </c>
      <c r="M202" s="121">
        <v>0.34699999999999998</v>
      </c>
      <c r="N202" s="121">
        <f t="shared" ref="N202:N207" si="15">M202*H202</f>
        <v>16.506789999999999</v>
      </c>
      <c r="O202" s="121">
        <v>2.0000000000000002E-5</v>
      </c>
      <c r="P202" s="121">
        <f t="shared" ref="P202:P207" si="16">O202*H202</f>
        <v>9.5140000000000003E-4</v>
      </c>
      <c r="Q202" s="121">
        <v>0</v>
      </c>
      <c r="R202" s="122">
        <f t="shared" ref="R202:R207" si="17">Q202*H202</f>
        <v>0</v>
      </c>
      <c r="S202" s="25"/>
      <c r="T202" s="25"/>
      <c r="U202" s="25"/>
      <c r="V202" s="25"/>
      <c r="W202" s="25"/>
      <c r="X202" s="25"/>
      <c r="Y202" s="25"/>
      <c r="Z202" s="25"/>
      <c r="AA202" s="25"/>
      <c r="AB202" s="25"/>
      <c r="AC202" s="25"/>
      <c r="AP202" s="123" t="s">
        <v>214</v>
      </c>
      <c r="AR202" s="123" t="s">
        <v>145</v>
      </c>
      <c r="AS202" s="123" t="s">
        <v>67</v>
      </c>
      <c r="AW202" s="14" t="s">
        <v>144</v>
      </c>
      <c r="BC202" s="124" t="e">
        <f>IF(L202="základní",#REF!,0)</f>
        <v>#REF!</v>
      </c>
      <c r="BD202" s="124">
        <f>IF(L202="snížená",#REF!,0)</f>
        <v>0</v>
      </c>
      <c r="BE202" s="124">
        <f>IF(L202="zákl. přenesená",#REF!,0)</f>
        <v>0</v>
      </c>
      <c r="BF202" s="124">
        <f>IF(L202="sníž. přenesená",#REF!,0)</f>
        <v>0</v>
      </c>
      <c r="BG202" s="124">
        <f>IF(L202="nulová",#REF!,0)</f>
        <v>0</v>
      </c>
      <c r="BH202" s="14" t="s">
        <v>65</v>
      </c>
      <c r="BI202" s="124" t="e">
        <f>ROUND(#REF!*H202,2)</f>
        <v>#REF!</v>
      </c>
      <c r="BJ202" s="14" t="s">
        <v>214</v>
      </c>
      <c r="BK202" s="123" t="s">
        <v>2566</v>
      </c>
    </row>
    <row r="203" spans="1:63" s="2" customFormat="1" ht="16.5" customHeight="1" x14ac:dyDescent="0.2">
      <c r="A203" s="25"/>
      <c r="B203" s="112"/>
      <c r="C203" s="113" t="s">
        <v>403</v>
      </c>
      <c r="D203" s="113" t="s">
        <v>145</v>
      </c>
      <c r="E203" s="114" t="s">
        <v>1497</v>
      </c>
      <c r="F203" s="115" t="s">
        <v>1498</v>
      </c>
      <c r="G203" s="116" t="s">
        <v>178</v>
      </c>
      <c r="H203" s="117">
        <v>47.57</v>
      </c>
      <c r="I203" s="118"/>
      <c r="J203" s="26"/>
      <c r="K203" s="119" t="s">
        <v>1</v>
      </c>
      <c r="L203" s="120" t="s">
        <v>37</v>
      </c>
      <c r="M203" s="121">
        <v>1.0999999999999999E-2</v>
      </c>
      <c r="N203" s="121">
        <f t="shared" si="15"/>
        <v>0.52327000000000001</v>
      </c>
      <c r="O203" s="121">
        <v>0</v>
      </c>
      <c r="P203" s="121">
        <f t="shared" si="16"/>
        <v>0</v>
      </c>
      <c r="Q203" s="121">
        <v>0</v>
      </c>
      <c r="R203" s="122">
        <f t="shared" si="17"/>
        <v>0</v>
      </c>
      <c r="S203" s="25"/>
      <c r="T203" s="25"/>
      <c r="U203" s="25"/>
      <c r="V203" s="25"/>
      <c r="W203" s="25"/>
      <c r="X203" s="25"/>
      <c r="Y203" s="25"/>
      <c r="Z203" s="25"/>
      <c r="AA203" s="25"/>
      <c r="AB203" s="25"/>
      <c r="AC203" s="25"/>
      <c r="AP203" s="123" t="s">
        <v>214</v>
      </c>
      <c r="AR203" s="123" t="s">
        <v>145</v>
      </c>
      <c r="AS203" s="123" t="s">
        <v>67</v>
      </c>
      <c r="AW203" s="14" t="s">
        <v>144</v>
      </c>
      <c r="BC203" s="124" t="e">
        <f>IF(L203="základní",#REF!,0)</f>
        <v>#REF!</v>
      </c>
      <c r="BD203" s="124">
        <f>IF(L203="snížená",#REF!,0)</f>
        <v>0</v>
      </c>
      <c r="BE203" s="124">
        <f>IF(L203="zákl. přenesená",#REF!,0)</f>
        <v>0</v>
      </c>
      <c r="BF203" s="124">
        <f>IF(L203="sníž. přenesená",#REF!,0)</f>
        <v>0</v>
      </c>
      <c r="BG203" s="124">
        <f>IF(L203="nulová",#REF!,0)</f>
        <v>0</v>
      </c>
      <c r="BH203" s="14" t="s">
        <v>65</v>
      </c>
      <c r="BI203" s="124" t="e">
        <f>ROUND(#REF!*H203,2)</f>
        <v>#REF!</v>
      </c>
      <c r="BJ203" s="14" t="s">
        <v>214</v>
      </c>
      <c r="BK203" s="123" t="s">
        <v>2567</v>
      </c>
    </row>
    <row r="204" spans="1:63" s="2" customFormat="1" ht="24.2" customHeight="1" x14ac:dyDescent="0.2">
      <c r="A204" s="25"/>
      <c r="B204" s="112"/>
      <c r="C204" s="113" t="s">
        <v>407</v>
      </c>
      <c r="D204" s="113" t="s">
        <v>145</v>
      </c>
      <c r="E204" s="114" t="s">
        <v>2568</v>
      </c>
      <c r="F204" s="115" t="s">
        <v>2569</v>
      </c>
      <c r="G204" s="116" t="s">
        <v>178</v>
      </c>
      <c r="H204" s="117">
        <v>47.57</v>
      </c>
      <c r="I204" s="118"/>
      <c r="J204" s="26"/>
      <c r="K204" s="119" t="s">
        <v>1</v>
      </c>
      <c r="L204" s="120" t="s">
        <v>37</v>
      </c>
      <c r="M204" s="121">
        <v>0.11700000000000001</v>
      </c>
      <c r="N204" s="121">
        <f t="shared" si="15"/>
        <v>5.56569</v>
      </c>
      <c r="O204" s="121">
        <v>6.9999999999999994E-5</v>
      </c>
      <c r="P204" s="121">
        <f t="shared" si="16"/>
        <v>3.3298999999999998E-3</v>
      </c>
      <c r="Q204" s="121">
        <v>0</v>
      </c>
      <c r="R204" s="122">
        <f t="shared" si="17"/>
        <v>0</v>
      </c>
      <c r="S204" s="25"/>
      <c r="T204" s="25"/>
      <c r="U204" s="25"/>
      <c r="V204" s="25"/>
      <c r="W204" s="25"/>
      <c r="X204" s="25"/>
      <c r="Y204" s="25"/>
      <c r="Z204" s="25"/>
      <c r="AA204" s="25"/>
      <c r="AB204" s="25"/>
      <c r="AC204" s="25"/>
      <c r="AP204" s="123" t="s">
        <v>214</v>
      </c>
      <c r="AR204" s="123" t="s">
        <v>145</v>
      </c>
      <c r="AS204" s="123" t="s">
        <v>67</v>
      </c>
      <c r="AW204" s="14" t="s">
        <v>144</v>
      </c>
      <c r="BC204" s="124" t="e">
        <f>IF(L204="základní",#REF!,0)</f>
        <v>#REF!</v>
      </c>
      <c r="BD204" s="124">
        <f>IF(L204="snížená",#REF!,0)</f>
        <v>0</v>
      </c>
      <c r="BE204" s="124">
        <f>IF(L204="zákl. přenesená",#REF!,0)</f>
        <v>0</v>
      </c>
      <c r="BF204" s="124">
        <f>IF(L204="sníž. přenesená",#REF!,0)</f>
        <v>0</v>
      </c>
      <c r="BG204" s="124">
        <f>IF(L204="nulová",#REF!,0)</f>
        <v>0</v>
      </c>
      <c r="BH204" s="14" t="s">
        <v>65</v>
      </c>
      <c r="BI204" s="124" t="e">
        <f>ROUND(#REF!*H204,2)</f>
        <v>#REF!</v>
      </c>
      <c r="BJ204" s="14" t="s">
        <v>214</v>
      </c>
      <c r="BK204" s="123" t="s">
        <v>2570</v>
      </c>
    </row>
    <row r="205" spans="1:63" s="2" customFormat="1" ht="24.2" customHeight="1" x14ac:dyDescent="0.2">
      <c r="A205" s="25"/>
      <c r="B205" s="112"/>
      <c r="C205" s="113" t="s">
        <v>411</v>
      </c>
      <c r="D205" s="113" t="s">
        <v>145</v>
      </c>
      <c r="E205" s="114" t="s">
        <v>1134</v>
      </c>
      <c r="F205" s="115" t="s">
        <v>2571</v>
      </c>
      <c r="G205" s="116" t="s">
        <v>178</v>
      </c>
      <c r="H205" s="117">
        <v>47.57</v>
      </c>
      <c r="I205" s="118"/>
      <c r="J205" s="26"/>
      <c r="K205" s="119" t="s">
        <v>1</v>
      </c>
      <c r="L205" s="120" t="s">
        <v>37</v>
      </c>
      <c r="M205" s="121">
        <v>0</v>
      </c>
      <c r="N205" s="121">
        <f t="shared" si="15"/>
        <v>0</v>
      </c>
      <c r="O205" s="121">
        <v>6.6E-4</v>
      </c>
      <c r="P205" s="121">
        <f t="shared" si="16"/>
        <v>3.1396199999999999E-2</v>
      </c>
      <c r="Q205" s="121">
        <v>0</v>
      </c>
      <c r="R205" s="122">
        <f t="shared" si="17"/>
        <v>0</v>
      </c>
      <c r="S205" s="25"/>
      <c r="T205" s="25"/>
      <c r="U205" s="25"/>
      <c r="V205" s="25"/>
      <c r="W205" s="25"/>
      <c r="X205" s="25"/>
      <c r="Y205" s="25"/>
      <c r="Z205" s="25"/>
      <c r="AA205" s="25"/>
      <c r="AB205" s="25"/>
      <c r="AC205" s="25"/>
      <c r="AP205" s="123" t="s">
        <v>214</v>
      </c>
      <c r="AR205" s="123" t="s">
        <v>145</v>
      </c>
      <c r="AS205" s="123" t="s">
        <v>67</v>
      </c>
      <c r="AW205" s="14" t="s">
        <v>144</v>
      </c>
      <c r="BC205" s="124" t="e">
        <f>IF(L205="základní",#REF!,0)</f>
        <v>#REF!</v>
      </c>
      <c r="BD205" s="124">
        <f>IF(L205="snížená",#REF!,0)</f>
        <v>0</v>
      </c>
      <c r="BE205" s="124">
        <f>IF(L205="zákl. přenesená",#REF!,0)</f>
        <v>0</v>
      </c>
      <c r="BF205" s="124">
        <f>IF(L205="sníž. přenesená",#REF!,0)</f>
        <v>0</v>
      </c>
      <c r="BG205" s="124">
        <f>IF(L205="nulová",#REF!,0)</f>
        <v>0</v>
      </c>
      <c r="BH205" s="14" t="s">
        <v>65</v>
      </c>
      <c r="BI205" s="124" t="e">
        <f>ROUND(#REF!*H205,2)</f>
        <v>#REF!</v>
      </c>
      <c r="BJ205" s="14" t="s">
        <v>214</v>
      </c>
      <c r="BK205" s="123" t="s">
        <v>2572</v>
      </c>
    </row>
    <row r="206" spans="1:63" s="2" customFormat="1" ht="24.2" customHeight="1" x14ac:dyDescent="0.2">
      <c r="A206" s="25"/>
      <c r="B206" s="112"/>
      <c r="C206" s="113" t="s">
        <v>415</v>
      </c>
      <c r="D206" s="113" t="s">
        <v>145</v>
      </c>
      <c r="E206" s="114" t="s">
        <v>2573</v>
      </c>
      <c r="F206" s="115" t="s">
        <v>2574</v>
      </c>
      <c r="G206" s="116" t="s">
        <v>178</v>
      </c>
      <c r="H206" s="117">
        <v>12.099</v>
      </c>
      <c r="I206" s="118"/>
      <c r="J206" s="26"/>
      <c r="K206" s="119" t="s">
        <v>1</v>
      </c>
      <c r="L206" s="120" t="s">
        <v>37</v>
      </c>
      <c r="M206" s="121">
        <v>0.40799999999999997</v>
      </c>
      <c r="N206" s="121">
        <f t="shared" si="15"/>
        <v>4.9363919999999997</v>
      </c>
      <c r="O206" s="121">
        <v>2.0000000000000002E-5</v>
      </c>
      <c r="P206" s="121">
        <f t="shared" si="16"/>
        <v>2.4198000000000001E-4</v>
      </c>
      <c r="Q206" s="121">
        <v>0</v>
      </c>
      <c r="R206" s="122">
        <f t="shared" si="17"/>
        <v>0</v>
      </c>
      <c r="S206" s="25"/>
      <c r="T206" s="25"/>
      <c r="U206" s="25"/>
      <c r="V206" s="25"/>
      <c r="W206" s="25"/>
      <c r="X206" s="25"/>
      <c r="Y206" s="25"/>
      <c r="Z206" s="25"/>
      <c r="AA206" s="25"/>
      <c r="AB206" s="25"/>
      <c r="AC206" s="25"/>
      <c r="AP206" s="123" t="s">
        <v>214</v>
      </c>
      <c r="AR206" s="123" t="s">
        <v>145</v>
      </c>
      <c r="AS206" s="123" t="s">
        <v>67</v>
      </c>
      <c r="AW206" s="14" t="s">
        <v>144</v>
      </c>
      <c r="BC206" s="124" t="e">
        <f>IF(L206="základní",#REF!,0)</f>
        <v>#REF!</v>
      </c>
      <c r="BD206" s="124">
        <f>IF(L206="snížená",#REF!,0)</f>
        <v>0</v>
      </c>
      <c r="BE206" s="124">
        <f>IF(L206="zákl. přenesená",#REF!,0)</f>
        <v>0</v>
      </c>
      <c r="BF206" s="124">
        <f>IF(L206="sníž. přenesená",#REF!,0)</f>
        <v>0</v>
      </c>
      <c r="BG206" s="124">
        <f>IF(L206="nulová",#REF!,0)</f>
        <v>0</v>
      </c>
      <c r="BH206" s="14" t="s">
        <v>65</v>
      </c>
      <c r="BI206" s="124" t="e">
        <f>ROUND(#REF!*H206,2)</f>
        <v>#REF!</v>
      </c>
      <c r="BJ206" s="14" t="s">
        <v>214</v>
      </c>
      <c r="BK206" s="123" t="s">
        <v>2575</v>
      </c>
    </row>
    <row r="207" spans="1:63" s="2" customFormat="1" ht="37.9" customHeight="1" x14ac:dyDescent="0.2">
      <c r="A207" s="25"/>
      <c r="B207" s="112"/>
      <c r="C207" s="113" t="s">
        <v>419</v>
      </c>
      <c r="D207" s="113" t="s">
        <v>145</v>
      </c>
      <c r="E207" s="114" t="s">
        <v>2576</v>
      </c>
      <c r="F207" s="115" t="s">
        <v>2577</v>
      </c>
      <c r="G207" s="116" t="s">
        <v>178</v>
      </c>
      <c r="H207" s="117">
        <v>12.099</v>
      </c>
      <c r="I207" s="118"/>
      <c r="J207" s="26"/>
      <c r="K207" s="119" t="s">
        <v>1</v>
      </c>
      <c r="L207" s="120" t="s">
        <v>37</v>
      </c>
      <c r="M207" s="121">
        <v>0.71399999999999997</v>
      </c>
      <c r="N207" s="121">
        <f t="shared" si="15"/>
        <v>8.6386859999999999</v>
      </c>
      <c r="O207" s="121">
        <v>5.1000000000000004E-4</v>
      </c>
      <c r="P207" s="121">
        <f t="shared" si="16"/>
        <v>6.1704900000000007E-3</v>
      </c>
      <c r="Q207" s="121">
        <v>0</v>
      </c>
      <c r="R207" s="122">
        <f t="shared" si="17"/>
        <v>0</v>
      </c>
      <c r="S207" s="25"/>
      <c r="T207" s="25"/>
      <c r="U207" s="25"/>
      <c r="V207" s="25"/>
      <c r="W207" s="25"/>
      <c r="X207" s="25"/>
      <c r="Y207" s="25"/>
      <c r="Z207" s="25"/>
      <c r="AA207" s="25"/>
      <c r="AB207" s="25"/>
      <c r="AC207" s="25"/>
      <c r="AP207" s="123" t="s">
        <v>143</v>
      </c>
      <c r="AR207" s="123" t="s">
        <v>145</v>
      </c>
      <c r="AS207" s="123" t="s">
        <v>67</v>
      </c>
      <c r="AW207" s="14" t="s">
        <v>144</v>
      </c>
      <c r="BC207" s="124" t="e">
        <f>IF(L207="základní",#REF!,0)</f>
        <v>#REF!</v>
      </c>
      <c r="BD207" s="124">
        <f>IF(L207="snížená",#REF!,0)</f>
        <v>0</v>
      </c>
      <c r="BE207" s="124">
        <f>IF(L207="zákl. přenesená",#REF!,0)</f>
        <v>0</v>
      </c>
      <c r="BF207" s="124">
        <f>IF(L207="sníž. přenesená",#REF!,0)</f>
        <v>0</v>
      </c>
      <c r="BG207" s="124">
        <f>IF(L207="nulová",#REF!,0)</f>
        <v>0</v>
      </c>
      <c r="BH207" s="14" t="s">
        <v>65</v>
      </c>
      <c r="BI207" s="124" t="e">
        <f>ROUND(#REF!*H207,2)</f>
        <v>#REF!</v>
      </c>
      <c r="BJ207" s="14" t="s">
        <v>143</v>
      </c>
      <c r="BK207" s="123" t="s">
        <v>2578</v>
      </c>
    </row>
    <row r="208" spans="1:63" s="12" customFormat="1" ht="22.9" customHeight="1" x14ac:dyDescent="0.2">
      <c r="B208" s="103"/>
      <c r="D208" s="104" t="s">
        <v>56</v>
      </c>
      <c r="E208" s="125" t="s">
        <v>1593</v>
      </c>
      <c r="F208" s="125" t="s">
        <v>1915</v>
      </c>
      <c r="J208" s="103"/>
      <c r="K208" s="106"/>
      <c r="L208" s="107"/>
      <c r="M208" s="107"/>
      <c r="N208" s="108">
        <f>SUM(N209:N218)</f>
        <v>103.569018</v>
      </c>
      <c r="O208" s="107"/>
      <c r="P208" s="108">
        <f>SUM(P209:P218)</f>
        <v>0.54584598000000006</v>
      </c>
      <c r="Q208" s="107"/>
      <c r="R208" s="109">
        <f>SUM(R209:R218)</f>
        <v>3.8790610000000003E-2</v>
      </c>
      <c r="AP208" s="104" t="s">
        <v>67</v>
      </c>
      <c r="AR208" s="110" t="s">
        <v>56</v>
      </c>
      <c r="AS208" s="110" t="s">
        <v>65</v>
      </c>
      <c r="AW208" s="104" t="s">
        <v>144</v>
      </c>
      <c r="BI208" s="111" t="e">
        <f>SUM(BI209:BI218)</f>
        <v>#REF!</v>
      </c>
    </row>
    <row r="209" spans="1:63" s="2" customFormat="1" ht="24.2" customHeight="1" x14ac:dyDescent="0.2">
      <c r="A209" s="25"/>
      <c r="B209" s="112"/>
      <c r="C209" s="113" t="s">
        <v>423</v>
      </c>
      <c r="D209" s="113" t="s">
        <v>145</v>
      </c>
      <c r="E209" s="114" t="s">
        <v>1595</v>
      </c>
      <c r="F209" s="115" t="s">
        <v>1596</v>
      </c>
      <c r="G209" s="116" t="s">
        <v>169</v>
      </c>
      <c r="H209" s="117">
        <v>0.51700000000000002</v>
      </c>
      <c r="I209" s="118"/>
      <c r="J209" s="26"/>
      <c r="K209" s="119" t="s">
        <v>1</v>
      </c>
      <c r="L209" s="120" t="s">
        <v>37</v>
      </c>
      <c r="M209" s="121">
        <v>2.9000000000000001E-2</v>
      </c>
      <c r="N209" s="121">
        <f t="shared" ref="N209:N218" si="18">M209*H209</f>
        <v>1.4993000000000001E-2</v>
      </c>
      <c r="O209" s="121">
        <v>0</v>
      </c>
      <c r="P209" s="121">
        <f t="shared" ref="P209:P218" si="19">O209*H209</f>
        <v>0</v>
      </c>
      <c r="Q209" s="121">
        <v>0</v>
      </c>
      <c r="R209" s="122">
        <f t="shared" ref="R209:R218" si="20">Q209*H209</f>
        <v>0</v>
      </c>
      <c r="S209" s="25"/>
      <c r="T209" s="25"/>
      <c r="U209" s="25"/>
      <c r="V209" s="25"/>
      <c r="W209" s="25"/>
      <c r="X209" s="25"/>
      <c r="Y209" s="25"/>
      <c r="Z209" s="25"/>
      <c r="AA209" s="25"/>
      <c r="AB209" s="25"/>
      <c r="AC209" s="25"/>
      <c r="AP209" s="123" t="s">
        <v>214</v>
      </c>
      <c r="AR209" s="123" t="s">
        <v>145</v>
      </c>
      <c r="AS209" s="123" t="s">
        <v>67</v>
      </c>
      <c r="AW209" s="14" t="s">
        <v>144</v>
      </c>
      <c r="BC209" s="124" t="e">
        <f>IF(L209="základní",#REF!,0)</f>
        <v>#REF!</v>
      </c>
      <c r="BD209" s="124">
        <f>IF(L209="snížená",#REF!,0)</f>
        <v>0</v>
      </c>
      <c r="BE209" s="124">
        <f>IF(L209="zákl. přenesená",#REF!,0)</f>
        <v>0</v>
      </c>
      <c r="BF209" s="124">
        <f>IF(L209="sníž. přenesená",#REF!,0)</f>
        <v>0</v>
      </c>
      <c r="BG209" s="124">
        <f>IF(L209="nulová",#REF!,0)</f>
        <v>0</v>
      </c>
      <c r="BH209" s="14" t="s">
        <v>65</v>
      </c>
      <c r="BI209" s="124" t="e">
        <f>ROUND(#REF!*H209,2)</f>
        <v>#REF!</v>
      </c>
      <c r="BJ209" s="14" t="s">
        <v>214</v>
      </c>
      <c r="BK209" s="123" t="s">
        <v>2579</v>
      </c>
    </row>
    <row r="210" spans="1:63" s="2" customFormat="1" ht="24.2" customHeight="1" x14ac:dyDescent="0.2">
      <c r="A210" s="25"/>
      <c r="B210" s="112"/>
      <c r="C210" s="113" t="s">
        <v>427</v>
      </c>
      <c r="D210" s="113" t="s">
        <v>145</v>
      </c>
      <c r="E210" s="114" t="s">
        <v>2580</v>
      </c>
      <c r="F210" s="115" t="s">
        <v>2581</v>
      </c>
      <c r="G210" s="116" t="s">
        <v>178</v>
      </c>
      <c r="H210" s="117">
        <v>125.131</v>
      </c>
      <c r="I210" s="118"/>
      <c r="J210" s="26"/>
      <c r="K210" s="119" t="s">
        <v>1</v>
      </c>
      <c r="L210" s="120" t="s">
        <v>37</v>
      </c>
      <c r="M210" s="121">
        <v>1.4E-2</v>
      </c>
      <c r="N210" s="121">
        <f t="shared" si="18"/>
        <v>1.7518340000000001</v>
      </c>
      <c r="O210" s="121">
        <v>0</v>
      </c>
      <c r="P210" s="121">
        <f t="shared" si="19"/>
        <v>0</v>
      </c>
      <c r="Q210" s="121">
        <v>0</v>
      </c>
      <c r="R210" s="122">
        <f t="shared" si="20"/>
        <v>0</v>
      </c>
      <c r="S210" s="25"/>
      <c r="T210" s="25"/>
      <c r="U210" s="25"/>
      <c r="V210" s="25"/>
      <c r="W210" s="25"/>
      <c r="X210" s="25"/>
      <c r="Y210" s="25"/>
      <c r="Z210" s="25"/>
      <c r="AA210" s="25"/>
      <c r="AB210" s="25"/>
      <c r="AC210" s="25"/>
      <c r="AP210" s="123" t="s">
        <v>214</v>
      </c>
      <c r="AR210" s="123" t="s">
        <v>145</v>
      </c>
      <c r="AS210" s="123" t="s">
        <v>67</v>
      </c>
      <c r="AW210" s="14" t="s">
        <v>144</v>
      </c>
      <c r="BC210" s="124" t="e">
        <f>IF(L210="základní",#REF!,0)</f>
        <v>#REF!</v>
      </c>
      <c r="BD210" s="124">
        <f>IF(L210="snížená",#REF!,0)</f>
        <v>0</v>
      </c>
      <c r="BE210" s="124">
        <f>IF(L210="zákl. přenesená",#REF!,0)</f>
        <v>0</v>
      </c>
      <c r="BF210" s="124">
        <f>IF(L210="sníž. přenesená",#REF!,0)</f>
        <v>0</v>
      </c>
      <c r="BG210" s="124">
        <f>IF(L210="nulová",#REF!,0)</f>
        <v>0</v>
      </c>
      <c r="BH210" s="14" t="s">
        <v>65</v>
      </c>
      <c r="BI210" s="124" t="e">
        <f>ROUND(#REF!*H210,2)</f>
        <v>#REF!</v>
      </c>
      <c r="BJ210" s="14" t="s">
        <v>214</v>
      </c>
      <c r="BK210" s="123" t="s">
        <v>2582</v>
      </c>
    </row>
    <row r="211" spans="1:63" s="2" customFormat="1" ht="21.75" customHeight="1" x14ac:dyDescent="0.2">
      <c r="A211" s="25"/>
      <c r="B211" s="112"/>
      <c r="C211" s="113" t="s">
        <v>431</v>
      </c>
      <c r="D211" s="113" t="s">
        <v>145</v>
      </c>
      <c r="E211" s="114" t="s">
        <v>2583</v>
      </c>
      <c r="F211" s="115" t="s">
        <v>2584</v>
      </c>
      <c r="G211" s="116" t="s">
        <v>178</v>
      </c>
      <c r="H211" s="117">
        <v>125.131</v>
      </c>
      <c r="I211" s="118"/>
      <c r="J211" s="26"/>
      <c r="K211" s="119" t="s">
        <v>1</v>
      </c>
      <c r="L211" s="120" t="s">
        <v>37</v>
      </c>
      <c r="M211" s="121">
        <v>0.1</v>
      </c>
      <c r="N211" s="121">
        <f t="shared" si="18"/>
        <v>12.513100000000001</v>
      </c>
      <c r="O211" s="121">
        <v>0</v>
      </c>
      <c r="P211" s="121">
        <f t="shared" si="19"/>
        <v>0</v>
      </c>
      <c r="Q211" s="121">
        <v>0</v>
      </c>
      <c r="R211" s="122">
        <f t="shared" si="20"/>
        <v>0</v>
      </c>
      <c r="S211" s="25"/>
      <c r="T211" s="25"/>
      <c r="U211" s="25"/>
      <c r="V211" s="25"/>
      <c r="W211" s="25"/>
      <c r="X211" s="25"/>
      <c r="Y211" s="25"/>
      <c r="Z211" s="25"/>
      <c r="AA211" s="25"/>
      <c r="AB211" s="25"/>
      <c r="AC211" s="25"/>
      <c r="AP211" s="123" t="s">
        <v>214</v>
      </c>
      <c r="AR211" s="123" t="s">
        <v>145</v>
      </c>
      <c r="AS211" s="123" t="s">
        <v>67</v>
      </c>
      <c r="AW211" s="14" t="s">
        <v>144</v>
      </c>
      <c r="BC211" s="124" t="e">
        <f>IF(L211="základní",#REF!,0)</f>
        <v>#REF!</v>
      </c>
      <c r="BD211" s="124">
        <f>IF(L211="snížená",#REF!,0)</f>
        <v>0</v>
      </c>
      <c r="BE211" s="124">
        <f>IF(L211="zákl. přenesená",#REF!,0)</f>
        <v>0</v>
      </c>
      <c r="BF211" s="124">
        <f>IF(L211="sníž. přenesená",#REF!,0)</f>
        <v>0</v>
      </c>
      <c r="BG211" s="124">
        <f>IF(L211="nulová",#REF!,0)</f>
        <v>0</v>
      </c>
      <c r="BH211" s="14" t="s">
        <v>65</v>
      </c>
      <c r="BI211" s="124" t="e">
        <f>ROUND(#REF!*H211,2)</f>
        <v>#REF!</v>
      </c>
      <c r="BJ211" s="14" t="s">
        <v>214</v>
      </c>
      <c r="BK211" s="123" t="s">
        <v>2585</v>
      </c>
    </row>
    <row r="212" spans="1:63" s="2" customFormat="1" ht="24.2" customHeight="1" x14ac:dyDescent="0.2">
      <c r="A212" s="25"/>
      <c r="B212" s="112"/>
      <c r="C212" s="113" t="s">
        <v>435</v>
      </c>
      <c r="D212" s="113" t="s">
        <v>145</v>
      </c>
      <c r="E212" s="114" t="s">
        <v>2586</v>
      </c>
      <c r="F212" s="115" t="s">
        <v>2587</v>
      </c>
      <c r="G212" s="116" t="s">
        <v>178</v>
      </c>
      <c r="H212" s="117">
        <v>125.131</v>
      </c>
      <c r="I212" s="118"/>
      <c r="J212" s="26"/>
      <c r="K212" s="119" t="s">
        <v>1</v>
      </c>
      <c r="L212" s="120" t="s">
        <v>37</v>
      </c>
      <c r="M212" s="121">
        <v>8.7999999999999995E-2</v>
      </c>
      <c r="N212" s="121">
        <f t="shared" si="18"/>
        <v>11.011528</v>
      </c>
      <c r="O212" s="121">
        <v>1E-3</v>
      </c>
      <c r="P212" s="121">
        <f t="shared" si="19"/>
        <v>0.12513099999999999</v>
      </c>
      <c r="Q212" s="121">
        <v>3.1E-4</v>
      </c>
      <c r="R212" s="122">
        <f t="shared" si="20"/>
        <v>3.8790610000000003E-2</v>
      </c>
      <c r="S212" s="25"/>
      <c r="T212" s="25"/>
      <c r="U212" s="25"/>
      <c r="V212" s="25"/>
      <c r="W212" s="25"/>
      <c r="X212" s="25"/>
      <c r="Y212" s="25"/>
      <c r="Z212" s="25"/>
      <c r="AA212" s="25"/>
      <c r="AB212" s="25"/>
      <c r="AC212" s="25"/>
      <c r="AP212" s="123" t="s">
        <v>214</v>
      </c>
      <c r="AR212" s="123" t="s">
        <v>145</v>
      </c>
      <c r="AS212" s="123" t="s">
        <v>67</v>
      </c>
      <c r="AW212" s="14" t="s">
        <v>144</v>
      </c>
      <c r="BC212" s="124" t="e">
        <f>IF(L212="základní",#REF!,0)</f>
        <v>#REF!</v>
      </c>
      <c r="BD212" s="124">
        <f>IF(L212="snížená",#REF!,0)</f>
        <v>0</v>
      </c>
      <c r="BE212" s="124">
        <f>IF(L212="zákl. přenesená",#REF!,0)</f>
        <v>0</v>
      </c>
      <c r="BF212" s="124">
        <f>IF(L212="sníž. přenesená",#REF!,0)</f>
        <v>0</v>
      </c>
      <c r="BG212" s="124">
        <f>IF(L212="nulová",#REF!,0)</f>
        <v>0</v>
      </c>
      <c r="BH212" s="14" t="s">
        <v>65</v>
      </c>
      <c r="BI212" s="124" t="e">
        <f>ROUND(#REF!*H212,2)</f>
        <v>#REF!</v>
      </c>
      <c r="BJ212" s="14" t="s">
        <v>214</v>
      </c>
      <c r="BK212" s="123" t="s">
        <v>2588</v>
      </c>
    </row>
    <row r="213" spans="1:63" s="2" customFormat="1" ht="24.2" customHeight="1" x14ac:dyDescent="0.2">
      <c r="A213" s="25"/>
      <c r="B213" s="112"/>
      <c r="C213" s="113" t="s">
        <v>439</v>
      </c>
      <c r="D213" s="113" t="s">
        <v>145</v>
      </c>
      <c r="E213" s="114" t="s">
        <v>2589</v>
      </c>
      <c r="F213" s="115" t="s">
        <v>2590</v>
      </c>
      <c r="G213" s="116" t="s">
        <v>178</v>
      </c>
      <c r="H213" s="117">
        <v>125.131</v>
      </c>
      <c r="I213" s="118"/>
      <c r="J213" s="26"/>
      <c r="K213" s="119" t="s">
        <v>1</v>
      </c>
      <c r="L213" s="120" t="s">
        <v>37</v>
      </c>
      <c r="M213" s="121">
        <v>4.3999999999999997E-2</v>
      </c>
      <c r="N213" s="121">
        <f t="shared" si="18"/>
        <v>5.5057640000000001</v>
      </c>
      <c r="O213" s="121">
        <v>0</v>
      </c>
      <c r="P213" s="121">
        <f t="shared" si="19"/>
        <v>0</v>
      </c>
      <c r="Q213" s="121">
        <v>0</v>
      </c>
      <c r="R213" s="122">
        <f t="shared" si="20"/>
        <v>0</v>
      </c>
      <c r="S213" s="25"/>
      <c r="T213" s="25"/>
      <c r="U213" s="25"/>
      <c r="V213" s="25"/>
      <c r="W213" s="25"/>
      <c r="X213" s="25"/>
      <c r="Y213" s="25"/>
      <c r="Z213" s="25"/>
      <c r="AA213" s="25"/>
      <c r="AB213" s="25"/>
      <c r="AC213" s="25"/>
      <c r="AP213" s="123" t="s">
        <v>214</v>
      </c>
      <c r="AR213" s="123" t="s">
        <v>145</v>
      </c>
      <c r="AS213" s="123" t="s">
        <v>67</v>
      </c>
      <c r="AW213" s="14" t="s">
        <v>144</v>
      </c>
      <c r="BC213" s="124" t="e">
        <f>IF(L213="základní",#REF!,0)</f>
        <v>#REF!</v>
      </c>
      <c r="BD213" s="124">
        <f>IF(L213="snížená",#REF!,0)</f>
        <v>0</v>
      </c>
      <c r="BE213" s="124">
        <f>IF(L213="zákl. přenesená",#REF!,0)</f>
        <v>0</v>
      </c>
      <c r="BF213" s="124">
        <f>IF(L213="sníž. přenesená",#REF!,0)</f>
        <v>0</v>
      </c>
      <c r="BG213" s="124">
        <f>IF(L213="nulová",#REF!,0)</f>
        <v>0</v>
      </c>
      <c r="BH213" s="14" t="s">
        <v>65</v>
      </c>
      <c r="BI213" s="124" t="e">
        <f>ROUND(#REF!*H213,2)</f>
        <v>#REF!</v>
      </c>
      <c r="BJ213" s="14" t="s">
        <v>214</v>
      </c>
      <c r="BK213" s="123" t="s">
        <v>2591</v>
      </c>
    </row>
    <row r="214" spans="1:63" s="2" customFormat="1" ht="24.2" customHeight="1" x14ac:dyDescent="0.2">
      <c r="A214" s="25"/>
      <c r="B214" s="112"/>
      <c r="C214" s="113" t="s">
        <v>443</v>
      </c>
      <c r="D214" s="113" t="s">
        <v>145</v>
      </c>
      <c r="E214" s="114" t="s">
        <v>2592</v>
      </c>
      <c r="F214" s="115" t="s">
        <v>2593</v>
      </c>
      <c r="G214" s="116" t="s">
        <v>178</v>
      </c>
      <c r="H214" s="117">
        <v>10.340999999999999</v>
      </c>
      <c r="I214" s="118"/>
      <c r="J214" s="26"/>
      <c r="K214" s="119" t="s">
        <v>1</v>
      </c>
      <c r="L214" s="120" t="s">
        <v>37</v>
      </c>
      <c r="M214" s="121">
        <v>0.155</v>
      </c>
      <c r="N214" s="121">
        <f t="shared" si="18"/>
        <v>1.6028549999999999</v>
      </c>
      <c r="O214" s="121">
        <v>2.9E-4</v>
      </c>
      <c r="P214" s="121">
        <f t="shared" si="19"/>
        <v>2.9988899999999997E-3</v>
      </c>
      <c r="Q214" s="121">
        <v>0</v>
      </c>
      <c r="R214" s="122">
        <f t="shared" si="20"/>
        <v>0</v>
      </c>
      <c r="S214" s="25"/>
      <c r="T214" s="25"/>
      <c r="U214" s="25"/>
      <c r="V214" s="25"/>
      <c r="W214" s="25"/>
      <c r="X214" s="25"/>
      <c r="Y214" s="25"/>
      <c r="Z214" s="25"/>
      <c r="AA214" s="25"/>
      <c r="AB214" s="25"/>
      <c r="AC214" s="25"/>
      <c r="AP214" s="123" t="s">
        <v>214</v>
      </c>
      <c r="AR214" s="123" t="s">
        <v>145</v>
      </c>
      <c r="AS214" s="123" t="s">
        <v>67</v>
      </c>
      <c r="AW214" s="14" t="s">
        <v>144</v>
      </c>
      <c r="BC214" s="124" t="e">
        <f>IF(L214="základní",#REF!,0)</f>
        <v>#REF!</v>
      </c>
      <c r="BD214" s="124">
        <f>IF(L214="snížená",#REF!,0)</f>
        <v>0</v>
      </c>
      <c r="BE214" s="124">
        <f>IF(L214="zákl. přenesená",#REF!,0)</f>
        <v>0</v>
      </c>
      <c r="BF214" s="124">
        <f>IF(L214="sníž. přenesená",#REF!,0)</f>
        <v>0</v>
      </c>
      <c r="BG214" s="124">
        <f>IF(L214="nulová",#REF!,0)</f>
        <v>0</v>
      </c>
      <c r="BH214" s="14" t="s">
        <v>65</v>
      </c>
      <c r="BI214" s="124" t="e">
        <f>ROUND(#REF!*H214,2)</f>
        <v>#REF!</v>
      </c>
      <c r="BJ214" s="14" t="s">
        <v>214</v>
      </c>
      <c r="BK214" s="123" t="s">
        <v>2594</v>
      </c>
    </row>
    <row r="215" spans="1:63" s="2" customFormat="1" ht="24.2" customHeight="1" x14ac:dyDescent="0.2">
      <c r="A215" s="25"/>
      <c r="B215" s="112"/>
      <c r="C215" s="113" t="s">
        <v>447</v>
      </c>
      <c r="D215" s="113" t="s">
        <v>145</v>
      </c>
      <c r="E215" s="114" t="s">
        <v>2595</v>
      </c>
      <c r="F215" s="115" t="s">
        <v>2596</v>
      </c>
      <c r="G215" s="116" t="s">
        <v>178</v>
      </c>
      <c r="H215" s="117">
        <v>125.131</v>
      </c>
      <c r="I215" s="118"/>
      <c r="J215" s="26"/>
      <c r="K215" s="119" t="s">
        <v>1</v>
      </c>
      <c r="L215" s="120" t="s">
        <v>37</v>
      </c>
      <c r="M215" s="121">
        <v>3.9E-2</v>
      </c>
      <c r="N215" s="121">
        <f t="shared" si="18"/>
        <v>4.880109</v>
      </c>
      <c r="O215" s="121">
        <v>2.0000000000000001E-4</v>
      </c>
      <c r="P215" s="121">
        <f t="shared" si="19"/>
        <v>2.5026200000000002E-2</v>
      </c>
      <c r="Q215" s="121">
        <v>0</v>
      </c>
      <c r="R215" s="122">
        <f t="shared" si="20"/>
        <v>0</v>
      </c>
      <c r="S215" s="25"/>
      <c r="T215" s="25"/>
      <c r="U215" s="25"/>
      <c r="V215" s="25"/>
      <c r="W215" s="25"/>
      <c r="X215" s="25"/>
      <c r="Y215" s="25"/>
      <c r="Z215" s="25"/>
      <c r="AA215" s="25"/>
      <c r="AB215" s="25"/>
      <c r="AC215" s="25"/>
      <c r="AP215" s="123" t="s">
        <v>214</v>
      </c>
      <c r="AR215" s="123" t="s">
        <v>145</v>
      </c>
      <c r="AS215" s="123" t="s">
        <v>67</v>
      </c>
      <c r="AW215" s="14" t="s">
        <v>144</v>
      </c>
      <c r="BC215" s="124" t="e">
        <f>IF(L215="základní",#REF!,0)</f>
        <v>#REF!</v>
      </c>
      <c r="BD215" s="124">
        <f>IF(L215="snížená",#REF!,0)</f>
        <v>0</v>
      </c>
      <c r="BE215" s="124">
        <f>IF(L215="zákl. přenesená",#REF!,0)</f>
        <v>0</v>
      </c>
      <c r="BF215" s="124">
        <f>IF(L215="sníž. přenesená",#REF!,0)</f>
        <v>0</v>
      </c>
      <c r="BG215" s="124">
        <f>IF(L215="nulová",#REF!,0)</f>
        <v>0</v>
      </c>
      <c r="BH215" s="14" t="s">
        <v>65</v>
      </c>
      <c r="BI215" s="124" t="e">
        <f>ROUND(#REF!*H215,2)</f>
        <v>#REF!</v>
      </c>
      <c r="BJ215" s="14" t="s">
        <v>214</v>
      </c>
      <c r="BK215" s="123" t="s">
        <v>2597</v>
      </c>
    </row>
    <row r="216" spans="1:63" s="2" customFormat="1" ht="33" customHeight="1" x14ac:dyDescent="0.2">
      <c r="A216" s="25"/>
      <c r="B216" s="112"/>
      <c r="C216" s="113" t="s">
        <v>453</v>
      </c>
      <c r="D216" s="113" t="s">
        <v>145</v>
      </c>
      <c r="E216" s="114" t="s">
        <v>2598</v>
      </c>
      <c r="F216" s="115" t="s">
        <v>2599</v>
      </c>
      <c r="G216" s="116" t="s">
        <v>178</v>
      </c>
      <c r="H216" s="117">
        <v>125.131</v>
      </c>
      <c r="I216" s="118"/>
      <c r="J216" s="26"/>
      <c r="K216" s="119" t="s">
        <v>1</v>
      </c>
      <c r="L216" s="120" t="s">
        <v>37</v>
      </c>
      <c r="M216" s="121">
        <v>0.123</v>
      </c>
      <c r="N216" s="121">
        <f t="shared" si="18"/>
        <v>15.391112999999999</v>
      </c>
      <c r="O216" s="121">
        <v>2.5999999999999998E-4</v>
      </c>
      <c r="P216" s="121">
        <f t="shared" si="19"/>
        <v>3.2534059999999997E-2</v>
      </c>
      <c r="Q216" s="121">
        <v>0</v>
      </c>
      <c r="R216" s="122">
        <f t="shared" si="20"/>
        <v>0</v>
      </c>
      <c r="S216" s="25"/>
      <c r="T216" s="25"/>
      <c r="U216" s="25"/>
      <c r="V216" s="25"/>
      <c r="W216" s="25"/>
      <c r="X216" s="25"/>
      <c r="Y216" s="25"/>
      <c r="Z216" s="25"/>
      <c r="AA216" s="25"/>
      <c r="AB216" s="25"/>
      <c r="AC216" s="25"/>
      <c r="AP216" s="123" t="s">
        <v>214</v>
      </c>
      <c r="AR216" s="123" t="s">
        <v>145</v>
      </c>
      <c r="AS216" s="123" t="s">
        <v>67</v>
      </c>
      <c r="AW216" s="14" t="s">
        <v>144</v>
      </c>
      <c r="BC216" s="124" t="e">
        <f>IF(L216="základní",#REF!,0)</f>
        <v>#REF!</v>
      </c>
      <c r="BD216" s="124">
        <f>IF(L216="snížená",#REF!,0)</f>
        <v>0</v>
      </c>
      <c r="BE216" s="124">
        <f>IF(L216="zákl. přenesená",#REF!,0)</f>
        <v>0</v>
      </c>
      <c r="BF216" s="124">
        <f>IF(L216="sníž. přenesená",#REF!,0)</f>
        <v>0</v>
      </c>
      <c r="BG216" s="124">
        <f>IF(L216="nulová",#REF!,0)</f>
        <v>0</v>
      </c>
      <c r="BH216" s="14" t="s">
        <v>65</v>
      </c>
      <c r="BI216" s="124" t="e">
        <f>ROUND(#REF!*H216,2)</f>
        <v>#REF!</v>
      </c>
      <c r="BJ216" s="14" t="s">
        <v>214</v>
      </c>
      <c r="BK216" s="123" t="s">
        <v>2600</v>
      </c>
    </row>
    <row r="217" spans="1:63" s="2" customFormat="1" ht="24.2" customHeight="1" x14ac:dyDescent="0.2">
      <c r="A217" s="25"/>
      <c r="B217" s="112"/>
      <c r="C217" s="113" t="s">
        <v>457</v>
      </c>
      <c r="D217" s="113" t="s">
        <v>145</v>
      </c>
      <c r="E217" s="114" t="s">
        <v>2601</v>
      </c>
      <c r="F217" s="115" t="s">
        <v>2602</v>
      </c>
      <c r="G217" s="116" t="s">
        <v>178</v>
      </c>
      <c r="H217" s="117">
        <v>40.331000000000003</v>
      </c>
      <c r="I217" s="118"/>
      <c r="J217" s="26"/>
      <c r="K217" s="119" t="s">
        <v>1</v>
      </c>
      <c r="L217" s="120" t="s">
        <v>37</v>
      </c>
      <c r="M217" s="121">
        <v>0.56000000000000005</v>
      </c>
      <c r="N217" s="121">
        <f t="shared" si="18"/>
        <v>22.585360000000005</v>
      </c>
      <c r="O217" s="121">
        <v>0</v>
      </c>
      <c r="P217" s="121">
        <f t="shared" si="19"/>
        <v>0</v>
      </c>
      <c r="Q217" s="121">
        <v>0</v>
      </c>
      <c r="R217" s="122">
        <f t="shared" si="20"/>
        <v>0</v>
      </c>
      <c r="S217" s="25"/>
      <c r="T217" s="25"/>
      <c r="U217" s="25"/>
      <c r="V217" s="25"/>
      <c r="W217" s="25"/>
      <c r="X217" s="25"/>
      <c r="Y217" s="25"/>
      <c r="Z217" s="25"/>
      <c r="AA217" s="25"/>
      <c r="AB217" s="25"/>
      <c r="AC217" s="25"/>
      <c r="AP217" s="123" t="s">
        <v>214</v>
      </c>
      <c r="AR217" s="123" t="s">
        <v>145</v>
      </c>
      <c r="AS217" s="123" t="s">
        <v>67</v>
      </c>
      <c r="AW217" s="14" t="s">
        <v>144</v>
      </c>
      <c r="BC217" s="124" t="e">
        <f>IF(L217="základní",#REF!,0)</f>
        <v>#REF!</v>
      </c>
      <c r="BD217" s="124">
        <f>IF(L217="snížená",#REF!,0)</f>
        <v>0</v>
      </c>
      <c r="BE217" s="124">
        <f>IF(L217="zákl. přenesená",#REF!,0)</f>
        <v>0</v>
      </c>
      <c r="BF217" s="124">
        <f>IF(L217="sníž. přenesená",#REF!,0)</f>
        <v>0</v>
      </c>
      <c r="BG217" s="124">
        <f>IF(L217="nulová",#REF!,0)</f>
        <v>0</v>
      </c>
      <c r="BH217" s="14" t="s">
        <v>65</v>
      </c>
      <c r="BI217" s="124" t="e">
        <f>ROUND(#REF!*H217,2)</f>
        <v>#REF!</v>
      </c>
      <c r="BJ217" s="14" t="s">
        <v>214</v>
      </c>
      <c r="BK217" s="123" t="s">
        <v>2603</v>
      </c>
    </row>
    <row r="218" spans="1:63" s="2" customFormat="1" ht="24.2" customHeight="1" x14ac:dyDescent="0.2">
      <c r="A218" s="25"/>
      <c r="B218" s="112"/>
      <c r="C218" s="113" t="s">
        <v>461</v>
      </c>
      <c r="D218" s="113" t="s">
        <v>145</v>
      </c>
      <c r="E218" s="114" t="s">
        <v>2604</v>
      </c>
      <c r="F218" s="115" t="s">
        <v>2605</v>
      </c>
      <c r="G218" s="116" t="s">
        <v>178</v>
      </c>
      <c r="H218" s="117">
        <v>40.331000000000003</v>
      </c>
      <c r="I218" s="118"/>
      <c r="J218" s="26"/>
      <c r="K218" s="119" t="s">
        <v>1</v>
      </c>
      <c r="L218" s="120" t="s">
        <v>37</v>
      </c>
      <c r="M218" s="121">
        <v>0.70199999999999996</v>
      </c>
      <c r="N218" s="121">
        <f t="shared" si="18"/>
        <v>28.312362</v>
      </c>
      <c r="O218" s="121">
        <v>8.9300000000000004E-3</v>
      </c>
      <c r="P218" s="121">
        <f t="shared" si="19"/>
        <v>0.36015583000000007</v>
      </c>
      <c r="Q218" s="121">
        <v>0</v>
      </c>
      <c r="R218" s="122">
        <f t="shared" si="20"/>
        <v>0</v>
      </c>
      <c r="S218" s="25"/>
      <c r="T218" s="25"/>
      <c r="U218" s="25"/>
      <c r="V218" s="25"/>
      <c r="W218" s="25"/>
      <c r="X218" s="25"/>
      <c r="Y218" s="25"/>
      <c r="Z218" s="25"/>
      <c r="AA218" s="25"/>
      <c r="AB218" s="25"/>
      <c r="AC218" s="25"/>
      <c r="AP218" s="123" t="s">
        <v>214</v>
      </c>
      <c r="AR218" s="123" t="s">
        <v>145</v>
      </c>
      <c r="AS218" s="123" t="s">
        <v>67</v>
      </c>
      <c r="AW218" s="14" t="s">
        <v>144</v>
      </c>
      <c r="BC218" s="124" t="e">
        <f>IF(L218="základní",#REF!,0)</f>
        <v>#REF!</v>
      </c>
      <c r="BD218" s="124">
        <f>IF(L218="snížená",#REF!,0)</f>
        <v>0</v>
      </c>
      <c r="BE218" s="124">
        <f>IF(L218="zákl. přenesená",#REF!,0)</f>
        <v>0</v>
      </c>
      <c r="BF218" s="124">
        <f>IF(L218="sníž. přenesená",#REF!,0)</f>
        <v>0</v>
      </c>
      <c r="BG218" s="124">
        <f>IF(L218="nulová",#REF!,0)</f>
        <v>0</v>
      </c>
      <c r="BH218" s="14" t="s">
        <v>65</v>
      </c>
      <c r="BI218" s="124" t="e">
        <f>ROUND(#REF!*H218,2)</f>
        <v>#REF!</v>
      </c>
      <c r="BJ218" s="14" t="s">
        <v>214</v>
      </c>
      <c r="BK218" s="123" t="s">
        <v>2606</v>
      </c>
    </row>
    <row r="219" spans="1:63" s="12" customFormat="1" ht="22.9" customHeight="1" x14ac:dyDescent="0.2">
      <c r="B219" s="103"/>
      <c r="D219" s="104" t="s">
        <v>56</v>
      </c>
      <c r="E219" s="125" t="s">
        <v>2607</v>
      </c>
      <c r="F219" s="125" t="s">
        <v>2608</v>
      </c>
      <c r="J219" s="103"/>
      <c r="K219" s="106"/>
      <c r="L219" s="107"/>
      <c r="M219" s="107"/>
      <c r="N219" s="108">
        <f>SUM(N220:N222)</f>
        <v>0.53561199999999998</v>
      </c>
      <c r="O219" s="107"/>
      <c r="P219" s="108">
        <f>SUM(P220:P222)</f>
        <v>1.109482E-2</v>
      </c>
      <c r="Q219" s="107"/>
      <c r="R219" s="109">
        <f>SUM(R220:R222)</f>
        <v>1.034E-2</v>
      </c>
      <c r="AP219" s="104" t="s">
        <v>67</v>
      </c>
      <c r="AR219" s="110" t="s">
        <v>56</v>
      </c>
      <c r="AS219" s="110" t="s">
        <v>65</v>
      </c>
      <c r="AW219" s="104" t="s">
        <v>144</v>
      </c>
      <c r="BI219" s="111" t="e">
        <f>SUM(BI220:BI222)</f>
        <v>#REF!</v>
      </c>
    </row>
    <row r="220" spans="1:63" s="2" customFormat="1" ht="21.75" customHeight="1" x14ac:dyDescent="0.2">
      <c r="A220" s="25"/>
      <c r="B220" s="112"/>
      <c r="C220" s="113" t="s">
        <v>465</v>
      </c>
      <c r="D220" s="113" t="s">
        <v>145</v>
      </c>
      <c r="E220" s="114" t="s">
        <v>2609</v>
      </c>
      <c r="F220" s="115" t="s">
        <v>2610</v>
      </c>
      <c r="G220" s="116" t="s">
        <v>178</v>
      </c>
      <c r="H220" s="117">
        <v>1.034</v>
      </c>
      <c r="I220" s="118"/>
      <c r="J220" s="26"/>
      <c r="K220" s="119" t="s">
        <v>1</v>
      </c>
      <c r="L220" s="120" t="s">
        <v>37</v>
      </c>
      <c r="M220" s="121">
        <v>0.2</v>
      </c>
      <c r="N220" s="121">
        <f>M220*H220</f>
        <v>0.20680000000000001</v>
      </c>
      <c r="O220" s="121">
        <v>0</v>
      </c>
      <c r="P220" s="121">
        <f>O220*H220</f>
        <v>0</v>
      </c>
      <c r="Q220" s="121">
        <v>0.01</v>
      </c>
      <c r="R220" s="122">
        <f>Q220*H220</f>
        <v>1.034E-2</v>
      </c>
      <c r="S220" s="25"/>
      <c r="T220" s="25"/>
      <c r="U220" s="25"/>
      <c r="V220" s="25"/>
      <c r="W220" s="25"/>
      <c r="X220" s="25"/>
      <c r="Y220" s="25"/>
      <c r="Z220" s="25"/>
      <c r="AA220" s="25"/>
      <c r="AB220" s="25"/>
      <c r="AC220" s="25"/>
      <c r="AP220" s="123" t="s">
        <v>214</v>
      </c>
      <c r="AR220" s="123" t="s">
        <v>145</v>
      </c>
      <c r="AS220" s="123" t="s">
        <v>67</v>
      </c>
      <c r="AW220" s="14" t="s">
        <v>144</v>
      </c>
      <c r="BC220" s="124" t="e">
        <f>IF(L220="základní",#REF!,0)</f>
        <v>#REF!</v>
      </c>
      <c r="BD220" s="124">
        <f>IF(L220="snížená",#REF!,0)</f>
        <v>0</v>
      </c>
      <c r="BE220" s="124">
        <f>IF(L220="zákl. přenesená",#REF!,0)</f>
        <v>0</v>
      </c>
      <c r="BF220" s="124">
        <f>IF(L220="sníž. přenesená",#REF!,0)</f>
        <v>0</v>
      </c>
      <c r="BG220" s="124">
        <f>IF(L220="nulová",#REF!,0)</f>
        <v>0</v>
      </c>
      <c r="BH220" s="14" t="s">
        <v>65</v>
      </c>
      <c r="BI220" s="124" t="e">
        <f>ROUND(#REF!*H220,2)</f>
        <v>#REF!</v>
      </c>
      <c r="BJ220" s="14" t="s">
        <v>214</v>
      </c>
      <c r="BK220" s="123" t="s">
        <v>2611</v>
      </c>
    </row>
    <row r="221" spans="1:63" s="2" customFormat="1" ht="24.2" customHeight="1" x14ac:dyDescent="0.2">
      <c r="A221" s="25"/>
      <c r="B221" s="112"/>
      <c r="C221" s="113" t="s">
        <v>469</v>
      </c>
      <c r="D221" s="113" t="s">
        <v>145</v>
      </c>
      <c r="E221" s="114" t="s">
        <v>2612</v>
      </c>
      <c r="F221" s="115" t="s">
        <v>2613</v>
      </c>
      <c r="G221" s="116" t="s">
        <v>178</v>
      </c>
      <c r="H221" s="117">
        <v>1.034</v>
      </c>
      <c r="I221" s="118"/>
      <c r="J221" s="26"/>
      <c r="K221" s="119" t="s">
        <v>1</v>
      </c>
      <c r="L221" s="120" t="s">
        <v>37</v>
      </c>
      <c r="M221" s="121">
        <v>0.318</v>
      </c>
      <c r="N221" s="121">
        <f>M221*H221</f>
        <v>0.32881199999999999</v>
      </c>
      <c r="O221" s="121">
        <v>1.073E-2</v>
      </c>
      <c r="P221" s="121">
        <f>O221*H221</f>
        <v>1.109482E-2</v>
      </c>
      <c r="Q221" s="121">
        <v>0</v>
      </c>
      <c r="R221" s="122">
        <f>Q221*H221</f>
        <v>0</v>
      </c>
      <c r="S221" s="25"/>
      <c r="T221" s="25"/>
      <c r="U221" s="25"/>
      <c r="V221" s="25"/>
      <c r="W221" s="25"/>
      <c r="X221" s="25"/>
      <c r="Y221" s="25"/>
      <c r="Z221" s="25"/>
      <c r="AA221" s="25"/>
      <c r="AB221" s="25"/>
      <c r="AC221" s="25"/>
      <c r="AP221" s="123" t="s">
        <v>214</v>
      </c>
      <c r="AR221" s="123" t="s">
        <v>145</v>
      </c>
      <c r="AS221" s="123" t="s">
        <v>67</v>
      </c>
      <c r="AW221" s="14" t="s">
        <v>144</v>
      </c>
      <c r="BC221" s="124" t="e">
        <f>IF(L221="základní",#REF!,0)</f>
        <v>#REF!</v>
      </c>
      <c r="BD221" s="124">
        <f>IF(L221="snížená",#REF!,0)</f>
        <v>0</v>
      </c>
      <c r="BE221" s="124">
        <f>IF(L221="zákl. přenesená",#REF!,0)</f>
        <v>0</v>
      </c>
      <c r="BF221" s="124">
        <f>IF(L221="sníž. přenesená",#REF!,0)</f>
        <v>0</v>
      </c>
      <c r="BG221" s="124">
        <f>IF(L221="nulová",#REF!,0)</f>
        <v>0</v>
      </c>
      <c r="BH221" s="14" t="s">
        <v>65</v>
      </c>
      <c r="BI221" s="124" t="e">
        <f>ROUND(#REF!*H221,2)</f>
        <v>#REF!</v>
      </c>
      <c r="BJ221" s="14" t="s">
        <v>214</v>
      </c>
      <c r="BK221" s="123" t="s">
        <v>2614</v>
      </c>
    </row>
    <row r="222" spans="1:63" s="2" customFormat="1" ht="24.2" customHeight="1" x14ac:dyDescent="0.2">
      <c r="A222" s="25"/>
      <c r="B222" s="112"/>
      <c r="C222" s="113" t="s">
        <v>473</v>
      </c>
      <c r="D222" s="113" t="s">
        <v>145</v>
      </c>
      <c r="E222" s="114" t="s">
        <v>2615</v>
      </c>
      <c r="F222" s="115" t="s">
        <v>2616</v>
      </c>
      <c r="G222" s="116" t="s">
        <v>339</v>
      </c>
      <c r="H222" s="117">
        <v>17.948</v>
      </c>
      <c r="I222" s="118"/>
      <c r="J222" s="26"/>
      <c r="K222" s="135" t="s">
        <v>1</v>
      </c>
      <c r="L222" s="136" t="s">
        <v>37</v>
      </c>
      <c r="M222" s="137">
        <v>0</v>
      </c>
      <c r="N222" s="137">
        <f>M222*H222</f>
        <v>0</v>
      </c>
      <c r="O222" s="137">
        <v>0</v>
      </c>
      <c r="P222" s="137">
        <f>O222*H222</f>
        <v>0</v>
      </c>
      <c r="Q222" s="137">
        <v>0</v>
      </c>
      <c r="R222" s="138">
        <f>Q222*H222</f>
        <v>0</v>
      </c>
      <c r="S222" s="25"/>
      <c r="T222" s="25"/>
      <c r="U222" s="25"/>
      <c r="V222" s="25"/>
      <c r="W222" s="25"/>
      <c r="X222" s="25"/>
      <c r="Y222" s="25"/>
      <c r="Z222" s="25"/>
      <c r="AA222" s="25"/>
      <c r="AB222" s="25"/>
      <c r="AC222" s="25"/>
      <c r="AP222" s="123" t="s">
        <v>214</v>
      </c>
      <c r="AR222" s="123" t="s">
        <v>145</v>
      </c>
      <c r="AS222" s="123" t="s">
        <v>67</v>
      </c>
      <c r="AW222" s="14" t="s">
        <v>144</v>
      </c>
      <c r="BC222" s="124" t="e">
        <f>IF(L222="základní",#REF!,0)</f>
        <v>#REF!</v>
      </c>
      <c r="BD222" s="124">
        <f>IF(L222="snížená",#REF!,0)</f>
        <v>0</v>
      </c>
      <c r="BE222" s="124">
        <f>IF(L222="zákl. přenesená",#REF!,0)</f>
        <v>0</v>
      </c>
      <c r="BF222" s="124">
        <f>IF(L222="sníž. přenesená",#REF!,0)</f>
        <v>0</v>
      </c>
      <c r="BG222" s="124">
        <f>IF(L222="nulová",#REF!,0)</f>
        <v>0</v>
      </c>
      <c r="BH222" s="14" t="s">
        <v>65</v>
      </c>
      <c r="BI222" s="124" t="e">
        <f>ROUND(#REF!*H222,2)</f>
        <v>#REF!</v>
      </c>
      <c r="BJ222" s="14" t="s">
        <v>214</v>
      </c>
      <c r="BK222" s="123" t="s">
        <v>2617</v>
      </c>
    </row>
    <row r="223" spans="1:63" s="2" customFormat="1" ht="6.95" customHeight="1" x14ac:dyDescent="0.2">
      <c r="A223" s="25"/>
      <c r="B223" s="35"/>
      <c r="C223" s="36"/>
      <c r="D223" s="36"/>
      <c r="E223" s="36"/>
      <c r="F223" s="36"/>
      <c r="G223" s="36"/>
      <c r="H223" s="36"/>
      <c r="I223" s="36"/>
      <c r="J223" s="26"/>
      <c r="K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  <c r="AA223" s="25"/>
      <c r="AB223" s="25"/>
      <c r="AC223" s="25"/>
    </row>
  </sheetData>
  <autoFilter ref="C129:I222"/>
  <mergeCells count="9">
    <mergeCell ref="E87:H87"/>
    <mergeCell ref="E120:H120"/>
    <mergeCell ref="E122:H122"/>
    <mergeCell ref="J2:T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211"/>
  <sheetViews>
    <sheetView showGridLines="0" topLeftCell="A92" workbookViewId="0">
      <selection activeCell="C4" sqref="C4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1.6640625" style="1" customWidth="1"/>
    <col min="7" max="7" width="7.5" style="1" customWidth="1"/>
    <col min="8" max="8" width="14" style="1" customWidth="1"/>
    <col min="9" max="9" width="22.33203125" style="1" hidden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1" spans="1:44" x14ac:dyDescent="0.2">
      <c r="A1" s="79"/>
    </row>
    <row r="2" spans="1:44" s="1" customFormat="1" ht="36.950000000000003" customHeight="1" x14ac:dyDescent="0.2">
      <c r="J2" s="189" t="s">
        <v>5</v>
      </c>
      <c r="K2" s="172"/>
      <c r="L2" s="172"/>
      <c r="M2" s="172"/>
      <c r="N2" s="172"/>
      <c r="O2" s="172"/>
      <c r="P2" s="172"/>
      <c r="Q2" s="172"/>
      <c r="R2" s="172"/>
      <c r="S2" s="172"/>
      <c r="T2" s="172"/>
      <c r="AR2" s="14" t="s">
        <v>100</v>
      </c>
    </row>
    <row r="3" spans="1:4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7"/>
      <c r="AR3" s="14" t="s">
        <v>67</v>
      </c>
    </row>
    <row r="4" spans="1:44" s="1" customFormat="1" ht="24.95" customHeight="1" x14ac:dyDescent="0.2">
      <c r="B4" s="17"/>
      <c r="D4" s="18" t="str">
        <f>'001 - Oprava střechy VB'!D4</f>
        <v>KRYCÍ LIST ORIENTAČNÍHO SOUPISU</v>
      </c>
      <c r="J4" s="17"/>
      <c r="K4" s="80" t="s">
        <v>10</v>
      </c>
      <c r="AR4" s="14" t="s">
        <v>3</v>
      </c>
    </row>
    <row r="5" spans="1:44" s="1" customFormat="1" ht="6.95" customHeight="1" x14ac:dyDescent="0.2">
      <c r="B5" s="17"/>
      <c r="J5" s="17"/>
    </row>
    <row r="6" spans="1:44" s="1" customFormat="1" ht="12" customHeight="1" x14ac:dyDescent="0.2">
      <c r="B6" s="17"/>
      <c r="D6" s="23" t="s">
        <v>14</v>
      </c>
      <c r="J6" s="17"/>
    </row>
    <row r="7" spans="1:44" s="1" customFormat="1" ht="26.25" customHeight="1" x14ac:dyDescent="0.2">
      <c r="B7" s="17"/>
      <c r="E7" s="202" t="str">
        <f>'Rekapitulace zakázky'!K6</f>
        <v>Údržbové a dílčí opravné práce na objektech u SPS OŘ PHA 2023-2024 - Praha město</v>
      </c>
      <c r="F7" s="203"/>
      <c r="G7" s="203"/>
      <c r="H7" s="203"/>
      <c r="J7" s="17"/>
    </row>
    <row r="8" spans="1:44" s="2" customFormat="1" ht="12" customHeight="1" x14ac:dyDescent="0.2">
      <c r="A8" s="25"/>
      <c r="B8" s="26"/>
      <c r="C8" s="25"/>
      <c r="D8" s="23" t="s">
        <v>114</v>
      </c>
      <c r="E8" s="25"/>
      <c r="F8" s="25"/>
      <c r="G8" s="25"/>
      <c r="H8" s="25"/>
      <c r="I8" s="25"/>
      <c r="J8" s="31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</row>
    <row r="9" spans="1:44" s="2" customFormat="1" ht="16.5" customHeight="1" x14ac:dyDescent="0.2">
      <c r="A9" s="25"/>
      <c r="B9" s="26"/>
      <c r="C9" s="25"/>
      <c r="D9" s="25"/>
      <c r="E9" s="167" t="s">
        <v>2618</v>
      </c>
      <c r="F9" s="201"/>
      <c r="G9" s="201"/>
      <c r="H9" s="201"/>
      <c r="I9" s="25"/>
      <c r="J9" s="31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</row>
    <row r="10" spans="1:44" s="2" customFormat="1" x14ac:dyDescent="0.2">
      <c r="A10" s="25"/>
      <c r="B10" s="26"/>
      <c r="C10" s="25"/>
      <c r="D10" s="25"/>
      <c r="E10" s="25"/>
      <c r="F10" s="25"/>
      <c r="G10" s="25"/>
      <c r="H10" s="25"/>
      <c r="I10" s="25"/>
      <c r="J10" s="31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</row>
    <row r="11" spans="1:44" s="2" customFormat="1" ht="12" customHeight="1" x14ac:dyDescent="0.2">
      <c r="A11" s="25"/>
      <c r="B11" s="26"/>
      <c r="C11" s="25"/>
      <c r="D11" s="23" t="s">
        <v>16</v>
      </c>
      <c r="E11" s="25"/>
      <c r="F11" s="21" t="s">
        <v>1</v>
      </c>
      <c r="G11" s="25"/>
      <c r="H11" s="25"/>
      <c r="I11" s="25"/>
      <c r="J11" s="31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</row>
    <row r="12" spans="1:44" s="2" customFormat="1" ht="12" customHeight="1" x14ac:dyDescent="0.2">
      <c r="A12" s="25"/>
      <c r="B12" s="26"/>
      <c r="C12" s="25"/>
      <c r="D12" s="23" t="s">
        <v>18</v>
      </c>
      <c r="E12" s="25"/>
      <c r="F12" s="21" t="s">
        <v>19</v>
      </c>
      <c r="G12" s="25"/>
      <c r="H12" s="25"/>
      <c r="I12" s="25"/>
      <c r="J12" s="31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</row>
    <row r="13" spans="1:44" s="2" customFormat="1" ht="10.9" customHeight="1" x14ac:dyDescent="0.2">
      <c r="A13" s="25"/>
      <c r="B13" s="26"/>
      <c r="C13" s="25"/>
      <c r="D13" s="25"/>
      <c r="E13" s="25"/>
      <c r="F13" s="25"/>
      <c r="G13" s="25"/>
      <c r="H13" s="25"/>
      <c r="I13" s="25"/>
      <c r="J13" s="31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</row>
    <row r="14" spans="1:44" s="2" customFormat="1" ht="12" customHeight="1" x14ac:dyDescent="0.2">
      <c r="A14" s="25"/>
      <c r="B14" s="26"/>
      <c r="C14" s="25"/>
      <c r="D14" s="23" t="s">
        <v>22</v>
      </c>
      <c r="E14" s="25"/>
      <c r="F14" s="25"/>
      <c r="G14" s="25"/>
      <c r="H14" s="25"/>
      <c r="I14" s="25"/>
      <c r="J14" s="31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</row>
    <row r="15" spans="1:44" s="2" customFormat="1" ht="18" customHeight="1" x14ac:dyDescent="0.2">
      <c r="A15" s="25"/>
      <c r="B15" s="26"/>
      <c r="C15" s="25"/>
      <c r="D15" s="25"/>
      <c r="E15" s="21" t="s">
        <v>25</v>
      </c>
      <c r="F15" s="25"/>
      <c r="G15" s="25"/>
      <c r="H15" s="25"/>
      <c r="I15" s="25"/>
      <c r="J15" s="31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</row>
    <row r="16" spans="1:44" s="2" customFormat="1" ht="6.95" customHeight="1" x14ac:dyDescent="0.2">
      <c r="A16" s="25"/>
      <c r="B16" s="26"/>
      <c r="C16" s="25"/>
      <c r="D16" s="25"/>
      <c r="E16" s="25"/>
      <c r="F16" s="25"/>
      <c r="G16" s="25"/>
      <c r="H16" s="25"/>
      <c r="I16" s="25"/>
      <c r="J16" s="31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</row>
    <row r="17" spans="1:29" s="2" customFormat="1" ht="12" customHeight="1" x14ac:dyDescent="0.2">
      <c r="A17" s="25"/>
      <c r="B17" s="26"/>
      <c r="C17" s="25"/>
      <c r="D17" s="23" t="s">
        <v>28</v>
      </c>
      <c r="E17" s="25"/>
      <c r="F17" s="25"/>
      <c r="G17" s="25"/>
      <c r="H17" s="25"/>
      <c r="I17" s="25"/>
      <c r="J17" s="31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</row>
    <row r="18" spans="1:29" s="2" customFormat="1" ht="18" customHeight="1" x14ac:dyDescent="0.2">
      <c r="A18" s="25"/>
      <c r="B18" s="26"/>
      <c r="C18" s="25"/>
      <c r="D18" s="25"/>
      <c r="E18" s="171" t="str">
        <f>'Rekapitulace zakázky'!E14</f>
        <v xml:space="preserve"> </v>
      </c>
      <c r="F18" s="171"/>
      <c r="G18" s="171"/>
      <c r="H18" s="171"/>
      <c r="I18" s="25"/>
      <c r="J18" s="31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</row>
    <row r="19" spans="1:29" s="2" customFormat="1" ht="6.95" customHeight="1" x14ac:dyDescent="0.2">
      <c r="A19" s="25"/>
      <c r="B19" s="26"/>
      <c r="C19" s="25"/>
      <c r="D19" s="25"/>
      <c r="E19" s="25"/>
      <c r="F19" s="25"/>
      <c r="G19" s="25"/>
      <c r="H19" s="25"/>
      <c r="I19" s="25"/>
      <c r="J19" s="31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s="2" customFormat="1" ht="12" customHeight="1" x14ac:dyDescent="0.2">
      <c r="A20" s="25"/>
      <c r="B20" s="26"/>
      <c r="C20" s="25"/>
      <c r="D20" s="23" t="s">
        <v>30</v>
      </c>
      <c r="E20" s="25"/>
      <c r="F20" s="25"/>
      <c r="G20" s="25"/>
      <c r="H20" s="25"/>
      <c r="I20" s="25"/>
      <c r="J20" s="31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s="2" customFormat="1" ht="18" customHeight="1" x14ac:dyDescent="0.2">
      <c r="A21" s="25"/>
      <c r="B21" s="26"/>
      <c r="C21" s="25"/>
      <c r="D21" s="25"/>
      <c r="E21" s="21" t="str">
        <f>IF('Rekapitulace zakázky'!E17="","",'Rekapitulace zakázky'!E17)</f>
        <v xml:space="preserve"> </v>
      </c>
      <c r="F21" s="25"/>
      <c r="G21" s="25"/>
      <c r="H21" s="25"/>
      <c r="I21" s="25"/>
      <c r="J21" s="31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s="2" customFormat="1" ht="6.95" customHeight="1" x14ac:dyDescent="0.2">
      <c r="A22" s="25"/>
      <c r="B22" s="26"/>
      <c r="C22" s="25"/>
      <c r="D22" s="25"/>
      <c r="E22" s="25"/>
      <c r="F22" s="25"/>
      <c r="G22" s="25"/>
      <c r="H22" s="25"/>
      <c r="I22" s="25"/>
      <c r="J22" s="31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s="2" customFormat="1" ht="12" customHeight="1" x14ac:dyDescent="0.2">
      <c r="A23" s="25"/>
      <c r="B23" s="26"/>
      <c r="C23" s="25"/>
      <c r="D23" s="23" t="s">
        <v>32</v>
      </c>
      <c r="E23" s="25"/>
      <c r="F23" s="25"/>
      <c r="G23" s="25"/>
      <c r="H23" s="25"/>
      <c r="I23" s="25"/>
      <c r="J23" s="31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s="2" customFormat="1" ht="18" customHeight="1" x14ac:dyDescent="0.2">
      <c r="A24" s="25"/>
      <c r="B24" s="26"/>
      <c r="C24" s="25"/>
      <c r="D24" s="25"/>
      <c r="E24" s="21" t="s">
        <v>33</v>
      </c>
      <c r="F24" s="25"/>
      <c r="G24" s="25"/>
      <c r="H24" s="25"/>
      <c r="I24" s="25"/>
      <c r="J24" s="31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s="2" customFormat="1" ht="6.95" customHeight="1" x14ac:dyDescent="0.2">
      <c r="A25" s="25"/>
      <c r="B25" s="26"/>
      <c r="C25" s="25"/>
      <c r="D25" s="25"/>
      <c r="E25" s="25"/>
      <c r="F25" s="25"/>
      <c r="G25" s="25"/>
      <c r="H25" s="25"/>
      <c r="I25" s="25"/>
      <c r="J25" s="31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</row>
    <row r="26" spans="1:29" s="2" customFormat="1" ht="12" customHeight="1" x14ac:dyDescent="0.2">
      <c r="A26" s="25"/>
      <c r="B26" s="26"/>
      <c r="C26" s="25"/>
      <c r="D26" s="23" t="s">
        <v>34</v>
      </c>
      <c r="E26" s="25"/>
      <c r="F26" s="25"/>
      <c r="G26" s="25"/>
      <c r="H26" s="25"/>
      <c r="I26" s="25"/>
      <c r="J26" s="31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</row>
    <row r="27" spans="1:29" s="8" customFormat="1" ht="16.5" customHeight="1" x14ac:dyDescent="0.2">
      <c r="A27" s="81"/>
      <c r="B27" s="82"/>
      <c r="C27" s="81"/>
      <c r="D27" s="81"/>
      <c r="E27" s="174" t="s">
        <v>1</v>
      </c>
      <c r="F27" s="174"/>
      <c r="G27" s="174"/>
      <c r="H27" s="174"/>
      <c r="I27" s="81"/>
      <c r="J27" s="83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</row>
    <row r="28" spans="1:29" s="2" customFormat="1" ht="6.95" customHeight="1" x14ac:dyDescent="0.2">
      <c r="A28" s="25"/>
      <c r="B28" s="26"/>
      <c r="C28" s="45"/>
      <c r="D28" s="45"/>
      <c r="E28" s="45"/>
      <c r="F28" s="45"/>
      <c r="G28" s="45"/>
      <c r="H28" s="45"/>
      <c r="I28" s="25"/>
      <c r="J28" s="31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</row>
    <row r="29" spans="1:29" s="2" customFormat="1" ht="6.95" customHeight="1" x14ac:dyDescent="0.2">
      <c r="A29" s="25"/>
      <c r="B29" s="26"/>
      <c r="C29" s="45"/>
      <c r="D29" s="45"/>
      <c r="E29" s="45"/>
      <c r="F29" s="45"/>
      <c r="G29" s="45"/>
      <c r="H29" s="45"/>
      <c r="I29" s="53"/>
      <c r="J29" s="31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</row>
    <row r="30" spans="1:29" s="2" customFormat="1" ht="25.35" customHeight="1" x14ac:dyDescent="0.2">
      <c r="A30" s="25"/>
      <c r="B30" s="26"/>
      <c r="C30" s="45"/>
      <c r="D30" s="141"/>
      <c r="E30" s="45"/>
      <c r="F30" s="45"/>
      <c r="G30" s="45"/>
      <c r="H30" s="45"/>
      <c r="I30" s="25"/>
      <c r="J30" s="31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</row>
    <row r="31" spans="1:29" s="2" customFormat="1" ht="6.95" customHeight="1" x14ac:dyDescent="0.2">
      <c r="A31" s="25"/>
      <c r="B31" s="26"/>
      <c r="C31" s="45"/>
      <c r="D31" s="45"/>
      <c r="E31" s="45"/>
      <c r="F31" s="45"/>
      <c r="G31" s="45"/>
      <c r="H31" s="45"/>
      <c r="I31" s="53"/>
      <c r="J31" s="31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</row>
    <row r="32" spans="1:29" s="2" customFormat="1" ht="14.45" customHeight="1" x14ac:dyDescent="0.2">
      <c r="A32" s="25"/>
      <c r="B32" s="26"/>
      <c r="C32" s="45"/>
      <c r="D32" s="45"/>
      <c r="E32" s="45"/>
      <c r="F32" s="149"/>
      <c r="G32" s="45"/>
      <c r="H32" s="45"/>
      <c r="I32" s="25"/>
      <c r="J32" s="31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</row>
    <row r="33" spans="1:29" s="2" customFormat="1" ht="14.45" customHeight="1" x14ac:dyDescent="0.2">
      <c r="A33" s="25"/>
      <c r="B33" s="26"/>
      <c r="C33" s="45"/>
      <c r="D33" s="139"/>
      <c r="E33" s="143"/>
      <c r="F33" s="150"/>
      <c r="G33" s="45"/>
      <c r="H33" s="45"/>
      <c r="I33" s="25"/>
      <c r="J33" s="31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</row>
    <row r="34" spans="1:29" s="2" customFormat="1" ht="14.45" customHeight="1" x14ac:dyDescent="0.2">
      <c r="A34" s="25"/>
      <c r="B34" s="26"/>
      <c r="C34" s="45"/>
      <c r="D34" s="45"/>
      <c r="E34" s="143"/>
      <c r="F34" s="150"/>
      <c r="G34" s="45"/>
      <c r="H34" s="45"/>
      <c r="I34" s="25"/>
      <c r="J34" s="31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</row>
    <row r="35" spans="1:29" s="2" customFormat="1" ht="14.45" hidden="1" customHeight="1" x14ac:dyDescent="0.2">
      <c r="A35" s="25"/>
      <c r="B35" s="26"/>
      <c r="C35" s="45"/>
      <c r="D35" s="45"/>
      <c r="E35" s="143"/>
      <c r="F35" s="150"/>
      <c r="G35" s="45"/>
      <c r="H35" s="45"/>
      <c r="I35" s="25"/>
      <c r="J35" s="31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</row>
    <row r="36" spans="1:29" s="2" customFormat="1" ht="14.45" hidden="1" customHeight="1" x14ac:dyDescent="0.2">
      <c r="A36" s="25"/>
      <c r="B36" s="26"/>
      <c r="C36" s="45"/>
      <c r="D36" s="45"/>
      <c r="E36" s="143"/>
      <c r="F36" s="150"/>
      <c r="G36" s="45"/>
      <c r="H36" s="45"/>
      <c r="I36" s="25"/>
      <c r="J36" s="31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</row>
    <row r="37" spans="1:29" s="2" customFormat="1" ht="14.45" hidden="1" customHeight="1" x14ac:dyDescent="0.2">
      <c r="A37" s="25"/>
      <c r="B37" s="26"/>
      <c r="C37" s="45"/>
      <c r="D37" s="45"/>
      <c r="E37" s="143"/>
      <c r="F37" s="150"/>
      <c r="G37" s="45"/>
      <c r="H37" s="45"/>
      <c r="I37" s="25"/>
      <c r="J37" s="31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</row>
    <row r="38" spans="1:29" s="2" customFormat="1" ht="6.95" customHeight="1" x14ac:dyDescent="0.2">
      <c r="A38" s="25"/>
      <c r="B38" s="26"/>
      <c r="C38" s="45"/>
      <c r="D38" s="45"/>
      <c r="E38" s="45"/>
      <c r="F38" s="45"/>
      <c r="G38" s="45"/>
      <c r="H38" s="45"/>
      <c r="I38" s="25"/>
      <c r="J38" s="31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</row>
    <row r="39" spans="1:29" s="2" customFormat="1" ht="25.35" customHeight="1" x14ac:dyDescent="0.2">
      <c r="A39" s="25"/>
      <c r="B39" s="26"/>
      <c r="C39" s="146"/>
      <c r="D39" s="147"/>
      <c r="E39" s="146"/>
      <c r="F39" s="146"/>
      <c r="G39" s="152"/>
      <c r="H39" s="148"/>
      <c r="I39" s="85"/>
      <c r="J39" s="31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</row>
    <row r="40" spans="1:29" s="2" customFormat="1" ht="14.45" customHeight="1" x14ac:dyDescent="0.2">
      <c r="A40" s="25"/>
      <c r="B40" s="26"/>
      <c r="C40" s="45"/>
      <c r="D40" s="45"/>
      <c r="E40" s="45"/>
      <c r="F40" s="45"/>
      <c r="G40" s="45"/>
      <c r="H40" s="45"/>
      <c r="I40" s="25"/>
      <c r="J40" s="31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</row>
    <row r="41" spans="1:29" s="1" customFormat="1" ht="14.45" customHeight="1" x14ac:dyDescent="0.2">
      <c r="B41" s="17"/>
      <c r="C41" s="140"/>
      <c r="D41" s="140"/>
      <c r="E41" s="140"/>
      <c r="F41" s="140"/>
      <c r="G41" s="140"/>
      <c r="H41" s="140"/>
      <c r="J41" s="17"/>
    </row>
    <row r="42" spans="1:29" s="1" customFormat="1" ht="14.45" customHeight="1" x14ac:dyDescent="0.2">
      <c r="B42" s="17"/>
      <c r="C42" s="140"/>
      <c r="D42" s="140"/>
      <c r="E42" s="140"/>
      <c r="F42" s="140"/>
      <c r="G42" s="140"/>
      <c r="H42" s="140"/>
      <c r="J42" s="17"/>
    </row>
    <row r="43" spans="1:29" s="1" customFormat="1" ht="14.45" customHeight="1" x14ac:dyDescent="0.2">
      <c r="B43" s="17"/>
      <c r="C43" s="140"/>
      <c r="D43" s="140"/>
      <c r="E43" s="140"/>
      <c r="F43" s="140"/>
      <c r="G43" s="140"/>
      <c r="H43" s="140"/>
      <c r="J43" s="17"/>
    </row>
    <row r="44" spans="1:29" s="1" customFormat="1" ht="14.45" customHeight="1" x14ac:dyDescent="0.2">
      <c r="B44" s="17"/>
      <c r="C44" s="140"/>
      <c r="D44" s="140"/>
      <c r="E44" s="140"/>
      <c r="F44" s="140"/>
      <c r="G44" s="140"/>
      <c r="H44" s="140"/>
      <c r="J44" s="17"/>
    </row>
    <row r="45" spans="1:29" s="1" customFormat="1" ht="14.45" customHeight="1" x14ac:dyDescent="0.2">
      <c r="B45" s="17"/>
      <c r="C45" s="140"/>
      <c r="D45" s="140"/>
      <c r="E45" s="140"/>
      <c r="F45" s="140"/>
      <c r="G45" s="140"/>
      <c r="H45" s="140"/>
      <c r="J45" s="17"/>
    </row>
    <row r="46" spans="1:29" s="1" customFormat="1" ht="14.45" customHeight="1" x14ac:dyDescent="0.2">
      <c r="B46" s="17"/>
      <c r="C46" s="140"/>
      <c r="D46" s="140"/>
      <c r="E46" s="140"/>
      <c r="F46" s="140"/>
      <c r="G46" s="140"/>
      <c r="H46" s="140"/>
      <c r="J46" s="17"/>
    </row>
    <row r="47" spans="1:29" s="1" customFormat="1" ht="14.45" customHeight="1" x14ac:dyDescent="0.2">
      <c r="B47" s="17"/>
      <c r="C47" s="140"/>
      <c r="D47" s="140"/>
      <c r="E47" s="140"/>
      <c r="F47" s="140"/>
      <c r="G47" s="140"/>
      <c r="H47" s="140"/>
      <c r="J47" s="17"/>
    </row>
    <row r="48" spans="1:29" s="1" customFormat="1" ht="14.45" customHeight="1" x14ac:dyDescent="0.2">
      <c r="B48" s="17"/>
      <c r="C48" s="140"/>
      <c r="D48" s="140"/>
      <c r="E48" s="140"/>
      <c r="F48" s="140"/>
      <c r="G48" s="140"/>
      <c r="H48" s="140"/>
      <c r="J48" s="17"/>
    </row>
    <row r="49" spans="1:29" s="1" customFormat="1" ht="14.45" customHeight="1" x14ac:dyDescent="0.2">
      <c r="B49" s="17"/>
      <c r="C49" s="140"/>
      <c r="D49" s="140"/>
      <c r="E49" s="140"/>
      <c r="F49" s="140"/>
      <c r="G49" s="140"/>
      <c r="H49" s="140"/>
      <c r="J49" s="17"/>
    </row>
    <row r="50" spans="1:29" s="2" customFormat="1" ht="14.45" customHeight="1" x14ac:dyDescent="0.2">
      <c r="B50" s="31"/>
      <c r="C50" s="144"/>
      <c r="D50" s="145"/>
      <c r="E50" s="144"/>
      <c r="F50" s="144"/>
      <c r="G50" s="145"/>
      <c r="H50" s="144"/>
      <c r="I50" s="32"/>
      <c r="J50" s="31"/>
    </row>
    <row r="51" spans="1:29" x14ac:dyDescent="0.2">
      <c r="B51" s="17"/>
      <c r="C51" s="140"/>
      <c r="D51" s="140"/>
      <c r="E51" s="140"/>
      <c r="F51" s="140"/>
      <c r="G51" s="140"/>
      <c r="H51" s="140"/>
      <c r="J51" s="17"/>
    </row>
    <row r="52" spans="1:29" x14ac:dyDescent="0.2">
      <c r="B52" s="17"/>
      <c r="C52" s="140"/>
      <c r="D52" s="140"/>
      <c r="E52" s="140"/>
      <c r="F52" s="140"/>
      <c r="G52" s="140"/>
      <c r="H52" s="140"/>
      <c r="J52" s="17"/>
    </row>
    <row r="53" spans="1:29" x14ac:dyDescent="0.2">
      <c r="B53" s="17"/>
      <c r="C53" s="140"/>
      <c r="D53" s="140"/>
      <c r="E53" s="140"/>
      <c r="F53" s="140"/>
      <c r="G53" s="140"/>
      <c r="H53" s="140"/>
      <c r="J53" s="17"/>
    </row>
    <row r="54" spans="1:29" x14ac:dyDescent="0.2">
      <c r="B54" s="17"/>
      <c r="C54" s="140"/>
      <c r="D54" s="140"/>
      <c r="E54" s="140"/>
      <c r="F54" s="140"/>
      <c r="G54" s="140"/>
      <c r="H54" s="140"/>
      <c r="J54" s="17"/>
    </row>
    <row r="55" spans="1:29" x14ac:dyDescent="0.2">
      <c r="B55" s="17"/>
      <c r="C55" s="140"/>
      <c r="D55" s="140"/>
      <c r="E55" s="140"/>
      <c r="F55" s="140"/>
      <c r="G55" s="140"/>
      <c r="H55" s="140"/>
      <c r="J55" s="17"/>
    </row>
    <row r="56" spans="1:29" x14ac:dyDescent="0.2">
      <c r="B56" s="17"/>
      <c r="C56" s="140"/>
      <c r="D56" s="140"/>
      <c r="E56" s="140"/>
      <c r="F56" s="140"/>
      <c r="G56" s="140"/>
      <c r="H56" s="140"/>
      <c r="J56" s="17"/>
    </row>
    <row r="57" spans="1:29" x14ac:dyDescent="0.2">
      <c r="B57" s="17"/>
      <c r="C57" s="140"/>
      <c r="D57" s="140"/>
      <c r="E57" s="140"/>
      <c r="F57" s="140"/>
      <c r="G57" s="140"/>
      <c r="H57" s="140"/>
      <c r="J57" s="17"/>
    </row>
    <row r="58" spans="1:29" x14ac:dyDescent="0.2">
      <c r="B58" s="17"/>
      <c r="C58" s="140"/>
      <c r="D58" s="140"/>
      <c r="E58" s="140"/>
      <c r="F58" s="140"/>
      <c r="G58" s="140"/>
      <c r="H58" s="140"/>
      <c r="J58" s="17"/>
    </row>
    <row r="59" spans="1:29" x14ac:dyDescent="0.2">
      <c r="B59" s="17"/>
      <c r="C59" s="140"/>
      <c r="D59" s="140"/>
      <c r="E59" s="140"/>
      <c r="F59" s="140"/>
      <c r="G59" s="140"/>
      <c r="H59" s="140"/>
      <c r="J59" s="17"/>
    </row>
    <row r="60" spans="1:29" x14ac:dyDescent="0.2">
      <c r="B60" s="17"/>
      <c r="C60" s="140"/>
      <c r="D60" s="140"/>
      <c r="E60" s="140"/>
      <c r="F60" s="140"/>
      <c r="G60" s="140"/>
      <c r="H60" s="140"/>
      <c r="J60" s="17"/>
    </row>
    <row r="61" spans="1:29" s="2" customFormat="1" ht="12.75" x14ac:dyDescent="0.2">
      <c r="A61" s="25"/>
      <c r="B61" s="26"/>
      <c r="C61" s="45"/>
      <c r="D61" s="143"/>
      <c r="E61" s="45"/>
      <c r="F61" s="151"/>
      <c r="G61" s="143"/>
      <c r="H61" s="45"/>
      <c r="I61" s="27"/>
      <c r="J61" s="31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</row>
    <row r="62" spans="1:29" x14ac:dyDescent="0.2">
      <c r="B62" s="17"/>
      <c r="C62" s="140"/>
      <c r="D62" s="140"/>
      <c r="E62" s="140"/>
      <c r="F62" s="140"/>
      <c r="G62" s="140"/>
      <c r="H62" s="140"/>
      <c r="J62" s="17"/>
    </row>
    <row r="63" spans="1:29" x14ac:dyDescent="0.2">
      <c r="B63" s="17"/>
      <c r="C63" s="140"/>
      <c r="D63" s="140"/>
      <c r="E63" s="140"/>
      <c r="F63" s="140"/>
      <c r="G63" s="140"/>
      <c r="H63" s="140"/>
      <c r="J63" s="17"/>
    </row>
    <row r="64" spans="1:29" x14ac:dyDescent="0.2">
      <c r="B64" s="17"/>
      <c r="C64" s="140"/>
      <c r="D64" s="140"/>
      <c r="E64" s="140"/>
      <c r="F64" s="140"/>
      <c r="G64" s="140"/>
      <c r="H64" s="140"/>
      <c r="J64" s="17"/>
    </row>
    <row r="65" spans="1:29" s="2" customFormat="1" ht="12.75" x14ac:dyDescent="0.2">
      <c r="A65" s="25"/>
      <c r="B65" s="26"/>
      <c r="C65" s="45"/>
      <c r="D65" s="145"/>
      <c r="E65" s="45"/>
      <c r="F65" s="45"/>
      <c r="G65" s="145"/>
      <c r="H65" s="45"/>
      <c r="I65" s="34"/>
      <c r="J65" s="31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</row>
    <row r="66" spans="1:29" x14ac:dyDescent="0.2">
      <c r="B66" s="17"/>
      <c r="C66" s="140"/>
      <c r="D66" s="140"/>
      <c r="E66" s="140"/>
      <c r="F66" s="140"/>
      <c r="G66" s="140"/>
      <c r="H66" s="140"/>
      <c r="J66" s="17"/>
    </row>
    <row r="67" spans="1:29" x14ac:dyDescent="0.2">
      <c r="B67" s="17"/>
      <c r="C67" s="140"/>
      <c r="D67" s="140"/>
      <c r="E67" s="140"/>
      <c r="F67" s="140"/>
      <c r="G67" s="140"/>
      <c r="H67" s="140"/>
      <c r="J67" s="17"/>
    </row>
    <row r="68" spans="1:29" x14ac:dyDescent="0.2">
      <c r="B68" s="17"/>
      <c r="C68" s="140"/>
      <c r="D68" s="140"/>
      <c r="E68" s="140"/>
      <c r="F68" s="140"/>
      <c r="G68" s="140"/>
      <c r="H68" s="140"/>
      <c r="J68" s="17"/>
    </row>
    <row r="69" spans="1:29" x14ac:dyDescent="0.2">
      <c r="B69" s="17"/>
      <c r="C69" s="140"/>
      <c r="D69" s="140"/>
      <c r="E69" s="140"/>
      <c r="F69" s="140"/>
      <c r="G69" s="140"/>
      <c r="H69" s="140"/>
      <c r="J69" s="17"/>
    </row>
    <row r="70" spans="1:29" x14ac:dyDescent="0.2">
      <c r="B70" s="17"/>
      <c r="C70" s="140"/>
      <c r="D70" s="140"/>
      <c r="E70" s="140"/>
      <c r="F70" s="140"/>
      <c r="G70" s="140"/>
      <c r="H70" s="140"/>
      <c r="J70" s="17"/>
    </row>
    <row r="71" spans="1:29" x14ac:dyDescent="0.2">
      <c r="B71" s="17"/>
      <c r="C71" s="140"/>
      <c r="D71" s="140"/>
      <c r="E71" s="140"/>
      <c r="F71" s="140"/>
      <c r="G71" s="140"/>
      <c r="H71" s="140"/>
      <c r="J71" s="17"/>
    </row>
    <row r="72" spans="1:29" x14ac:dyDescent="0.2">
      <c r="B72" s="17"/>
      <c r="C72" s="140"/>
      <c r="D72" s="140"/>
      <c r="E72" s="140"/>
      <c r="F72" s="140"/>
      <c r="G72" s="140"/>
      <c r="H72" s="140"/>
      <c r="J72" s="17"/>
    </row>
    <row r="73" spans="1:29" x14ac:dyDescent="0.2">
      <c r="B73" s="17"/>
      <c r="C73" s="140"/>
      <c r="D73" s="140"/>
      <c r="E73" s="140"/>
      <c r="F73" s="140"/>
      <c r="G73" s="140"/>
      <c r="H73" s="140"/>
      <c r="J73" s="17"/>
    </row>
    <row r="74" spans="1:29" x14ac:dyDescent="0.2">
      <c r="B74" s="17"/>
      <c r="C74" s="140"/>
      <c r="D74" s="140"/>
      <c r="E74" s="140"/>
      <c r="F74" s="140"/>
      <c r="G74" s="140"/>
      <c r="H74" s="140"/>
      <c r="J74" s="17"/>
    </row>
    <row r="75" spans="1:29" x14ac:dyDescent="0.2">
      <c r="B75" s="17"/>
      <c r="C75" s="140"/>
      <c r="D75" s="140"/>
      <c r="E75" s="140"/>
      <c r="F75" s="140"/>
      <c r="G75" s="140"/>
      <c r="H75" s="140"/>
      <c r="J75" s="17"/>
    </row>
    <row r="76" spans="1:29" s="2" customFormat="1" ht="12.75" x14ac:dyDescent="0.2">
      <c r="A76" s="25"/>
      <c r="B76" s="26"/>
      <c r="C76" s="45"/>
      <c r="D76" s="143"/>
      <c r="E76" s="45"/>
      <c r="F76" s="151"/>
      <c r="G76" s="143"/>
      <c r="H76" s="45"/>
      <c r="I76" s="27"/>
      <c r="J76" s="31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</row>
    <row r="77" spans="1:29" s="2" customFormat="1" ht="14.45" customHeight="1" x14ac:dyDescent="0.2">
      <c r="A77" s="25"/>
      <c r="B77" s="35"/>
      <c r="C77" s="36"/>
      <c r="D77" s="36"/>
      <c r="E77" s="36"/>
      <c r="F77" s="36"/>
      <c r="G77" s="36"/>
      <c r="H77" s="36"/>
      <c r="I77" s="36"/>
      <c r="J77" s="31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</row>
    <row r="81" spans="1:45" s="2" customFormat="1" ht="6.95" customHeight="1" x14ac:dyDescent="0.2">
      <c r="A81" s="25"/>
      <c r="B81" s="37"/>
      <c r="C81" s="38"/>
      <c r="D81" s="38"/>
      <c r="E81" s="38"/>
      <c r="F81" s="38"/>
      <c r="G81" s="38"/>
      <c r="H81" s="38"/>
      <c r="I81" s="38"/>
      <c r="J81" s="31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</row>
    <row r="82" spans="1:45" s="2" customFormat="1" ht="24.95" customHeight="1" x14ac:dyDescent="0.2">
      <c r="A82" s="25"/>
      <c r="B82" s="26"/>
      <c r="C82" s="18" t="str">
        <f>'001 - Oprava střechy VB'!C82</f>
        <v>REKAPITULACE ČLENĚNÍ ORIENTAČNÍHO SOUPISU</v>
      </c>
      <c r="D82" s="25"/>
      <c r="E82" s="25"/>
      <c r="F82" s="25"/>
      <c r="G82" s="25"/>
      <c r="H82" s="25"/>
      <c r="I82" s="25"/>
      <c r="J82" s="31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</row>
    <row r="83" spans="1:45" s="2" customFormat="1" ht="6.95" customHeight="1" x14ac:dyDescent="0.2">
      <c r="A83" s="25"/>
      <c r="B83" s="26"/>
      <c r="C83" s="25"/>
      <c r="D83" s="25"/>
      <c r="E83" s="25"/>
      <c r="F83" s="25"/>
      <c r="G83" s="25"/>
      <c r="H83" s="25"/>
      <c r="I83" s="25"/>
      <c r="J83" s="31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</row>
    <row r="84" spans="1:45" s="2" customFormat="1" ht="12" customHeight="1" x14ac:dyDescent="0.2">
      <c r="A84" s="25"/>
      <c r="B84" s="26"/>
      <c r="C84" s="23" t="s">
        <v>14</v>
      </c>
      <c r="D84" s="25"/>
      <c r="E84" s="25"/>
      <c r="F84" s="25"/>
      <c r="G84" s="25"/>
      <c r="H84" s="25"/>
      <c r="I84" s="25"/>
      <c r="J84" s="31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</row>
    <row r="85" spans="1:45" s="2" customFormat="1" ht="26.25" customHeight="1" x14ac:dyDescent="0.2">
      <c r="A85" s="25"/>
      <c r="B85" s="26"/>
      <c r="C85" s="25"/>
      <c r="D85" s="25"/>
      <c r="E85" s="202" t="str">
        <f>E7</f>
        <v>Údržbové a dílčí opravné práce na objektech u SPS OŘ PHA 2023-2024 - Praha město</v>
      </c>
      <c r="F85" s="203"/>
      <c r="G85" s="203"/>
      <c r="H85" s="203"/>
      <c r="I85" s="25"/>
      <c r="J85" s="31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</row>
    <row r="86" spans="1:45" s="2" customFormat="1" ht="12" customHeight="1" x14ac:dyDescent="0.2">
      <c r="A86" s="25"/>
      <c r="B86" s="26"/>
      <c r="C86" s="23" t="s">
        <v>114</v>
      </c>
      <c r="D86" s="25"/>
      <c r="E86" s="25"/>
      <c r="F86" s="25"/>
      <c r="G86" s="25"/>
      <c r="H86" s="25"/>
      <c r="I86" s="25"/>
      <c r="J86" s="31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</row>
    <row r="87" spans="1:45" s="2" customFormat="1" ht="16.5" customHeight="1" x14ac:dyDescent="0.2">
      <c r="A87" s="25"/>
      <c r="B87" s="26"/>
      <c r="C87" s="25"/>
      <c r="D87" s="25"/>
      <c r="E87" s="167" t="str">
        <f>E9</f>
        <v>012 - Oprava schodiště - jih</v>
      </c>
      <c r="F87" s="201"/>
      <c r="G87" s="201"/>
      <c r="H87" s="201"/>
      <c r="I87" s="25"/>
      <c r="J87" s="31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</row>
    <row r="88" spans="1:45" s="2" customFormat="1" ht="6.95" customHeight="1" x14ac:dyDescent="0.2">
      <c r="A88" s="25"/>
      <c r="B88" s="26"/>
      <c r="C88" s="25"/>
      <c r="D88" s="25"/>
      <c r="E88" s="25"/>
      <c r="F88" s="25"/>
      <c r="G88" s="25"/>
      <c r="H88" s="25"/>
      <c r="I88" s="25"/>
      <c r="J88" s="31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</row>
    <row r="89" spans="1:45" s="2" customFormat="1" ht="12" customHeight="1" x14ac:dyDescent="0.2">
      <c r="A89" s="25"/>
      <c r="B89" s="26"/>
      <c r="C89" s="23" t="s">
        <v>18</v>
      </c>
      <c r="D89" s="25"/>
      <c r="E89" s="25"/>
      <c r="F89" s="21" t="str">
        <f>F12</f>
        <v>Obvod OŘ Praha</v>
      </c>
      <c r="G89" s="25"/>
      <c r="H89" s="25"/>
      <c r="I89" s="25"/>
      <c r="J89" s="31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</row>
    <row r="90" spans="1:45" s="2" customFormat="1" ht="6.95" customHeight="1" x14ac:dyDescent="0.2">
      <c r="A90" s="25"/>
      <c r="B90" s="26"/>
      <c r="C90" s="25"/>
      <c r="D90" s="25"/>
      <c r="E90" s="25"/>
      <c r="F90" s="25"/>
      <c r="G90" s="25"/>
      <c r="H90" s="25"/>
      <c r="I90" s="25"/>
      <c r="J90" s="31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</row>
    <row r="91" spans="1:45" s="2" customFormat="1" ht="15.2" customHeight="1" x14ac:dyDescent="0.2">
      <c r="A91" s="25"/>
      <c r="B91" s="26"/>
      <c r="C91" s="23" t="s">
        <v>22</v>
      </c>
      <c r="D91" s="25"/>
      <c r="E91" s="25"/>
      <c r="F91" s="21" t="str">
        <f>E15</f>
        <v>Správa železnic, státní organizace</v>
      </c>
      <c r="G91" s="25"/>
      <c r="H91" s="25"/>
      <c r="I91" s="25"/>
      <c r="J91" s="31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</row>
    <row r="92" spans="1:45" s="2" customFormat="1" ht="15.2" customHeight="1" x14ac:dyDescent="0.2">
      <c r="A92" s="25"/>
      <c r="B92" s="26"/>
      <c r="C92" s="23" t="s">
        <v>28</v>
      </c>
      <c r="D92" s="25"/>
      <c r="E92" s="25"/>
      <c r="F92" s="21" t="str">
        <f>IF(E18="","",E18)</f>
        <v xml:space="preserve"> </v>
      </c>
      <c r="G92" s="25"/>
      <c r="H92" s="25"/>
      <c r="I92" s="25"/>
      <c r="J92" s="31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</row>
    <row r="93" spans="1:45" s="2" customFormat="1" ht="10.35" customHeight="1" x14ac:dyDescent="0.2">
      <c r="A93" s="25"/>
      <c r="B93" s="26"/>
      <c r="C93" s="25"/>
      <c r="D93" s="25"/>
      <c r="E93" s="25"/>
      <c r="F93" s="25"/>
      <c r="G93" s="25"/>
      <c r="H93" s="25"/>
      <c r="I93" s="25"/>
      <c r="J93" s="31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</row>
    <row r="94" spans="1:45" s="2" customFormat="1" ht="29.25" customHeight="1" x14ac:dyDescent="0.2">
      <c r="A94" s="25"/>
      <c r="B94" s="26"/>
      <c r="C94" s="86" t="s">
        <v>116</v>
      </c>
      <c r="D94" s="84"/>
      <c r="E94" s="84"/>
      <c r="F94" s="84"/>
      <c r="G94" s="84"/>
      <c r="H94" s="84"/>
      <c r="I94" s="84"/>
      <c r="J94" s="31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</row>
    <row r="95" spans="1:45" s="2" customFormat="1" ht="10.35" customHeight="1" x14ac:dyDescent="0.2">
      <c r="A95" s="25"/>
      <c r="B95" s="26"/>
      <c r="C95" s="25"/>
      <c r="D95" s="25"/>
      <c r="E95" s="25"/>
      <c r="F95" s="25"/>
      <c r="G95" s="25"/>
      <c r="H95" s="25"/>
      <c r="I95" s="25"/>
      <c r="J95" s="31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</row>
    <row r="96" spans="1:45" s="2" customFormat="1" ht="22.9" customHeight="1" x14ac:dyDescent="0.2">
      <c r="A96" s="25"/>
      <c r="B96" s="26"/>
      <c r="C96" s="87"/>
      <c r="D96" s="25"/>
      <c r="E96" s="25"/>
      <c r="F96" s="25"/>
      <c r="G96" s="25"/>
      <c r="H96" s="25"/>
      <c r="I96" s="25"/>
      <c r="J96" s="31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S96" s="14" t="s">
        <v>117</v>
      </c>
    </row>
    <row r="97" spans="1:29" s="9" customFormat="1" ht="24.95" customHeight="1" x14ac:dyDescent="0.2">
      <c r="B97" s="88"/>
      <c r="D97" s="89" t="s">
        <v>119</v>
      </c>
      <c r="E97" s="90"/>
      <c r="F97" s="90"/>
      <c r="G97" s="90"/>
      <c r="H97" s="90"/>
      <c r="J97" s="88"/>
    </row>
    <row r="98" spans="1:29" s="10" customFormat="1" ht="19.899999999999999" customHeight="1" x14ac:dyDescent="0.2">
      <c r="B98" s="91"/>
      <c r="D98" s="92" t="s">
        <v>655</v>
      </c>
      <c r="E98" s="93"/>
      <c r="F98" s="93"/>
      <c r="G98" s="93"/>
      <c r="H98" s="93"/>
      <c r="J98" s="91"/>
    </row>
    <row r="99" spans="1:29" s="10" customFormat="1" ht="19.899999999999999" customHeight="1" x14ac:dyDescent="0.2">
      <c r="B99" s="91"/>
      <c r="D99" s="92" t="s">
        <v>656</v>
      </c>
      <c r="E99" s="93"/>
      <c r="F99" s="93"/>
      <c r="G99" s="93"/>
      <c r="H99" s="93"/>
      <c r="J99" s="91"/>
    </row>
    <row r="100" spans="1:29" s="10" customFormat="1" ht="19.899999999999999" customHeight="1" x14ac:dyDescent="0.2">
      <c r="B100" s="91"/>
      <c r="D100" s="92" t="s">
        <v>122</v>
      </c>
      <c r="E100" s="93"/>
      <c r="F100" s="93"/>
      <c r="G100" s="93"/>
      <c r="H100" s="93"/>
      <c r="J100" s="91"/>
    </row>
    <row r="101" spans="1:29" s="10" customFormat="1" ht="19.899999999999999" customHeight="1" x14ac:dyDescent="0.2">
      <c r="B101" s="91"/>
      <c r="D101" s="92" t="s">
        <v>123</v>
      </c>
      <c r="E101" s="93"/>
      <c r="F101" s="93"/>
      <c r="G101" s="93"/>
      <c r="H101" s="93"/>
      <c r="J101" s="91"/>
    </row>
    <row r="102" spans="1:29" s="9" customFormat="1" ht="24.95" customHeight="1" x14ac:dyDescent="0.2">
      <c r="B102" s="88"/>
      <c r="D102" s="89" t="s">
        <v>124</v>
      </c>
      <c r="E102" s="90"/>
      <c r="F102" s="90"/>
      <c r="G102" s="90"/>
      <c r="H102" s="90"/>
      <c r="J102" s="88"/>
    </row>
    <row r="103" spans="1:29" s="10" customFormat="1" ht="19.899999999999999" customHeight="1" x14ac:dyDescent="0.2">
      <c r="B103" s="91"/>
      <c r="D103" s="92" t="s">
        <v>2430</v>
      </c>
      <c r="E103" s="93"/>
      <c r="F103" s="93"/>
      <c r="G103" s="93"/>
      <c r="H103" s="93"/>
      <c r="J103" s="91"/>
    </row>
    <row r="104" spans="1:29" s="10" customFormat="1" ht="19.899999999999999" customHeight="1" x14ac:dyDescent="0.2">
      <c r="B104" s="91"/>
      <c r="D104" s="92" t="s">
        <v>662</v>
      </c>
      <c r="E104" s="93"/>
      <c r="F104" s="93"/>
      <c r="G104" s="93"/>
      <c r="H104" s="93"/>
      <c r="J104" s="91"/>
    </row>
    <row r="105" spans="1:29" s="10" customFormat="1" ht="19.899999999999999" customHeight="1" x14ac:dyDescent="0.2">
      <c r="B105" s="91"/>
      <c r="D105" s="92" t="s">
        <v>129</v>
      </c>
      <c r="E105" s="93"/>
      <c r="F105" s="93"/>
      <c r="G105" s="93"/>
      <c r="H105" s="93"/>
      <c r="J105" s="91"/>
    </row>
    <row r="106" spans="1:29" s="10" customFormat="1" ht="19.899999999999999" customHeight="1" x14ac:dyDescent="0.2">
      <c r="B106" s="91"/>
      <c r="D106" s="92" t="s">
        <v>1704</v>
      </c>
      <c r="E106" s="93"/>
      <c r="F106" s="93"/>
      <c r="G106" s="93"/>
      <c r="H106" s="93"/>
      <c r="J106" s="91"/>
    </row>
    <row r="107" spans="1:29" s="10" customFormat="1" ht="19.899999999999999" customHeight="1" x14ac:dyDescent="0.2">
      <c r="B107" s="91"/>
      <c r="D107" s="92" t="s">
        <v>663</v>
      </c>
      <c r="E107" s="93"/>
      <c r="F107" s="93"/>
      <c r="G107" s="93"/>
      <c r="H107" s="93"/>
      <c r="J107" s="91"/>
    </row>
    <row r="108" spans="1:29" s="10" customFormat="1" ht="19.899999999999999" customHeight="1" x14ac:dyDescent="0.2">
      <c r="B108" s="91"/>
      <c r="D108" s="92" t="s">
        <v>1706</v>
      </c>
      <c r="E108" s="93"/>
      <c r="F108" s="93"/>
      <c r="G108" s="93"/>
      <c r="H108" s="93"/>
      <c r="J108" s="91"/>
    </row>
    <row r="109" spans="1:29" s="2" customFormat="1" ht="21.75" customHeight="1" x14ac:dyDescent="0.2">
      <c r="A109" s="25"/>
      <c r="B109" s="26"/>
      <c r="C109" s="25"/>
      <c r="D109" s="25"/>
      <c r="E109" s="25"/>
      <c r="F109" s="25"/>
      <c r="G109" s="25"/>
      <c r="H109" s="25"/>
      <c r="I109" s="25"/>
      <c r="J109" s="31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</row>
    <row r="110" spans="1:29" s="2" customFormat="1" ht="6.95" customHeight="1" x14ac:dyDescent="0.2">
      <c r="A110" s="25"/>
      <c r="B110" s="35"/>
      <c r="C110" s="36"/>
      <c r="D110" s="36"/>
      <c r="E110" s="36"/>
      <c r="F110" s="36"/>
      <c r="G110" s="36"/>
      <c r="H110" s="36"/>
      <c r="I110" s="36"/>
      <c r="J110" s="31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</row>
    <row r="114" spans="1:61" s="2" customFormat="1" ht="6.95" customHeight="1" x14ac:dyDescent="0.2">
      <c r="A114" s="25"/>
      <c r="B114" s="37"/>
      <c r="C114" s="38"/>
      <c r="D114" s="38"/>
      <c r="E114" s="38"/>
      <c r="F114" s="38"/>
      <c r="G114" s="38"/>
      <c r="H114" s="38"/>
      <c r="I114" s="38"/>
      <c r="J114" s="31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</row>
    <row r="115" spans="1:61" s="2" customFormat="1" ht="24.95" customHeight="1" x14ac:dyDescent="0.2">
      <c r="A115" s="25"/>
      <c r="B115" s="26"/>
      <c r="C115" s="18" t="str">
        <f>'001 - Oprava střechy VB'!C116</f>
        <v>ORIENTAČNÍ SOUPIS PRACÍ</v>
      </c>
      <c r="D115" s="25"/>
      <c r="E115" s="25"/>
      <c r="F115" s="25"/>
      <c r="G115" s="25"/>
      <c r="H115" s="25"/>
      <c r="I115" s="25"/>
      <c r="J115" s="31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</row>
    <row r="116" spans="1:61" s="2" customFormat="1" ht="6.95" customHeight="1" x14ac:dyDescent="0.2">
      <c r="A116" s="25"/>
      <c r="B116" s="26"/>
      <c r="C116" s="25"/>
      <c r="D116" s="25"/>
      <c r="E116" s="25"/>
      <c r="F116" s="25"/>
      <c r="G116" s="25"/>
      <c r="H116" s="25"/>
      <c r="I116" s="25"/>
      <c r="J116" s="31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</row>
    <row r="117" spans="1:61" s="2" customFormat="1" ht="12" customHeight="1" x14ac:dyDescent="0.2">
      <c r="A117" s="25"/>
      <c r="B117" s="26"/>
      <c r="C117" s="23" t="s">
        <v>14</v>
      </c>
      <c r="D117" s="25"/>
      <c r="E117" s="25"/>
      <c r="F117" s="25"/>
      <c r="G117" s="25"/>
      <c r="H117" s="25"/>
      <c r="I117" s="25"/>
      <c r="J117" s="31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</row>
    <row r="118" spans="1:61" s="2" customFormat="1" ht="26.25" customHeight="1" x14ac:dyDescent="0.2">
      <c r="A118" s="25"/>
      <c r="B118" s="26"/>
      <c r="C118" s="25"/>
      <c r="D118" s="25"/>
      <c r="E118" s="202" t="str">
        <f>E7</f>
        <v>Údržbové a dílčí opravné práce na objektech u SPS OŘ PHA 2023-2024 - Praha město</v>
      </c>
      <c r="F118" s="203"/>
      <c r="G118" s="203"/>
      <c r="H118" s="203"/>
      <c r="I118" s="25"/>
      <c r="J118" s="31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</row>
    <row r="119" spans="1:61" s="2" customFormat="1" ht="12" customHeight="1" x14ac:dyDescent="0.2">
      <c r="A119" s="25"/>
      <c r="B119" s="26"/>
      <c r="C119" s="23" t="s">
        <v>114</v>
      </c>
      <c r="D119" s="25"/>
      <c r="E119" s="25"/>
      <c r="F119" s="25"/>
      <c r="G119" s="25"/>
      <c r="H119" s="25"/>
      <c r="I119" s="25"/>
      <c r="J119" s="31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</row>
    <row r="120" spans="1:61" s="2" customFormat="1" ht="16.5" customHeight="1" x14ac:dyDescent="0.2">
      <c r="A120" s="25"/>
      <c r="B120" s="26"/>
      <c r="C120" s="25"/>
      <c r="D120" s="25"/>
      <c r="E120" s="167" t="str">
        <f>E9</f>
        <v>012 - Oprava schodiště - jih</v>
      </c>
      <c r="F120" s="201"/>
      <c r="G120" s="201"/>
      <c r="H120" s="201"/>
      <c r="I120" s="25"/>
      <c r="J120" s="31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</row>
    <row r="121" spans="1:61" s="2" customFormat="1" ht="6.95" customHeight="1" x14ac:dyDescent="0.2">
      <c r="A121" s="25"/>
      <c r="B121" s="26"/>
      <c r="C121" s="25"/>
      <c r="D121" s="25"/>
      <c r="E121" s="25"/>
      <c r="F121" s="25"/>
      <c r="G121" s="25"/>
      <c r="H121" s="25"/>
      <c r="I121" s="25"/>
      <c r="J121" s="31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</row>
    <row r="122" spans="1:61" s="2" customFormat="1" ht="12" customHeight="1" x14ac:dyDescent="0.2">
      <c r="A122" s="25"/>
      <c r="B122" s="26"/>
      <c r="C122" s="23" t="s">
        <v>18</v>
      </c>
      <c r="D122" s="25"/>
      <c r="E122" s="25"/>
      <c r="F122" s="21" t="str">
        <f>F12</f>
        <v>Obvod OŘ Praha</v>
      </c>
      <c r="G122" s="25"/>
      <c r="H122" s="25"/>
      <c r="I122" s="25"/>
      <c r="J122" s="31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</row>
    <row r="123" spans="1:61" s="2" customFormat="1" ht="6.95" customHeight="1" x14ac:dyDescent="0.2">
      <c r="A123" s="25"/>
      <c r="B123" s="26"/>
      <c r="C123" s="25"/>
      <c r="D123" s="25"/>
      <c r="E123" s="25"/>
      <c r="F123" s="25"/>
      <c r="G123" s="25"/>
      <c r="H123" s="25"/>
      <c r="I123" s="25"/>
      <c r="J123" s="31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</row>
    <row r="124" spans="1:61" s="2" customFormat="1" ht="15.2" customHeight="1" x14ac:dyDescent="0.2">
      <c r="A124" s="25"/>
      <c r="B124" s="26"/>
      <c r="C124" s="23" t="s">
        <v>22</v>
      </c>
      <c r="D124" s="25"/>
      <c r="E124" s="25"/>
      <c r="F124" s="21" t="str">
        <f>E15</f>
        <v>Správa železnic, státní organizace</v>
      </c>
      <c r="G124" s="25"/>
      <c r="H124" s="25"/>
      <c r="I124" s="25"/>
      <c r="J124" s="31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</row>
    <row r="125" spans="1:61" s="2" customFormat="1" ht="15.2" customHeight="1" x14ac:dyDescent="0.2">
      <c r="A125" s="25"/>
      <c r="B125" s="26"/>
      <c r="C125" s="23" t="s">
        <v>28</v>
      </c>
      <c r="D125" s="25"/>
      <c r="E125" s="25"/>
      <c r="F125" s="21" t="str">
        <f>IF(E18="","",E18)</f>
        <v xml:space="preserve"> </v>
      </c>
      <c r="G125" s="25"/>
      <c r="H125" s="25"/>
      <c r="I125" s="25"/>
      <c r="J125" s="31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  <c r="AC125" s="25"/>
    </row>
    <row r="126" spans="1:61" s="2" customFormat="1" ht="10.35" customHeight="1" x14ac:dyDescent="0.2">
      <c r="A126" s="25"/>
      <c r="B126" s="26"/>
      <c r="C126" s="25"/>
      <c r="D126" s="25"/>
      <c r="E126" s="25"/>
      <c r="F126" s="25"/>
      <c r="G126" s="25"/>
      <c r="H126" s="25"/>
      <c r="I126" s="25"/>
      <c r="J126" s="31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</row>
    <row r="127" spans="1:61" s="11" customFormat="1" ht="29.25" customHeight="1" x14ac:dyDescent="0.2">
      <c r="A127" s="94"/>
      <c r="B127" s="95"/>
      <c r="C127" s="96" t="s">
        <v>131</v>
      </c>
      <c r="D127" s="97" t="s">
        <v>43</v>
      </c>
      <c r="E127" s="97" t="s">
        <v>40</v>
      </c>
      <c r="F127" s="97" t="s">
        <v>41</v>
      </c>
      <c r="G127" s="97" t="s">
        <v>132</v>
      </c>
      <c r="H127" s="97" t="s">
        <v>133</v>
      </c>
      <c r="I127" s="98" t="s">
        <v>134</v>
      </c>
      <c r="J127" s="99"/>
      <c r="K127" s="49" t="s">
        <v>1</v>
      </c>
      <c r="L127" s="50" t="s">
        <v>36</v>
      </c>
      <c r="M127" s="50" t="s">
        <v>135</v>
      </c>
      <c r="N127" s="50" t="s">
        <v>136</v>
      </c>
      <c r="O127" s="50" t="s">
        <v>137</v>
      </c>
      <c r="P127" s="50" t="s">
        <v>138</v>
      </c>
      <c r="Q127" s="50" t="s">
        <v>139</v>
      </c>
      <c r="R127" s="51" t="s">
        <v>140</v>
      </c>
      <c r="S127" s="94"/>
      <c r="T127" s="94"/>
      <c r="U127" s="94"/>
      <c r="V127" s="94"/>
      <c r="W127" s="94"/>
      <c r="X127" s="94"/>
      <c r="Y127" s="94"/>
      <c r="Z127" s="94"/>
      <c r="AA127" s="94"/>
      <c r="AB127" s="94"/>
      <c r="AC127" s="94"/>
    </row>
    <row r="128" spans="1:61" s="2" customFormat="1" ht="22.9" customHeight="1" x14ac:dyDescent="0.2">
      <c r="A128" s="25"/>
      <c r="B128" s="26"/>
      <c r="C128" s="56"/>
      <c r="D128" s="25"/>
      <c r="E128" s="25"/>
      <c r="F128" s="25"/>
      <c r="G128" s="25"/>
      <c r="H128" s="25"/>
      <c r="I128" s="25"/>
      <c r="J128" s="26"/>
      <c r="K128" s="52"/>
      <c r="L128" s="43"/>
      <c r="M128" s="53"/>
      <c r="N128" s="100">
        <f>N129+N161</f>
        <v>566.3335340000001</v>
      </c>
      <c r="O128" s="53"/>
      <c r="P128" s="100">
        <f>P129+P161</f>
        <v>8.9649363200000014</v>
      </c>
      <c r="Q128" s="53"/>
      <c r="R128" s="101">
        <f>R129+R161</f>
        <v>7.5880354400000005</v>
      </c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  <c r="AR128" s="14" t="s">
        <v>56</v>
      </c>
      <c r="AS128" s="14" t="s">
        <v>117</v>
      </c>
      <c r="BI128" s="102" t="e">
        <f>BI129+BI161</f>
        <v>#REF!</v>
      </c>
    </row>
    <row r="129" spans="1:63" s="12" customFormat="1" ht="25.9" customHeight="1" x14ac:dyDescent="0.2">
      <c r="B129" s="103"/>
      <c r="D129" s="104" t="s">
        <v>56</v>
      </c>
      <c r="E129" s="105" t="s">
        <v>149</v>
      </c>
      <c r="F129" s="105" t="s">
        <v>150</v>
      </c>
      <c r="J129" s="103"/>
      <c r="K129" s="106"/>
      <c r="L129" s="107"/>
      <c r="M129" s="107"/>
      <c r="N129" s="108">
        <f>N130+N140+N152+N159</f>
        <v>305.01952600000004</v>
      </c>
      <c r="O129" s="107"/>
      <c r="P129" s="108">
        <f>P130+P140+P152+P159</f>
        <v>7.4054005400000014</v>
      </c>
      <c r="Q129" s="107"/>
      <c r="R129" s="109">
        <f>R130+R140+R152+R159</f>
        <v>4.7579560000000001</v>
      </c>
      <c r="AP129" s="104" t="s">
        <v>65</v>
      </c>
      <c r="AR129" s="110" t="s">
        <v>56</v>
      </c>
      <c r="AS129" s="110" t="s">
        <v>57</v>
      </c>
      <c r="AW129" s="104" t="s">
        <v>144</v>
      </c>
      <c r="BI129" s="111" t="e">
        <f>BI130+BI140+BI152+BI159</f>
        <v>#REF!</v>
      </c>
    </row>
    <row r="130" spans="1:63" s="12" customFormat="1" ht="22.9" customHeight="1" x14ac:dyDescent="0.2">
      <c r="B130" s="103"/>
      <c r="D130" s="104" t="s">
        <v>56</v>
      </c>
      <c r="E130" s="125" t="s">
        <v>171</v>
      </c>
      <c r="F130" s="125" t="s">
        <v>676</v>
      </c>
      <c r="J130" s="103"/>
      <c r="K130" s="106"/>
      <c r="L130" s="107"/>
      <c r="M130" s="107"/>
      <c r="N130" s="108">
        <f>SUM(N131:N139)</f>
        <v>220.81989800000005</v>
      </c>
      <c r="O130" s="107"/>
      <c r="P130" s="108">
        <f>SUM(P131:P139)</f>
        <v>7.4030702600000016</v>
      </c>
      <c r="Q130" s="107"/>
      <c r="R130" s="109">
        <f>SUM(R131:R139)</f>
        <v>0</v>
      </c>
      <c r="AP130" s="104" t="s">
        <v>65</v>
      </c>
      <c r="AR130" s="110" t="s">
        <v>56</v>
      </c>
      <c r="AS130" s="110" t="s">
        <v>65</v>
      </c>
      <c r="AW130" s="104" t="s">
        <v>144</v>
      </c>
      <c r="BI130" s="111" t="e">
        <f>SUM(BI131:BI139)</f>
        <v>#REF!</v>
      </c>
    </row>
    <row r="131" spans="1:63" s="2" customFormat="1" ht="24.2" customHeight="1" x14ac:dyDescent="0.2">
      <c r="A131" s="25"/>
      <c r="B131" s="112"/>
      <c r="C131" s="113" t="s">
        <v>65</v>
      </c>
      <c r="D131" s="113" t="s">
        <v>145</v>
      </c>
      <c r="E131" s="114" t="s">
        <v>677</v>
      </c>
      <c r="F131" s="115" t="s">
        <v>678</v>
      </c>
      <c r="G131" s="116" t="s">
        <v>178</v>
      </c>
      <c r="H131" s="117">
        <v>52.012</v>
      </c>
      <c r="I131" s="118"/>
      <c r="J131" s="26"/>
      <c r="K131" s="119" t="s">
        <v>1</v>
      </c>
      <c r="L131" s="120" t="s">
        <v>37</v>
      </c>
      <c r="M131" s="121">
        <v>0.06</v>
      </c>
      <c r="N131" s="121">
        <f t="shared" ref="N131:N139" si="0">M131*H131</f>
        <v>3.1207199999999999</v>
      </c>
      <c r="O131" s="121">
        <v>0</v>
      </c>
      <c r="P131" s="121">
        <f t="shared" ref="P131:P139" si="1">O131*H131</f>
        <v>0</v>
      </c>
      <c r="Q131" s="121">
        <v>0</v>
      </c>
      <c r="R131" s="122">
        <f t="shared" ref="R131:R139" si="2">Q131*H131</f>
        <v>0</v>
      </c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P131" s="123" t="s">
        <v>143</v>
      </c>
      <c r="AR131" s="123" t="s">
        <v>145</v>
      </c>
      <c r="AS131" s="123" t="s">
        <v>67</v>
      </c>
      <c r="AW131" s="14" t="s">
        <v>144</v>
      </c>
      <c r="BC131" s="124" t="e">
        <f>IF(L131="základní",#REF!,0)</f>
        <v>#REF!</v>
      </c>
      <c r="BD131" s="124">
        <f>IF(L131="snížená",#REF!,0)</f>
        <v>0</v>
      </c>
      <c r="BE131" s="124">
        <f>IF(L131="zákl. přenesená",#REF!,0)</f>
        <v>0</v>
      </c>
      <c r="BF131" s="124">
        <f>IF(L131="sníž. přenesená",#REF!,0)</f>
        <v>0</v>
      </c>
      <c r="BG131" s="124">
        <f>IF(L131="nulová",#REF!,0)</f>
        <v>0</v>
      </c>
      <c r="BH131" s="14" t="s">
        <v>65</v>
      </c>
      <c r="BI131" s="124" t="e">
        <f>ROUND(#REF!*H131,2)</f>
        <v>#REF!</v>
      </c>
      <c r="BJ131" s="14" t="s">
        <v>143</v>
      </c>
      <c r="BK131" s="123" t="s">
        <v>2432</v>
      </c>
    </row>
    <row r="132" spans="1:63" s="2" customFormat="1" ht="24.2" customHeight="1" x14ac:dyDescent="0.2">
      <c r="A132" s="25"/>
      <c r="B132" s="112"/>
      <c r="C132" s="113" t="s">
        <v>67</v>
      </c>
      <c r="D132" s="113" t="s">
        <v>145</v>
      </c>
      <c r="E132" s="114" t="s">
        <v>2351</v>
      </c>
      <c r="F132" s="115" t="s">
        <v>2433</v>
      </c>
      <c r="G132" s="116" t="s">
        <v>178</v>
      </c>
      <c r="H132" s="117">
        <v>68.537000000000006</v>
      </c>
      <c r="I132" s="118"/>
      <c r="J132" s="26"/>
      <c r="K132" s="119" t="s">
        <v>1</v>
      </c>
      <c r="L132" s="120" t="s">
        <v>37</v>
      </c>
      <c r="M132" s="121">
        <v>0.47399999999999998</v>
      </c>
      <c r="N132" s="121">
        <f t="shared" si="0"/>
        <v>32.486538000000003</v>
      </c>
      <c r="O132" s="121">
        <v>2.0480000000000002E-2</v>
      </c>
      <c r="P132" s="121">
        <f t="shared" si="1"/>
        <v>1.4036377600000003</v>
      </c>
      <c r="Q132" s="121">
        <v>0</v>
      </c>
      <c r="R132" s="122">
        <f t="shared" si="2"/>
        <v>0</v>
      </c>
      <c r="S132" s="25"/>
      <c r="T132" s="25"/>
      <c r="U132" s="25"/>
      <c r="V132" s="25"/>
      <c r="W132" s="25"/>
      <c r="X132" s="25"/>
      <c r="Y132" s="25"/>
      <c r="Z132" s="25"/>
      <c r="AA132" s="25"/>
      <c r="AB132" s="25"/>
      <c r="AC132" s="25"/>
      <c r="AP132" s="123" t="s">
        <v>143</v>
      </c>
      <c r="AR132" s="123" t="s">
        <v>145</v>
      </c>
      <c r="AS132" s="123" t="s">
        <v>67</v>
      </c>
      <c r="AW132" s="14" t="s">
        <v>144</v>
      </c>
      <c r="BC132" s="124" t="e">
        <f>IF(L132="základní",#REF!,0)</f>
        <v>#REF!</v>
      </c>
      <c r="BD132" s="124">
        <f>IF(L132="snížená",#REF!,0)</f>
        <v>0</v>
      </c>
      <c r="BE132" s="124">
        <f>IF(L132="zákl. přenesená",#REF!,0)</f>
        <v>0</v>
      </c>
      <c r="BF132" s="124">
        <f>IF(L132="sníž. přenesená",#REF!,0)</f>
        <v>0</v>
      </c>
      <c r="BG132" s="124">
        <f>IF(L132="nulová",#REF!,0)</f>
        <v>0</v>
      </c>
      <c r="BH132" s="14" t="s">
        <v>65</v>
      </c>
      <c r="BI132" s="124" t="e">
        <f>ROUND(#REF!*H132,2)</f>
        <v>#REF!</v>
      </c>
      <c r="BJ132" s="14" t="s">
        <v>143</v>
      </c>
      <c r="BK132" s="123" t="s">
        <v>2434</v>
      </c>
    </row>
    <row r="133" spans="1:63" s="2" customFormat="1" ht="21.75" customHeight="1" x14ac:dyDescent="0.2">
      <c r="A133" s="25"/>
      <c r="B133" s="112"/>
      <c r="C133" s="113" t="s">
        <v>151</v>
      </c>
      <c r="D133" s="113" t="s">
        <v>145</v>
      </c>
      <c r="E133" s="114" t="s">
        <v>2435</v>
      </c>
      <c r="F133" s="115" t="s">
        <v>2436</v>
      </c>
      <c r="G133" s="116" t="s">
        <v>178</v>
      </c>
      <c r="H133" s="117">
        <v>68.537000000000006</v>
      </c>
      <c r="I133" s="118"/>
      <c r="J133" s="26"/>
      <c r="K133" s="119" t="s">
        <v>1</v>
      </c>
      <c r="L133" s="120" t="s">
        <v>37</v>
      </c>
      <c r="M133" s="121">
        <v>0.27</v>
      </c>
      <c r="N133" s="121">
        <f t="shared" si="0"/>
        <v>18.504990000000003</v>
      </c>
      <c r="O133" s="121">
        <v>5.4599999999999996E-3</v>
      </c>
      <c r="P133" s="121">
        <f t="shared" si="1"/>
        <v>0.37421201999999998</v>
      </c>
      <c r="Q133" s="121">
        <v>0</v>
      </c>
      <c r="R133" s="122">
        <f t="shared" si="2"/>
        <v>0</v>
      </c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  <c r="AP133" s="123" t="s">
        <v>143</v>
      </c>
      <c r="AR133" s="123" t="s">
        <v>145</v>
      </c>
      <c r="AS133" s="123" t="s">
        <v>67</v>
      </c>
      <c r="AW133" s="14" t="s">
        <v>144</v>
      </c>
      <c r="BC133" s="124" t="e">
        <f>IF(L133="základní",#REF!,0)</f>
        <v>#REF!</v>
      </c>
      <c r="BD133" s="124">
        <f>IF(L133="snížená",#REF!,0)</f>
        <v>0</v>
      </c>
      <c r="BE133" s="124">
        <f>IF(L133="zákl. přenesená",#REF!,0)</f>
        <v>0</v>
      </c>
      <c r="BF133" s="124">
        <f>IF(L133="sníž. přenesená",#REF!,0)</f>
        <v>0</v>
      </c>
      <c r="BG133" s="124">
        <f>IF(L133="nulová",#REF!,0)</f>
        <v>0</v>
      </c>
      <c r="BH133" s="14" t="s">
        <v>65</v>
      </c>
      <c r="BI133" s="124" t="e">
        <f>ROUND(#REF!*H133,2)</f>
        <v>#REF!</v>
      </c>
      <c r="BJ133" s="14" t="s">
        <v>143</v>
      </c>
      <c r="BK133" s="123" t="s">
        <v>2437</v>
      </c>
    </row>
    <row r="134" spans="1:63" s="2" customFormat="1" ht="24.2" customHeight="1" x14ac:dyDescent="0.2">
      <c r="A134" s="25"/>
      <c r="B134" s="112"/>
      <c r="C134" s="113" t="s">
        <v>143</v>
      </c>
      <c r="D134" s="113" t="s">
        <v>145</v>
      </c>
      <c r="E134" s="114" t="s">
        <v>2438</v>
      </c>
      <c r="F134" s="115" t="s">
        <v>2439</v>
      </c>
      <c r="G134" s="116" t="s">
        <v>178</v>
      </c>
      <c r="H134" s="117">
        <v>212.46600000000001</v>
      </c>
      <c r="I134" s="118"/>
      <c r="J134" s="26"/>
      <c r="K134" s="119" t="s">
        <v>1</v>
      </c>
      <c r="L134" s="120" t="s">
        <v>37</v>
      </c>
      <c r="M134" s="121">
        <v>0.16300000000000001</v>
      </c>
      <c r="N134" s="121">
        <f t="shared" si="0"/>
        <v>34.631958000000004</v>
      </c>
      <c r="O134" s="121">
        <v>2.5999999999999998E-4</v>
      </c>
      <c r="P134" s="121">
        <f t="shared" si="1"/>
        <v>5.5241159999999997E-2</v>
      </c>
      <c r="Q134" s="121">
        <v>0</v>
      </c>
      <c r="R134" s="122">
        <f t="shared" si="2"/>
        <v>0</v>
      </c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P134" s="123" t="s">
        <v>143</v>
      </c>
      <c r="AR134" s="123" t="s">
        <v>145</v>
      </c>
      <c r="AS134" s="123" t="s">
        <v>67</v>
      </c>
      <c r="AW134" s="14" t="s">
        <v>144</v>
      </c>
      <c r="BC134" s="124" t="e">
        <f>IF(L134="základní",#REF!,0)</f>
        <v>#REF!</v>
      </c>
      <c r="BD134" s="124">
        <f>IF(L134="snížená",#REF!,0)</f>
        <v>0</v>
      </c>
      <c r="BE134" s="124">
        <f>IF(L134="zákl. přenesená",#REF!,0)</f>
        <v>0</v>
      </c>
      <c r="BF134" s="124">
        <f>IF(L134="sníž. přenesená",#REF!,0)</f>
        <v>0</v>
      </c>
      <c r="BG134" s="124">
        <f>IF(L134="nulová",#REF!,0)</f>
        <v>0</v>
      </c>
      <c r="BH134" s="14" t="s">
        <v>65</v>
      </c>
      <c r="BI134" s="124" t="e">
        <f>ROUND(#REF!*H134,2)</f>
        <v>#REF!</v>
      </c>
      <c r="BJ134" s="14" t="s">
        <v>143</v>
      </c>
      <c r="BK134" s="123" t="s">
        <v>2440</v>
      </c>
    </row>
    <row r="135" spans="1:63" s="2" customFormat="1" ht="37.9" customHeight="1" x14ac:dyDescent="0.2">
      <c r="A135" s="25"/>
      <c r="B135" s="112"/>
      <c r="C135" s="113" t="s">
        <v>166</v>
      </c>
      <c r="D135" s="113" t="s">
        <v>145</v>
      </c>
      <c r="E135" s="114" t="s">
        <v>2441</v>
      </c>
      <c r="F135" s="115" t="s">
        <v>2442</v>
      </c>
      <c r="G135" s="116" t="s">
        <v>178</v>
      </c>
      <c r="H135" s="117">
        <v>34.268999999999998</v>
      </c>
      <c r="I135" s="118"/>
      <c r="J135" s="26"/>
      <c r="K135" s="119" t="s">
        <v>1</v>
      </c>
      <c r="L135" s="120" t="s">
        <v>37</v>
      </c>
      <c r="M135" s="121">
        <v>0.71599999999999997</v>
      </c>
      <c r="N135" s="121">
        <f t="shared" si="0"/>
        <v>24.536603999999997</v>
      </c>
      <c r="O135" s="121">
        <v>2.1000000000000001E-2</v>
      </c>
      <c r="P135" s="121">
        <f t="shared" si="1"/>
        <v>0.71964899999999998</v>
      </c>
      <c r="Q135" s="121">
        <v>0</v>
      </c>
      <c r="R135" s="122">
        <f t="shared" si="2"/>
        <v>0</v>
      </c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  <c r="AP135" s="123" t="s">
        <v>143</v>
      </c>
      <c r="AR135" s="123" t="s">
        <v>145</v>
      </c>
      <c r="AS135" s="123" t="s">
        <v>67</v>
      </c>
      <c r="AW135" s="14" t="s">
        <v>144</v>
      </c>
      <c r="BC135" s="124" t="e">
        <f>IF(L135="základní",#REF!,0)</f>
        <v>#REF!</v>
      </c>
      <c r="BD135" s="124">
        <f>IF(L135="snížená",#REF!,0)</f>
        <v>0</v>
      </c>
      <c r="BE135" s="124">
        <f>IF(L135="zákl. přenesená",#REF!,0)</f>
        <v>0</v>
      </c>
      <c r="BF135" s="124">
        <f>IF(L135="sníž. přenesená",#REF!,0)</f>
        <v>0</v>
      </c>
      <c r="BG135" s="124">
        <f>IF(L135="nulová",#REF!,0)</f>
        <v>0</v>
      </c>
      <c r="BH135" s="14" t="s">
        <v>65</v>
      </c>
      <c r="BI135" s="124" t="e">
        <f>ROUND(#REF!*H135,2)</f>
        <v>#REF!</v>
      </c>
      <c r="BJ135" s="14" t="s">
        <v>143</v>
      </c>
      <c r="BK135" s="123" t="s">
        <v>2443</v>
      </c>
    </row>
    <row r="136" spans="1:63" s="2" customFormat="1" ht="37.9" customHeight="1" x14ac:dyDescent="0.2">
      <c r="A136" s="25"/>
      <c r="B136" s="112"/>
      <c r="C136" s="113" t="s">
        <v>171</v>
      </c>
      <c r="D136" s="113" t="s">
        <v>145</v>
      </c>
      <c r="E136" s="114" t="s">
        <v>2444</v>
      </c>
      <c r="F136" s="115" t="s">
        <v>2445</v>
      </c>
      <c r="G136" s="116" t="s">
        <v>178</v>
      </c>
      <c r="H136" s="117">
        <v>175.91200000000001</v>
      </c>
      <c r="I136" s="118"/>
      <c r="J136" s="26"/>
      <c r="K136" s="119" t="s">
        <v>1</v>
      </c>
      <c r="L136" s="120" t="s">
        <v>37</v>
      </c>
      <c r="M136" s="121">
        <v>0.55800000000000005</v>
      </c>
      <c r="N136" s="121">
        <f t="shared" si="0"/>
        <v>98.158896000000013</v>
      </c>
      <c r="O136" s="121">
        <v>1.9699999999999999E-2</v>
      </c>
      <c r="P136" s="121">
        <f t="shared" si="1"/>
        <v>3.4654663999999999</v>
      </c>
      <c r="Q136" s="121">
        <v>0</v>
      </c>
      <c r="R136" s="122">
        <f t="shared" si="2"/>
        <v>0</v>
      </c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P136" s="123" t="s">
        <v>143</v>
      </c>
      <c r="AR136" s="123" t="s">
        <v>145</v>
      </c>
      <c r="AS136" s="123" t="s">
        <v>67</v>
      </c>
      <c r="AW136" s="14" t="s">
        <v>144</v>
      </c>
      <c r="BC136" s="124" t="e">
        <f>IF(L136="základní",#REF!,0)</f>
        <v>#REF!</v>
      </c>
      <c r="BD136" s="124">
        <f>IF(L136="snížená",#REF!,0)</f>
        <v>0</v>
      </c>
      <c r="BE136" s="124">
        <f>IF(L136="zákl. přenesená",#REF!,0)</f>
        <v>0</v>
      </c>
      <c r="BF136" s="124">
        <f>IF(L136="sníž. přenesená",#REF!,0)</f>
        <v>0</v>
      </c>
      <c r="BG136" s="124">
        <f>IF(L136="nulová",#REF!,0)</f>
        <v>0</v>
      </c>
      <c r="BH136" s="14" t="s">
        <v>65</v>
      </c>
      <c r="BI136" s="124" t="e">
        <f>ROUND(#REF!*H136,2)</f>
        <v>#REF!</v>
      </c>
      <c r="BJ136" s="14" t="s">
        <v>143</v>
      </c>
      <c r="BK136" s="123" t="s">
        <v>2446</v>
      </c>
    </row>
    <row r="137" spans="1:63" s="2" customFormat="1" ht="24.2" customHeight="1" x14ac:dyDescent="0.2">
      <c r="A137" s="25"/>
      <c r="B137" s="112"/>
      <c r="C137" s="113" t="s">
        <v>175</v>
      </c>
      <c r="D137" s="113" t="s">
        <v>145</v>
      </c>
      <c r="E137" s="114" t="s">
        <v>2447</v>
      </c>
      <c r="F137" s="115" t="s">
        <v>2448</v>
      </c>
      <c r="G137" s="116" t="s">
        <v>178</v>
      </c>
      <c r="H137" s="117">
        <v>13.707000000000001</v>
      </c>
      <c r="I137" s="118"/>
      <c r="J137" s="26"/>
      <c r="K137" s="119" t="s">
        <v>1</v>
      </c>
      <c r="L137" s="120" t="s">
        <v>37</v>
      </c>
      <c r="M137" s="121">
        <v>0.51700000000000002</v>
      </c>
      <c r="N137" s="121">
        <f t="shared" si="0"/>
        <v>7.0865190000000009</v>
      </c>
      <c r="O137" s="121">
        <v>0.1</v>
      </c>
      <c r="P137" s="121">
        <f t="shared" si="1"/>
        <v>1.3707000000000003</v>
      </c>
      <c r="Q137" s="121">
        <v>0</v>
      </c>
      <c r="R137" s="122">
        <f t="shared" si="2"/>
        <v>0</v>
      </c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P137" s="123" t="s">
        <v>143</v>
      </c>
      <c r="AR137" s="123" t="s">
        <v>145</v>
      </c>
      <c r="AS137" s="123" t="s">
        <v>67</v>
      </c>
      <c r="AW137" s="14" t="s">
        <v>144</v>
      </c>
      <c r="BC137" s="124" t="e">
        <f>IF(L137="základní",#REF!,0)</f>
        <v>#REF!</v>
      </c>
      <c r="BD137" s="124">
        <f>IF(L137="snížená",#REF!,0)</f>
        <v>0</v>
      </c>
      <c r="BE137" s="124">
        <f>IF(L137="zákl. přenesená",#REF!,0)</f>
        <v>0</v>
      </c>
      <c r="BF137" s="124">
        <f>IF(L137="sníž. přenesená",#REF!,0)</f>
        <v>0</v>
      </c>
      <c r="BG137" s="124">
        <f>IF(L137="nulová",#REF!,0)</f>
        <v>0</v>
      </c>
      <c r="BH137" s="14" t="s">
        <v>65</v>
      </c>
      <c r="BI137" s="124" t="e">
        <f>ROUND(#REF!*H137,2)</f>
        <v>#REF!</v>
      </c>
      <c r="BJ137" s="14" t="s">
        <v>143</v>
      </c>
      <c r="BK137" s="123" t="s">
        <v>2449</v>
      </c>
    </row>
    <row r="138" spans="1:63" s="2" customFormat="1" ht="16.5" customHeight="1" x14ac:dyDescent="0.2">
      <c r="A138" s="25"/>
      <c r="B138" s="112"/>
      <c r="C138" s="113" t="s">
        <v>180</v>
      </c>
      <c r="D138" s="113" t="s">
        <v>145</v>
      </c>
      <c r="E138" s="114" t="s">
        <v>2450</v>
      </c>
      <c r="F138" s="115" t="s">
        <v>2451</v>
      </c>
      <c r="G138" s="116" t="s">
        <v>178</v>
      </c>
      <c r="H138" s="117">
        <v>13.707000000000001</v>
      </c>
      <c r="I138" s="118"/>
      <c r="J138" s="26"/>
      <c r="K138" s="119" t="s">
        <v>1</v>
      </c>
      <c r="L138" s="120" t="s">
        <v>37</v>
      </c>
      <c r="M138" s="121">
        <v>0.109</v>
      </c>
      <c r="N138" s="121">
        <f t="shared" si="0"/>
        <v>1.4940630000000001</v>
      </c>
      <c r="O138" s="121">
        <v>1E-3</v>
      </c>
      <c r="P138" s="121">
        <f t="shared" si="1"/>
        <v>1.3707E-2</v>
      </c>
      <c r="Q138" s="121">
        <v>0</v>
      </c>
      <c r="R138" s="122">
        <f t="shared" si="2"/>
        <v>0</v>
      </c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P138" s="123" t="s">
        <v>143</v>
      </c>
      <c r="AR138" s="123" t="s">
        <v>145</v>
      </c>
      <c r="AS138" s="123" t="s">
        <v>67</v>
      </c>
      <c r="AW138" s="14" t="s">
        <v>144</v>
      </c>
      <c r="BC138" s="124" t="e">
        <f>IF(L138="základní",#REF!,0)</f>
        <v>#REF!</v>
      </c>
      <c r="BD138" s="124">
        <f>IF(L138="snížená",#REF!,0)</f>
        <v>0</v>
      </c>
      <c r="BE138" s="124">
        <f>IF(L138="zákl. přenesená",#REF!,0)</f>
        <v>0</v>
      </c>
      <c r="BF138" s="124">
        <f>IF(L138="sníž. přenesená",#REF!,0)</f>
        <v>0</v>
      </c>
      <c r="BG138" s="124">
        <f>IF(L138="nulová",#REF!,0)</f>
        <v>0</v>
      </c>
      <c r="BH138" s="14" t="s">
        <v>65</v>
      </c>
      <c r="BI138" s="124" t="e">
        <f>ROUND(#REF!*H138,2)</f>
        <v>#REF!</v>
      </c>
      <c r="BJ138" s="14" t="s">
        <v>143</v>
      </c>
      <c r="BK138" s="123" t="s">
        <v>2452</v>
      </c>
    </row>
    <row r="139" spans="1:63" s="2" customFormat="1" ht="37.9" customHeight="1" x14ac:dyDescent="0.2">
      <c r="A139" s="25"/>
      <c r="B139" s="112"/>
      <c r="C139" s="113" t="s">
        <v>164</v>
      </c>
      <c r="D139" s="113" t="s">
        <v>145</v>
      </c>
      <c r="E139" s="114" t="s">
        <v>2453</v>
      </c>
      <c r="F139" s="115" t="s">
        <v>2454</v>
      </c>
      <c r="G139" s="116" t="s">
        <v>198</v>
      </c>
      <c r="H139" s="117">
        <v>22.846</v>
      </c>
      <c r="I139" s="118"/>
      <c r="J139" s="26"/>
      <c r="K139" s="119" t="s">
        <v>1</v>
      </c>
      <c r="L139" s="120" t="s">
        <v>37</v>
      </c>
      <c r="M139" s="121">
        <v>3.5000000000000003E-2</v>
      </c>
      <c r="N139" s="121">
        <f t="shared" si="0"/>
        <v>0.79961000000000004</v>
      </c>
      <c r="O139" s="121">
        <v>2.0000000000000002E-5</v>
      </c>
      <c r="P139" s="121">
        <f t="shared" si="1"/>
        <v>4.5692000000000004E-4</v>
      </c>
      <c r="Q139" s="121">
        <v>0</v>
      </c>
      <c r="R139" s="122">
        <f t="shared" si="2"/>
        <v>0</v>
      </c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P139" s="123" t="s">
        <v>143</v>
      </c>
      <c r="AR139" s="123" t="s">
        <v>145</v>
      </c>
      <c r="AS139" s="123" t="s">
        <v>67</v>
      </c>
      <c r="AW139" s="14" t="s">
        <v>144</v>
      </c>
      <c r="BC139" s="124" t="e">
        <f>IF(L139="základní",#REF!,0)</f>
        <v>#REF!</v>
      </c>
      <c r="BD139" s="124">
        <f>IF(L139="snížená",#REF!,0)</f>
        <v>0</v>
      </c>
      <c r="BE139" s="124">
        <f>IF(L139="zákl. přenesená",#REF!,0)</f>
        <v>0</v>
      </c>
      <c r="BF139" s="124">
        <f>IF(L139="sníž. přenesená",#REF!,0)</f>
        <v>0</v>
      </c>
      <c r="BG139" s="124">
        <f>IF(L139="nulová",#REF!,0)</f>
        <v>0</v>
      </c>
      <c r="BH139" s="14" t="s">
        <v>65</v>
      </c>
      <c r="BI139" s="124" t="e">
        <f>ROUND(#REF!*H139,2)</f>
        <v>#REF!</v>
      </c>
      <c r="BJ139" s="14" t="s">
        <v>143</v>
      </c>
      <c r="BK139" s="123" t="s">
        <v>2455</v>
      </c>
    </row>
    <row r="140" spans="1:63" s="12" customFormat="1" ht="22.9" customHeight="1" x14ac:dyDescent="0.2">
      <c r="B140" s="103"/>
      <c r="D140" s="104" t="s">
        <v>56</v>
      </c>
      <c r="E140" s="125" t="s">
        <v>164</v>
      </c>
      <c r="F140" s="125" t="s">
        <v>729</v>
      </c>
      <c r="J140" s="103"/>
      <c r="K140" s="106"/>
      <c r="L140" s="107"/>
      <c r="M140" s="107"/>
      <c r="N140" s="108">
        <f>SUM(N141:N151)</f>
        <v>65.37215599999999</v>
      </c>
      <c r="O140" s="107"/>
      <c r="P140" s="108">
        <f>SUM(P141:P151)</f>
        <v>2.3302800000000001E-3</v>
      </c>
      <c r="Q140" s="107"/>
      <c r="R140" s="109">
        <f>SUM(R141:R151)</f>
        <v>4.7579560000000001</v>
      </c>
      <c r="AP140" s="104" t="s">
        <v>65</v>
      </c>
      <c r="AR140" s="110" t="s">
        <v>56</v>
      </c>
      <c r="AS140" s="110" t="s">
        <v>65</v>
      </c>
      <c r="AW140" s="104" t="s">
        <v>144</v>
      </c>
      <c r="BI140" s="111" t="e">
        <f>SUM(BI141:BI151)</f>
        <v>#REF!</v>
      </c>
    </row>
    <row r="141" spans="1:63" s="2" customFormat="1" ht="33" customHeight="1" x14ac:dyDescent="0.2">
      <c r="A141" s="25"/>
      <c r="B141" s="112"/>
      <c r="C141" s="113" t="s">
        <v>187</v>
      </c>
      <c r="D141" s="113" t="s">
        <v>145</v>
      </c>
      <c r="E141" s="114" t="s">
        <v>744</v>
      </c>
      <c r="F141" s="115" t="s">
        <v>2456</v>
      </c>
      <c r="G141" s="116" t="s">
        <v>198</v>
      </c>
      <c r="H141" s="117">
        <v>6.8540000000000001</v>
      </c>
      <c r="I141" s="118"/>
      <c r="J141" s="26"/>
      <c r="K141" s="119" t="s">
        <v>1</v>
      </c>
      <c r="L141" s="120" t="s">
        <v>37</v>
      </c>
      <c r="M141" s="121">
        <v>0</v>
      </c>
      <c r="N141" s="121">
        <f t="shared" ref="N141:N151" si="3">M141*H141</f>
        <v>0</v>
      </c>
      <c r="O141" s="121">
        <v>0</v>
      </c>
      <c r="P141" s="121">
        <f t="shared" ref="P141:P151" si="4">O141*H141</f>
        <v>0</v>
      </c>
      <c r="Q141" s="121">
        <v>0</v>
      </c>
      <c r="R141" s="122">
        <f t="shared" ref="R141:R151" si="5">Q141*H141</f>
        <v>0</v>
      </c>
      <c r="S141" s="25"/>
      <c r="T141" s="25"/>
      <c r="U141" s="25"/>
      <c r="V141" s="25"/>
      <c r="W141" s="25"/>
      <c r="X141" s="25"/>
      <c r="Y141" s="25"/>
      <c r="Z141" s="25"/>
      <c r="AA141" s="25"/>
      <c r="AB141" s="25"/>
      <c r="AC141" s="25"/>
      <c r="AP141" s="123" t="s">
        <v>143</v>
      </c>
      <c r="AR141" s="123" t="s">
        <v>145</v>
      </c>
      <c r="AS141" s="123" t="s">
        <v>67</v>
      </c>
      <c r="AW141" s="14" t="s">
        <v>144</v>
      </c>
      <c r="BC141" s="124" t="e">
        <f>IF(L141="základní",#REF!,0)</f>
        <v>#REF!</v>
      </c>
      <c r="BD141" s="124">
        <f>IF(L141="snížená",#REF!,0)</f>
        <v>0</v>
      </c>
      <c r="BE141" s="124">
        <f>IF(L141="zákl. přenesená",#REF!,0)</f>
        <v>0</v>
      </c>
      <c r="BF141" s="124">
        <f>IF(L141="sníž. přenesená",#REF!,0)</f>
        <v>0</v>
      </c>
      <c r="BG141" s="124">
        <f>IF(L141="nulová",#REF!,0)</f>
        <v>0</v>
      </c>
      <c r="BH141" s="14" t="s">
        <v>65</v>
      </c>
      <c r="BI141" s="124" t="e">
        <f>ROUND(#REF!*H141,2)</f>
        <v>#REF!</v>
      </c>
      <c r="BJ141" s="14" t="s">
        <v>143</v>
      </c>
      <c r="BK141" s="123" t="s">
        <v>2457</v>
      </c>
    </row>
    <row r="142" spans="1:63" s="2" customFormat="1" ht="24.2" customHeight="1" x14ac:dyDescent="0.2">
      <c r="A142" s="25"/>
      <c r="B142" s="112"/>
      <c r="C142" s="113" t="s">
        <v>191</v>
      </c>
      <c r="D142" s="113" t="s">
        <v>145</v>
      </c>
      <c r="E142" s="114" t="s">
        <v>2458</v>
      </c>
      <c r="F142" s="115" t="s">
        <v>2459</v>
      </c>
      <c r="G142" s="116" t="s">
        <v>155</v>
      </c>
      <c r="H142" s="117">
        <v>125.652</v>
      </c>
      <c r="I142" s="118"/>
      <c r="J142" s="26"/>
      <c r="K142" s="119" t="s">
        <v>1</v>
      </c>
      <c r="L142" s="120" t="s">
        <v>37</v>
      </c>
      <c r="M142" s="121">
        <v>0.106</v>
      </c>
      <c r="N142" s="121">
        <f t="shared" si="3"/>
        <v>13.319112000000001</v>
      </c>
      <c r="O142" s="121">
        <v>0</v>
      </c>
      <c r="P142" s="121">
        <f t="shared" si="4"/>
        <v>0</v>
      </c>
      <c r="Q142" s="121">
        <v>0</v>
      </c>
      <c r="R142" s="122">
        <f t="shared" si="5"/>
        <v>0</v>
      </c>
      <c r="S142" s="25"/>
      <c r="T142" s="25"/>
      <c r="U142" s="25"/>
      <c r="V142" s="25"/>
      <c r="W142" s="25"/>
      <c r="X142" s="25"/>
      <c r="Y142" s="25"/>
      <c r="Z142" s="25"/>
      <c r="AA142" s="25"/>
      <c r="AB142" s="25"/>
      <c r="AC142" s="25"/>
      <c r="AP142" s="123" t="s">
        <v>143</v>
      </c>
      <c r="AR142" s="123" t="s">
        <v>145</v>
      </c>
      <c r="AS142" s="123" t="s">
        <v>67</v>
      </c>
      <c r="AW142" s="14" t="s">
        <v>144</v>
      </c>
      <c r="BC142" s="124" t="e">
        <f>IF(L142="základní",#REF!,0)</f>
        <v>#REF!</v>
      </c>
      <c r="BD142" s="124">
        <f>IF(L142="snížená",#REF!,0)</f>
        <v>0</v>
      </c>
      <c r="BE142" s="124">
        <f>IF(L142="zákl. přenesená",#REF!,0)</f>
        <v>0</v>
      </c>
      <c r="BF142" s="124">
        <f>IF(L142="sníž. přenesená",#REF!,0)</f>
        <v>0</v>
      </c>
      <c r="BG142" s="124">
        <f>IF(L142="nulová",#REF!,0)</f>
        <v>0</v>
      </c>
      <c r="BH142" s="14" t="s">
        <v>65</v>
      </c>
      <c r="BI142" s="124" t="e">
        <f>ROUND(#REF!*H142,2)</f>
        <v>#REF!</v>
      </c>
      <c r="BJ142" s="14" t="s">
        <v>143</v>
      </c>
      <c r="BK142" s="123" t="s">
        <v>2460</v>
      </c>
    </row>
    <row r="143" spans="1:63" s="2" customFormat="1" ht="33" customHeight="1" x14ac:dyDescent="0.2">
      <c r="A143" s="25"/>
      <c r="B143" s="112"/>
      <c r="C143" s="113" t="s">
        <v>195</v>
      </c>
      <c r="D143" s="113" t="s">
        <v>145</v>
      </c>
      <c r="E143" s="114" t="s">
        <v>2461</v>
      </c>
      <c r="F143" s="115" t="s">
        <v>2462</v>
      </c>
      <c r="G143" s="116" t="s">
        <v>155</v>
      </c>
      <c r="H143" s="117">
        <v>3769.55</v>
      </c>
      <c r="I143" s="118"/>
      <c r="J143" s="26"/>
      <c r="K143" s="119" t="s">
        <v>1</v>
      </c>
      <c r="L143" s="120" t="s">
        <v>37</v>
      </c>
      <c r="M143" s="121">
        <v>0</v>
      </c>
      <c r="N143" s="121">
        <f t="shared" si="3"/>
        <v>0</v>
      </c>
      <c r="O143" s="121">
        <v>0</v>
      </c>
      <c r="P143" s="121">
        <f t="shared" si="4"/>
        <v>0</v>
      </c>
      <c r="Q143" s="121">
        <v>0</v>
      </c>
      <c r="R143" s="122">
        <f t="shared" si="5"/>
        <v>0</v>
      </c>
      <c r="S143" s="25"/>
      <c r="T143" s="25"/>
      <c r="U143" s="25"/>
      <c r="V143" s="25"/>
      <c r="W143" s="25"/>
      <c r="X143" s="25"/>
      <c r="Y143" s="25"/>
      <c r="Z143" s="25"/>
      <c r="AA143" s="25"/>
      <c r="AB143" s="25"/>
      <c r="AC143" s="25"/>
      <c r="AP143" s="123" t="s">
        <v>143</v>
      </c>
      <c r="AR143" s="123" t="s">
        <v>145</v>
      </c>
      <c r="AS143" s="123" t="s">
        <v>67</v>
      </c>
      <c r="AW143" s="14" t="s">
        <v>144</v>
      </c>
      <c r="BC143" s="124" t="e">
        <f>IF(L143="základní",#REF!,0)</f>
        <v>#REF!</v>
      </c>
      <c r="BD143" s="124">
        <f>IF(L143="snížená",#REF!,0)</f>
        <v>0</v>
      </c>
      <c r="BE143" s="124">
        <f>IF(L143="zákl. přenesená",#REF!,0)</f>
        <v>0</v>
      </c>
      <c r="BF143" s="124">
        <f>IF(L143="sníž. přenesená",#REF!,0)</f>
        <v>0</v>
      </c>
      <c r="BG143" s="124">
        <f>IF(L143="nulová",#REF!,0)</f>
        <v>0</v>
      </c>
      <c r="BH143" s="14" t="s">
        <v>65</v>
      </c>
      <c r="BI143" s="124" t="e">
        <f>ROUND(#REF!*H143,2)</f>
        <v>#REF!</v>
      </c>
      <c r="BJ143" s="14" t="s">
        <v>143</v>
      </c>
      <c r="BK143" s="123" t="s">
        <v>2463</v>
      </c>
    </row>
    <row r="144" spans="1:63" s="2" customFormat="1" ht="24.2" customHeight="1" x14ac:dyDescent="0.2">
      <c r="A144" s="25"/>
      <c r="B144" s="112"/>
      <c r="C144" s="113" t="s">
        <v>200</v>
      </c>
      <c r="D144" s="113" t="s">
        <v>145</v>
      </c>
      <c r="E144" s="114" t="s">
        <v>2464</v>
      </c>
      <c r="F144" s="115" t="s">
        <v>2465</v>
      </c>
      <c r="G144" s="116" t="s">
        <v>155</v>
      </c>
      <c r="H144" s="117">
        <v>125.652</v>
      </c>
      <c r="I144" s="118"/>
      <c r="J144" s="26"/>
      <c r="K144" s="119" t="s">
        <v>1</v>
      </c>
      <c r="L144" s="120" t="s">
        <v>37</v>
      </c>
      <c r="M144" s="121">
        <v>8.8999999999999996E-2</v>
      </c>
      <c r="N144" s="121">
        <f t="shared" si="3"/>
        <v>11.183028</v>
      </c>
      <c r="O144" s="121">
        <v>0</v>
      </c>
      <c r="P144" s="121">
        <f t="shared" si="4"/>
        <v>0</v>
      </c>
      <c r="Q144" s="121">
        <v>0</v>
      </c>
      <c r="R144" s="122">
        <f t="shared" si="5"/>
        <v>0</v>
      </c>
      <c r="S144" s="25"/>
      <c r="T144" s="25"/>
      <c r="U144" s="25"/>
      <c r="V144" s="25"/>
      <c r="W144" s="25"/>
      <c r="X144" s="25"/>
      <c r="Y144" s="25"/>
      <c r="Z144" s="25"/>
      <c r="AA144" s="25"/>
      <c r="AB144" s="25"/>
      <c r="AC144" s="25"/>
      <c r="AP144" s="123" t="s">
        <v>143</v>
      </c>
      <c r="AR144" s="123" t="s">
        <v>145</v>
      </c>
      <c r="AS144" s="123" t="s">
        <v>67</v>
      </c>
      <c r="AW144" s="14" t="s">
        <v>144</v>
      </c>
      <c r="BC144" s="124" t="e">
        <f>IF(L144="základní",#REF!,0)</f>
        <v>#REF!</v>
      </c>
      <c r="BD144" s="124">
        <f>IF(L144="snížená",#REF!,0)</f>
        <v>0</v>
      </c>
      <c r="BE144" s="124">
        <f>IF(L144="zákl. přenesená",#REF!,0)</f>
        <v>0</v>
      </c>
      <c r="BF144" s="124">
        <f>IF(L144="sníž. přenesená",#REF!,0)</f>
        <v>0</v>
      </c>
      <c r="BG144" s="124">
        <f>IF(L144="nulová",#REF!,0)</f>
        <v>0</v>
      </c>
      <c r="BH144" s="14" t="s">
        <v>65</v>
      </c>
      <c r="BI144" s="124" t="e">
        <f>ROUND(#REF!*H144,2)</f>
        <v>#REF!</v>
      </c>
      <c r="BJ144" s="14" t="s">
        <v>143</v>
      </c>
      <c r="BK144" s="123" t="s">
        <v>2466</v>
      </c>
    </row>
    <row r="145" spans="1:63" s="2" customFormat="1" ht="24.2" customHeight="1" x14ac:dyDescent="0.2">
      <c r="A145" s="25"/>
      <c r="B145" s="112"/>
      <c r="C145" s="113" t="s">
        <v>204</v>
      </c>
      <c r="D145" s="113" t="s">
        <v>145</v>
      </c>
      <c r="E145" s="114" t="s">
        <v>2467</v>
      </c>
      <c r="F145" s="115" t="s">
        <v>2468</v>
      </c>
      <c r="G145" s="116" t="s">
        <v>178</v>
      </c>
      <c r="H145" s="117">
        <v>34.268999999999998</v>
      </c>
      <c r="I145" s="118"/>
      <c r="J145" s="26"/>
      <c r="K145" s="119" t="s">
        <v>1</v>
      </c>
      <c r="L145" s="120" t="s">
        <v>37</v>
      </c>
      <c r="M145" s="121">
        <v>0.35399999999999998</v>
      </c>
      <c r="N145" s="121">
        <f t="shared" si="3"/>
        <v>12.131225999999998</v>
      </c>
      <c r="O145" s="121">
        <v>4.0000000000000003E-5</v>
      </c>
      <c r="P145" s="121">
        <f t="shared" si="4"/>
        <v>1.3707599999999999E-3</v>
      </c>
      <c r="Q145" s="121">
        <v>0</v>
      </c>
      <c r="R145" s="122">
        <f t="shared" si="5"/>
        <v>0</v>
      </c>
      <c r="S145" s="25"/>
      <c r="T145" s="25"/>
      <c r="U145" s="25"/>
      <c r="V145" s="25"/>
      <c r="W145" s="25"/>
      <c r="X145" s="25"/>
      <c r="Y145" s="25"/>
      <c r="Z145" s="25"/>
      <c r="AA145" s="25"/>
      <c r="AB145" s="25"/>
      <c r="AC145" s="25"/>
      <c r="AP145" s="123" t="s">
        <v>143</v>
      </c>
      <c r="AR145" s="123" t="s">
        <v>145</v>
      </c>
      <c r="AS145" s="123" t="s">
        <v>67</v>
      </c>
      <c r="AW145" s="14" t="s">
        <v>144</v>
      </c>
      <c r="BC145" s="124" t="e">
        <f>IF(L145="základní",#REF!,0)</f>
        <v>#REF!</v>
      </c>
      <c r="BD145" s="124">
        <f>IF(L145="snížená",#REF!,0)</f>
        <v>0</v>
      </c>
      <c r="BE145" s="124">
        <f>IF(L145="zákl. přenesená",#REF!,0)</f>
        <v>0</v>
      </c>
      <c r="BF145" s="124">
        <f>IF(L145="sníž. přenesená",#REF!,0)</f>
        <v>0</v>
      </c>
      <c r="BG145" s="124">
        <f>IF(L145="nulová",#REF!,0)</f>
        <v>0</v>
      </c>
      <c r="BH145" s="14" t="s">
        <v>65</v>
      </c>
      <c r="BI145" s="124" t="e">
        <f>ROUND(#REF!*H145,2)</f>
        <v>#REF!</v>
      </c>
      <c r="BJ145" s="14" t="s">
        <v>143</v>
      </c>
      <c r="BK145" s="123" t="s">
        <v>2469</v>
      </c>
    </row>
    <row r="146" spans="1:63" s="2" customFormat="1" ht="24.2" customHeight="1" x14ac:dyDescent="0.2">
      <c r="A146" s="25"/>
      <c r="B146" s="112"/>
      <c r="C146" s="113" t="s">
        <v>8</v>
      </c>
      <c r="D146" s="113" t="s">
        <v>145</v>
      </c>
      <c r="E146" s="114" t="s">
        <v>2470</v>
      </c>
      <c r="F146" s="115" t="s">
        <v>2471</v>
      </c>
      <c r="G146" s="116" t="s">
        <v>178</v>
      </c>
      <c r="H146" s="117">
        <v>23.988</v>
      </c>
      <c r="I146" s="118"/>
      <c r="J146" s="26"/>
      <c r="K146" s="119" t="s">
        <v>1</v>
      </c>
      <c r="L146" s="120" t="s">
        <v>37</v>
      </c>
      <c r="M146" s="121">
        <v>6.2E-2</v>
      </c>
      <c r="N146" s="121">
        <f t="shared" si="3"/>
        <v>1.4872559999999999</v>
      </c>
      <c r="O146" s="121">
        <v>4.0000000000000003E-5</v>
      </c>
      <c r="P146" s="121">
        <f t="shared" si="4"/>
        <v>9.5952000000000006E-4</v>
      </c>
      <c r="Q146" s="121">
        <v>0</v>
      </c>
      <c r="R146" s="122">
        <f t="shared" si="5"/>
        <v>0</v>
      </c>
      <c r="S146" s="25"/>
      <c r="T146" s="25"/>
      <c r="U146" s="25"/>
      <c r="V146" s="25"/>
      <c r="W146" s="25"/>
      <c r="X146" s="25"/>
      <c r="Y146" s="25"/>
      <c r="Z146" s="25"/>
      <c r="AA146" s="25"/>
      <c r="AB146" s="25"/>
      <c r="AC146" s="25"/>
      <c r="AP146" s="123" t="s">
        <v>143</v>
      </c>
      <c r="AR146" s="123" t="s">
        <v>145</v>
      </c>
      <c r="AS146" s="123" t="s">
        <v>67</v>
      </c>
      <c r="AW146" s="14" t="s">
        <v>144</v>
      </c>
      <c r="BC146" s="124" t="e">
        <f>IF(L146="základní",#REF!,0)</f>
        <v>#REF!</v>
      </c>
      <c r="BD146" s="124">
        <f>IF(L146="snížená",#REF!,0)</f>
        <v>0</v>
      </c>
      <c r="BE146" s="124">
        <f>IF(L146="zákl. přenesená",#REF!,0)</f>
        <v>0</v>
      </c>
      <c r="BF146" s="124">
        <f>IF(L146="sníž. přenesená",#REF!,0)</f>
        <v>0</v>
      </c>
      <c r="BG146" s="124">
        <f>IF(L146="nulová",#REF!,0)</f>
        <v>0</v>
      </c>
      <c r="BH146" s="14" t="s">
        <v>65</v>
      </c>
      <c r="BI146" s="124" t="e">
        <f>ROUND(#REF!*H146,2)</f>
        <v>#REF!</v>
      </c>
      <c r="BJ146" s="14" t="s">
        <v>143</v>
      </c>
      <c r="BK146" s="123" t="s">
        <v>2472</v>
      </c>
    </row>
    <row r="147" spans="1:63" s="2" customFormat="1" ht="33" customHeight="1" x14ac:dyDescent="0.2">
      <c r="A147" s="25"/>
      <c r="B147" s="112"/>
      <c r="C147" s="113" t="s">
        <v>214</v>
      </c>
      <c r="D147" s="113" t="s">
        <v>145</v>
      </c>
      <c r="E147" s="114" t="s">
        <v>2473</v>
      </c>
      <c r="F147" s="115" t="s">
        <v>2474</v>
      </c>
      <c r="G147" s="116" t="s">
        <v>178</v>
      </c>
      <c r="H147" s="117">
        <v>13.707000000000001</v>
      </c>
      <c r="I147" s="118"/>
      <c r="J147" s="26"/>
      <c r="K147" s="119" t="s">
        <v>1</v>
      </c>
      <c r="L147" s="120" t="s">
        <v>37</v>
      </c>
      <c r="M147" s="121">
        <v>0.46800000000000003</v>
      </c>
      <c r="N147" s="121">
        <f t="shared" si="3"/>
        <v>6.4148760000000005</v>
      </c>
      <c r="O147" s="121">
        <v>0</v>
      </c>
      <c r="P147" s="121">
        <f t="shared" si="4"/>
        <v>0</v>
      </c>
      <c r="Q147" s="121">
        <v>0.19</v>
      </c>
      <c r="R147" s="122">
        <f t="shared" si="5"/>
        <v>2.60433</v>
      </c>
      <c r="S147" s="25"/>
      <c r="T147" s="25"/>
      <c r="U147" s="25"/>
      <c r="V147" s="25"/>
      <c r="W147" s="25"/>
      <c r="X147" s="25"/>
      <c r="Y147" s="25"/>
      <c r="Z147" s="25"/>
      <c r="AA147" s="25"/>
      <c r="AB147" s="25"/>
      <c r="AC147" s="25"/>
      <c r="AP147" s="123" t="s">
        <v>143</v>
      </c>
      <c r="AR147" s="123" t="s">
        <v>145</v>
      </c>
      <c r="AS147" s="123" t="s">
        <v>67</v>
      </c>
      <c r="AW147" s="14" t="s">
        <v>144</v>
      </c>
      <c r="BC147" s="124" t="e">
        <f>IF(L147="základní",#REF!,0)</f>
        <v>#REF!</v>
      </c>
      <c r="BD147" s="124">
        <f>IF(L147="snížená",#REF!,0)</f>
        <v>0</v>
      </c>
      <c r="BE147" s="124">
        <f>IF(L147="zákl. přenesená",#REF!,0)</f>
        <v>0</v>
      </c>
      <c r="BF147" s="124">
        <f>IF(L147="sníž. přenesená",#REF!,0)</f>
        <v>0</v>
      </c>
      <c r="BG147" s="124">
        <f>IF(L147="nulová",#REF!,0)</f>
        <v>0</v>
      </c>
      <c r="BH147" s="14" t="s">
        <v>65</v>
      </c>
      <c r="BI147" s="124" t="e">
        <f>ROUND(#REF!*H147,2)</f>
        <v>#REF!</v>
      </c>
      <c r="BJ147" s="14" t="s">
        <v>143</v>
      </c>
      <c r="BK147" s="123" t="s">
        <v>2475</v>
      </c>
    </row>
    <row r="148" spans="1:63" s="2" customFormat="1" ht="37.9" customHeight="1" x14ac:dyDescent="0.2">
      <c r="A148" s="25"/>
      <c r="B148" s="112"/>
      <c r="C148" s="113" t="s">
        <v>218</v>
      </c>
      <c r="D148" s="113" t="s">
        <v>145</v>
      </c>
      <c r="E148" s="114" t="s">
        <v>2476</v>
      </c>
      <c r="F148" s="115" t="s">
        <v>2477</v>
      </c>
      <c r="G148" s="116" t="s">
        <v>178</v>
      </c>
      <c r="H148" s="117">
        <v>34.268999999999998</v>
      </c>
      <c r="I148" s="118"/>
      <c r="J148" s="26"/>
      <c r="K148" s="119" t="s">
        <v>1</v>
      </c>
      <c r="L148" s="120" t="s">
        <v>37</v>
      </c>
      <c r="M148" s="121">
        <v>0.1</v>
      </c>
      <c r="N148" s="121">
        <f t="shared" si="3"/>
        <v>3.4268999999999998</v>
      </c>
      <c r="O148" s="121">
        <v>0</v>
      </c>
      <c r="P148" s="121">
        <f t="shared" si="4"/>
        <v>0</v>
      </c>
      <c r="Q148" s="121">
        <v>0.01</v>
      </c>
      <c r="R148" s="122">
        <f t="shared" si="5"/>
        <v>0.34268999999999999</v>
      </c>
      <c r="S148" s="25"/>
      <c r="T148" s="25"/>
      <c r="U148" s="25"/>
      <c r="V148" s="25"/>
      <c r="W148" s="25"/>
      <c r="X148" s="25"/>
      <c r="Y148" s="25"/>
      <c r="Z148" s="25"/>
      <c r="AA148" s="25"/>
      <c r="AB148" s="25"/>
      <c r="AC148" s="25"/>
      <c r="AP148" s="123" t="s">
        <v>143</v>
      </c>
      <c r="AR148" s="123" t="s">
        <v>145</v>
      </c>
      <c r="AS148" s="123" t="s">
        <v>67</v>
      </c>
      <c r="AW148" s="14" t="s">
        <v>144</v>
      </c>
      <c r="BC148" s="124" t="e">
        <f>IF(L148="základní",#REF!,0)</f>
        <v>#REF!</v>
      </c>
      <c r="BD148" s="124">
        <f>IF(L148="snížená",#REF!,0)</f>
        <v>0</v>
      </c>
      <c r="BE148" s="124">
        <f>IF(L148="zákl. přenesená",#REF!,0)</f>
        <v>0</v>
      </c>
      <c r="BF148" s="124">
        <f>IF(L148="sníž. přenesená",#REF!,0)</f>
        <v>0</v>
      </c>
      <c r="BG148" s="124">
        <f>IF(L148="nulová",#REF!,0)</f>
        <v>0</v>
      </c>
      <c r="BH148" s="14" t="s">
        <v>65</v>
      </c>
      <c r="BI148" s="124" t="e">
        <f>ROUND(#REF!*H148,2)</f>
        <v>#REF!</v>
      </c>
      <c r="BJ148" s="14" t="s">
        <v>143</v>
      </c>
      <c r="BK148" s="123" t="s">
        <v>2478</v>
      </c>
    </row>
    <row r="149" spans="1:63" s="2" customFormat="1" ht="33" customHeight="1" x14ac:dyDescent="0.2">
      <c r="A149" s="25"/>
      <c r="B149" s="112"/>
      <c r="C149" s="113" t="s">
        <v>222</v>
      </c>
      <c r="D149" s="113" t="s">
        <v>145</v>
      </c>
      <c r="E149" s="114" t="s">
        <v>2479</v>
      </c>
      <c r="F149" s="115" t="s">
        <v>2480</v>
      </c>
      <c r="G149" s="116" t="s">
        <v>178</v>
      </c>
      <c r="H149" s="117">
        <v>175.91200000000001</v>
      </c>
      <c r="I149" s="118"/>
      <c r="J149" s="26"/>
      <c r="K149" s="119" t="s">
        <v>1</v>
      </c>
      <c r="L149" s="120" t="s">
        <v>37</v>
      </c>
      <c r="M149" s="121">
        <v>0.08</v>
      </c>
      <c r="N149" s="121">
        <f t="shared" si="3"/>
        <v>14.07296</v>
      </c>
      <c r="O149" s="121">
        <v>0</v>
      </c>
      <c r="P149" s="121">
        <f t="shared" si="4"/>
        <v>0</v>
      </c>
      <c r="Q149" s="121">
        <v>0.01</v>
      </c>
      <c r="R149" s="122">
        <f t="shared" si="5"/>
        <v>1.75912</v>
      </c>
      <c r="S149" s="25"/>
      <c r="T149" s="25"/>
      <c r="U149" s="25"/>
      <c r="V149" s="25"/>
      <c r="W149" s="25"/>
      <c r="X149" s="25"/>
      <c r="Y149" s="25"/>
      <c r="Z149" s="25"/>
      <c r="AA149" s="25"/>
      <c r="AB149" s="25"/>
      <c r="AC149" s="25"/>
      <c r="AP149" s="123" t="s">
        <v>143</v>
      </c>
      <c r="AR149" s="123" t="s">
        <v>145</v>
      </c>
      <c r="AS149" s="123" t="s">
        <v>67</v>
      </c>
      <c r="AW149" s="14" t="s">
        <v>144</v>
      </c>
      <c r="BC149" s="124" t="e">
        <f>IF(L149="základní",#REF!,0)</f>
        <v>#REF!</v>
      </c>
      <c r="BD149" s="124">
        <f>IF(L149="snížená",#REF!,0)</f>
        <v>0</v>
      </c>
      <c r="BE149" s="124">
        <f>IF(L149="zákl. přenesená",#REF!,0)</f>
        <v>0</v>
      </c>
      <c r="BF149" s="124">
        <f>IF(L149="sníž. přenesená",#REF!,0)</f>
        <v>0</v>
      </c>
      <c r="BG149" s="124">
        <f>IF(L149="nulová",#REF!,0)</f>
        <v>0</v>
      </c>
      <c r="BH149" s="14" t="s">
        <v>65</v>
      </c>
      <c r="BI149" s="124" t="e">
        <f>ROUND(#REF!*H149,2)</f>
        <v>#REF!</v>
      </c>
      <c r="BJ149" s="14" t="s">
        <v>143</v>
      </c>
      <c r="BK149" s="123" t="s">
        <v>2481</v>
      </c>
    </row>
    <row r="150" spans="1:63" s="2" customFormat="1" ht="24.2" customHeight="1" x14ac:dyDescent="0.2">
      <c r="A150" s="25"/>
      <c r="B150" s="112"/>
      <c r="C150" s="113" t="s">
        <v>226</v>
      </c>
      <c r="D150" s="113" t="s">
        <v>145</v>
      </c>
      <c r="E150" s="114" t="s">
        <v>1540</v>
      </c>
      <c r="F150" s="115" t="s">
        <v>2482</v>
      </c>
      <c r="G150" s="116" t="s">
        <v>169</v>
      </c>
      <c r="H150" s="117">
        <v>0.76200000000000001</v>
      </c>
      <c r="I150" s="118"/>
      <c r="J150" s="26"/>
      <c r="K150" s="119" t="s">
        <v>1</v>
      </c>
      <c r="L150" s="120" t="s">
        <v>37</v>
      </c>
      <c r="M150" s="121">
        <v>0</v>
      </c>
      <c r="N150" s="121">
        <f t="shared" si="3"/>
        <v>0</v>
      </c>
      <c r="O150" s="121">
        <v>0</v>
      </c>
      <c r="P150" s="121">
        <f t="shared" si="4"/>
        <v>0</v>
      </c>
      <c r="Q150" s="121">
        <v>6.8000000000000005E-2</v>
      </c>
      <c r="R150" s="122">
        <f t="shared" si="5"/>
        <v>5.1816000000000008E-2</v>
      </c>
      <c r="S150" s="25"/>
      <c r="T150" s="25"/>
      <c r="U150" s="25"/>
      <c r="V150" s="25"/>
      <c r="W150" s="25"/>
      <c r="X150" s="25"/>
      <c r="Y150" s="25"/>
      <c r="Z150" s="25"/>
      <c r="AA150" s="25"/>
      <c r="AB150" s="25"/>
      <c r="AC150" s="25"/>
      <c r="AP150" s="123" t="s">
        <v>143</v>
      </c>
      <c r="AR150" s="123" t="s">
        <v>145</v>
      </c>
      <c r="AS150" s="123" t="s">
        <v>67</v>
      </c>
      <c r="AW150" s="14" t="s">
        <v>144</v>
      </c>
      <c r="BC150" s="124" t="e">
        <f>IF(L150="základní",#REF!,0)</f>
        <v>#REF!</v>
      </c>
      <c r="BD150" s="124">
        <f>IF(L150="snížená",#REF!,0)</f>
        <v>0</v>
      </c>
      <c r="BE150" s="124">
        <f>IF(L150="zákl. přenesená",#REF!,0)</f>
        <v>0</v>
      </c>
      <c r="BF150" s="124">
        <f>IF(L150="sníž. přenesená",#REF!,0)</f>
        <v>0</v>
      </c>
      <c r="BG150" s="124">
        <f>IF(L150="nulová",#REF!,0)</f>
        <v>0</v>
      </c>
      <c r="BH150" s="14" t="s">
        <v>65</v>
      </c>
      <c r="BI150" s="124" t="e">
        <f>ROUND(#REF!*H150,2)</f>
        <v>#REF!</v>
      </c>
      <c r="BJ150" s="14" t="s">
        <v>143</v>
      </c>
      <c r="BK150" s="123" t="s">
        <v>2483</v>
      </c>
    </row>
    <row r="151" spans="1:63" s="2" customFormat="1" ht="24.2" customHeight="1" x14ac:dyDescent="0.2">
      <c r="A151" s="25"/>
      <c r="B151" s="112"/>
      <c r="C151" s="113" t="s">
        <v>230</v>
      </c>
      <c r="D151" s="113" t="s">
        <v>145</v>
      </c>
      <c r="E151" s="114" t="s">
        <v>192</v>
      </c>
      <c r="F151" s="115" t="s">
        <v>1543</v>
      </c>
      <c r="G151" s="116" t="s">
        <v>155</v>
      </c>
      <c r="H151" s="117">
        <v>0.76200000000000001</v>
      </c>
      <c r="I151" s="118"/>
      <c r="J151" s="26"/>
      <c r="K151" s="119" t="s">
        <v>1</v>
      </c>
      <c r="L151" s="120" t="s">
        <v>37</v>
      </c>
      <c r="M151" s="121">
        <v>4.3789999999999996</v>
      </c>
      <c r="N151" s="121">
        <f t="shared" si="3"/>
        <v>3.3367979999999999</v>
      </c>
      <c r="O151" s="121">
        <v>0</v>
      </c>
      <c r="P151" s="121">
        <f t="shared" si="4"/>
        <v>0</v>
      </c>
      <c r="Q151" s="121">
        <v>0</v>
      </c>
      <c r="R151" s="122">
        <f t="shared" si="5"/>
        <v>0</v>
      </c>
      <c r="S151" s="25"/>
      <c r="T151" s="25"/>
      <c r="U151" s="25"/>
      <c r="V151" s="25"/>
      <c r="W151" s="25"/>
      <c r="X151" s="25"/>
      <c r="Y151" s="25"/>
      <c r="Z151" s="25"/>
      <c r="AA151" s="25"/>
      <c r="AB151" s="25"/>
      <c r="AC151" s="25"/>
      <c r="AP151" s="123" t="s">
        <v>143</v>
      </c>
      <c r="AR151" s="123" t="s">
        <v>145</v>
      </c>
      <c r="AS151" s="123" t="s">
        <v>67</v>
      </c>
      <c r="AW151" s="14" t="s">
        <v>144</v>
      </c>
      <c r="BC151" s="124" t="e">
        <f>IF(L151="základní",#REF!,0)</f>
        <v>#REF!</v>
      </c>
      <c r="BD151" s="124">
        <f>IF(L151="snížená",#REF!,0)</f>
        <v>0</v>
      </c>
      <c r="BE151" s="124">
        <f>IF(L151="zákl. přenesená",#REF!,0)</f>
        <v>0</v>
      </c>
      <c r="BF151" s="124">
        <f>IF(L151="sníž. přenesená",#REF!,0)</f>
        <v>0</v>
      </c>
      <c r="BG151" s="124">
        <f>IF(L151="nulová",#REF!,0)</f>
        <v>0</v>
      </c>
      <c r="BH151" s="14" t="s">
        <v>65</v>
      </c>
      <c r="BI151" s="124" t="e">
        <f>ROUND(#REF!*H151,2)</f>
        <v>#REF!</v>
      </c>
      <c r="BJ151" s="14" t="s">
        <v>143</v>
      </c>
      <c r="BK151" s="123" t="s">
        <v>2484</v>
      </c>
    </row>
    <row r="152" spans="1:63" s="12" customFormat="1" ht="22.9" customHeight="1" x14ac:dyDescent="0.2">
      <c r="B152" s="103"/>
      <c r="D152" s="104" t="s">
        <v>56</v>
      </c>
      <c r="E152" s="125" t="s">
        <v>208</v>
      </c>
      <c r="F152" s="125" t="s">
        <v>209</v>
      </c>
      <c r="J152" s="103"/>
      <c r="K152" s="106"/>
      <c r="L152" s="107"/>
      <c r="M152" s="107"/>
      <c r="N152" s="108">
        <f>SUM(N153:N158)</f>
        <v>16.458372000000001</v>
      </c>
      <c r="O152" s="107"/>
      <c r="P152" s="108">
        <f>SUM(P153:P158)</f>
        <v>0</v>
      </c>
      <c r="Q152" s="107"/>
      <c r="R152" s="109">
        <f>SUM(R153:R158)</f>
        <v>0</v>
      </c>
      <c r="AP152" s="104" t="s">
        <v>65</v>
      </c>
      <c r="AR152" s="110" t="s">
        <v>56</v>
      </c>
      <c r="AS152" s="110" t="s">
        <v>65</v>
      </c>
      <c r="AW152" s="104" t="s">
        <v>144</v>
      </c>
      <c r="BI152" s="111" t="e">
        <f>SUM(BI153:BI158)</f>
        <v>#REF!</v>
      </c>
    </row>
    <row r="153" spans="1:63" s="2" customFormat="1" ht="24.2" customHeight="1" x14ac:dyDescent="0.2">
      <c r="A153" s="25"/>
      <c r="B153" s="112"/>
      <c r="C153" s="113" t="s">
        <v>7</v>
      </c>
      <c r="D153" s="113" t="s">
        <v>145</v>
      </c>
      <c r="E153" s="114" t="s">
        <v>2485</v>
      </c>
      <c r="F153" s="115" t="s">
        <v>2486</v>
      </c>
      <c r="G153" s="116" t="s">
        <v>212</v>
      </c>
      <c r="H153" s="117">
        <v>7.5880000000000001</v>
      </c>
      <c r="I153" s="118"/>
      <c r="J153" s="26"/>
      <c r="K153" s="119" t="s">
        <v>1</v>
      </c>
      <c r="L153" s="120" t="s">
        <v>37</v>
      </c>
      <c r="M153" s="121">
        <v>1.93</v>
      </c>
      <c r="N153" s="121">
        <f t="shared" ref="N153:N158" si="6">M153*H153</f>
        <v>14.64484</v>
      </c>
      <c r="O153" s="121">
        <v>0</v>
      </c>
      <c r="P153" s="121">
        <f t="shared" ref="P153:P158" si="7">O153*H153</f>
        <v>0</v>
      </c>
      <c r="Q153" s="121">
        <v>0</v>
      </c>
      <c r="R153" s="122">
        <f t="shared" ref="R153:R158" si="8">Q153*H153</f>
        <v>0</v>
      </c>
      <c r="S153" s="25"/>
      <c r="T153" s="25"/>
      <c r="U153" s="25"/>
      <c r="V153" s="25"/>
      <c r="W153" s="25"/>
      <c r="X153" s="25"/>
      <c r="Y153" s="25"/>
      <c r="Z153" s="25"/>
      <c r="AA153" s="25"/>
      <c r="AB153" s="25"/>
      <c r="AC153" s="25"/>
      <c r="AP153" s="123" t="s">
        <v>143</v>
      </c>
      <c r="AR153" s="123" t="s">
        <v>145</v>
      </c>
      <c r="AS153" s="123" t="s">
        <v>67</v>
      </c>
      <c r="AW153" s="14" t="s">
        <v>144</v>
      </c>
      <c r="BC153" s="124" t="e">
        <f>IF(L153="základní",#REF!,0)</f>
        <v>#REF!</v>
      </c>
      <c r="BD153" s="124">
        <f>IF(L153="snížená",#REF!,0)</f>
        <v>0</v>
      </c>
      <c r="BE153" s="124">
        <f>IF(L153="zákl. přenesená",#REF!,0)</f>
        <v>0</v>
      </c>
      <c r="BF153" s="124">
        <f>IF(L153="sníž. přenesená",#REF!,0)</f>
        <v>0</v>
      </c>
      <c r="BG153" s="124">
        <f>IF(L153="nulová",#REF!,0)</f>
        <v>0</v>
      </c>
      <c r="BH153" s="14" t="s">
        <v>65</v>
      </c>
      <c r="BI153" s="124" t="e">
        <f>ROUND(#REF!*H153,2)</f>
        <v>#REF!</v>
      </c>
      <c r="BJ153" s="14" t="s">
        <v>143</v>
      </c>
      <c r="BK153" s="123" t="s">
        <v>2487</v>
      </c>
    </row>
    <row r="154" spans="1:63" s="2" customFormat="1" ht="24.2" customHeight="1" x14ac:dyDescent="0.2">
      <c r="A154" s="25"/>
      <c r="B154" s="112"/>
      <c r="C154" s="113" t="s">
        <v>237</v>
      </c>
      <c r="D154" s="113" t="s">
        <v>145</v>
      </c>
      <c r="E154" s="114" t="s">
        <v>219</v>
      </c>
      <c r="F154" s="115" t="s">
        <v>220</v>
      </c>
      <c r="G154" s="116" t="s">
        <v>212</v>
      </c>
      <c r="H154" s="117">
        <v>7.5880000000000001</v>
      </c>
      <c r="I154" s="118"/>
      <c r="J154" s="26"/>
      <c r="K154" s="119" t="s">
        <v>1</v>
      </c>
      <c r="L154" s="120" t="s">
        <v>37</v>
      </c>
      <c r="M154" s="121">
        <v>0.125</v>
      </c>
      <c r="N154" s="121">
        <f t="shared" si="6"/>
        <v>0.94850000000000001</v>
      </c>
      <c r="O154" s="121">
        <v>0</v>
      </c>
      <c r="P154" s="121">
        <f t="shared" si="7"/>
        <v>0</v>
      </c>
      <c r="Q154" s="121">
        <v>0</v>
      </c>
      <c r="R154" s="122">
        <f t="shared" si="8"/>
        <v>0</v>
      </c>
      <c r="S154" s="25"/>
      <c r="T154" s="25"/>
      <c r="U154" s="25"/>
      <c r="V154" s="25"/>
      <c r="W154" s="25"/>
      <c r="X154" s="25"/>
      <c r="Y154" s="25"/>
      <c r="Z154" s="25"/>
      <c r="AA154" s="25"/>
      <c r="AB154" s="25"/>
      <c r="AC154" s="25"/>
      <c r="AP154" s="123" t="s">
        <v>143</v>
      </c>
      <c r="AR154" s="123" t="s">
        <v>145</v>
      </c>
      <c r="AS154" s="123" t="s">
        <v>67</v>
      </c>
      <c r="AW154" s="14" t="s">
        <v>144</v>
      </c>
      <c r="BC154" s="124" t="e">
        <f>IF(L154="základní",#REF!,0)</f>
        <v>#REF!</v>
      </c>
      <c r="BD154" s="124">
        <f>IF(L154="snížená",#REF!,0)</f>
        <v>0</v>
      </c>
      <c r="BE154" s="124">
        <f>IF(L154="zákl. přenesená",#REF!,0)</f>
        <v>0</v>
      </c>
      <c r="BF154" s="124">
        <f>IF(L154="sníž. přenesená",#REF!,0)</f>
        <v>0</v>
      </c>
      <c r="BG154" s="124">
        <f>IF(L154="nulová",#REF!,0)</f>
        <v>0</v>
      </c>
      <c r="BH154" s="14" t="s">
        <v>65</v>
      </c>
      <c r="BI154" s="124" t="e">
        <f>ROUND(#REF!*H154,2)</f>
        <v>#REF!</v>
      </c>
      <c r="BJ154" s="14" t="s">
        <v>143</v>
      </c>
      <c r="BK154" s="123" t="s">
        <v>2488</v>
      </c>
    </row>
    <row r="155" spans="1:63" s="2" customFormat="1" ht="24.2" customHeight="1" x14ac:dyDescent="0.2">
      <c r="A155" s="25"/>
      <c r="B155" s="112"/>
      <c r="C155" s="113" t="s">
        <v>241</v>
      </c>
      <c r="D155" s="113" t="s">
        <v>145</v>
      </c>
      <c r="E155" s="114" t="s">
        <v>223</v>
      </c>
      <c r="F155" s="115" t="s">
        <v>224</v>
      </c>
      <c r="G155" s="116" t="s">
        <v>212</v>
      </c>
      <c r="H155" s="117">
        <v>144.172</v>
      </c>
      <c r="I155" s="118"/>
      <c r="J155" s="26"/>
      <c r="K155" s="119" t="s">
        <v>1</v>
      </c>
      <c r="L155" s="120" t="s">
        <v>37</v>
      </c>
      <c r="M155" s="121">
        <v>6.0000000000000001E-3</v>
      </c>
      <c r="N155" s="121">
        <f t="shared" si="6"/>
        <v>0.86503200000000002</v>
      </c>
      <c r="O155" s="121">
        <v>0</v>
      </c>
      <c r="P155" s="121">
        <f t="shared" si="7"/>
        <v>0</v>
      </c>
      <c r="Q155" s="121">
        <v>0</v>
      </c>
      <c r="R155" s="122">
        <f t="shared" si="8"/>
        <v>0</v>
      </c>
      <c r="S155" s="25"/>
      <c r="T155" s="25"/>
      <c r="U155" s="25"/>
      <c r="V155" s="25"/>
      <c r="W155" s="25"/>
      <c r="X155" s="25"/>
      <c r="Y155" s="25"/>
      <c r="Z155" s="25"/>
      <c r="AA155" s="25"/>
      <c r="AB155" s="25"/>
      <c r="AC155" s="25"/>
      <c r="AP155" s="123" t="s">
        <v>143</v>
      </c>
      <c r="AR155" s="123" t="s">
        <v>145</v>
      </c>
      <c r="AS155" s="123" t="s">
        <v>67</v>
      </c>
      <c r="AW155" s="14" t="s">
        <v>144</v>
      </c>
      <c r="BC155" s="124" t="e">
        <f>IF(L155="základní",#REF!,0)</f>
        <v>#REF!</v>
      </c>
      <c r="BD155" s="124">
        <f>IF(L155="snížená",#REF!,0)</f>
        <v>0</v>
      </c>
      <c r="BE155" s="124">
        <f>IF(L155="zákl. přenesená",#REF!,0)</f>
        <v>0</v>
      </c>
      <c r="BF155" s="124">
        <f>IF(L155="sníž. přenesená",#REF!,0)</f>
        <v>0</v>
      </c>
      <c r="BG155" s="124">
        <f>IF(L155="nulová",#REF!,0)</f>
        <v>0</v>
      </c>
      <c r="BH155" s="14" t="s">
        <v>65</v>
      </c>
      <c r="BI155" s="124" t="e">
        <f>ROUND(#REF!*H155,2)</f>
        <v>#REF!</v>
      </c>
      <c r="BJ155" s="14" t="s">
        <v>143</v>
      </c>
      <c r="BK155" s="123" t="s">
        <v>2489</v>
      </c>
    </row>
    <row r="156" spans="1:63" s="2" customFormat="1" ht="49.15" customHeight="1" x14ac:dyDescent="0.2">
      <c r="A156" s="25"/>
      <c r="B156" s="112"/>
      <c r="C156" s="113" t="s">
        <v>246</v>
      </c>
      <c r="D156" s="113" t="s">
        <v>145</v>
      </c>
      <c r="E156" s="114" t="s">
        <v>231</v>
      </c>
      <c r="F156" s="115" t="s">
        <v>232</v>
      </c>
      <c r="G156" s="116" t="s">
        <v>212</v>
      </c>
      <c r="H156" s="117">
        <v>2.6040000000000001</v>
      </c>
      <c r="I156" s="118"/>
      <c r="J156" s="26"/>
      <c r="K156" s="119" t="s">
        <v>1</v>
      </c>
      <c r="L156" s="120" t="s">
        <v>37</v>
      </c>
      <c r="M156" s="121">
        <v>0</v>
      </c>
      <c r="N156" s="121">
        <f t="shared" si="6"/>
        <v>0</v>
      </c>
      <c r="O156" s="121">
        <v>0</v>
      </c>
      <c r="P156" s="121">
        <f t="shared" si="7"/>
        <v>0</v>
      </c>
      <c r="Q156" s="121">
        <v>0</v>
      </c>
      <c r="R156" s="122">
        <f t="shared" si="8"/>
        <v>0</v>
      </c>
      <c r="S156" s="25"/>
      <c r="T156" s="25"/>
      <c r="U156" s="25"/>
      <c r="V156" s="25"/>
      <c r="W156" s="25"/>
      <c r="X156" s="25"/>
      <c r="Y156" s="25"/>
      <c r="Z156" s="25"/>
      <c r="AA156" s="25"/>
      <c r="AB156" s="25"/>
      <c r="AC156" s="25"/>
      <c r="AP156" s="123" t="s">
        <v>143</v>
      </c>
      <c r="AR156" s="123" t="s">
        <v>145</v>
      </c>
      <c r="AS156" s="123" t="s">
        <v>67</v>
      </c>
      <c r="AW156" s="14" t="s">
        <v>144</v>
      </c>
      <c r="BC156" s="124" t="e">
        <f>IF(L156="základní",#REF!,0)</f>
        <v>#REF!</v>
      </c>
      <c r="BD156" s="124">
        <f>IF(L156="snížená",#REF!,0)</f>
        <v>0</v>
      </c>
      <c r="BE156" s="124">
        <f>IF(L156="zákl. přenesená",#REF!,0)</f>
        <v>0</v>
      </c>
      <c r="BF156" s="124">
        <f>IF(L156="sníž. přenesená",#REF!,0)</f>
        <v>0</v>
      </c>
      <c r="BG156" s="124">
        <f>IF(L156="nulová",#REF!,0)</f>
        <v>0</v>
      </c>
      <c r="BH156" s="14" t="s">
        <v>65</v>
      </c>
      <c r="BI156" s="124" t="e">
        <f>ROUND(#REF!*H156,2)</f>
        <v>#REF!</v>
      </c>
      <c r="BJ156" s="14" t="s">
        <v>143</v>
      </c>
      <c r="BK156" s="123" t="s">
        <v>2490</v>
      </c>
    </row>
    <row r="157" spans="1:63" s="2" customFormat="1" ht="24.2" customHeight="1" x14ac:dyDescent="0.2">
      <c r="A157" s="25"/>
      <c r="B157" s="112"/>
      <c r="C157" s="113" t="s">
        <v>252</v>
      </c>
      <c r="D157" s="113" t="s">
        <v>145</v>
      </c>
      <c r="E157" s="114" t="s">
        <v>2491</v>
      </c>
      <c r="F157" s="115" t="s">
        <v>2492</v>
      </c>
      <c r="G157" s="116" t="s">
        <v>212</v>
      </c>
      <c r="H157" s="117">
        <v>2.1019999999999999</v>
      </c>
      <c r="I157" s="118"/>
      <c r="J157" s="26"/>
      <c r="K157" s="119" t="s">
        <v>1</v>
      </c>
      <c r="L157" s="120" t="s">
        <v>37</v>
      </c>
      <c r="M157" s="121">
        <v>0</v>
      </c>
      <c r="N157" s="121">
        <f t="shared" si="6"/>
        <v>0</v>
      </c>
      <c r="O157" s="121">
        <v>0</v>
      </c>
      <c r="P157" s="121">
        <f t="shared" si="7"/>
        <v>0</v>
      </c>
      <c r="Q157" s="121">
        <v>0</v>
      </c>
      <c r="R157" s="122">
        <f t="shared" si="8"/>
        <v>0</v>
      </c>
      <c r="S157" s="25"/>
      <c r="T157" s="25"/>
      <c r="U157" s="25"/>
      <c r="V157" s="25"/>
      <c r="W157" s="25"/>
      <c r="X157" s="25"/>
      <c r="Y157" s="25"/>
      <c r="Z157" s="25"/>
      <c r="AA157" s="25"/>
      <c r="AB157" s="25"/>
      <c r="AC157" s="25"/>
      <c r="AP157" s="123" t="s">
        <v>143</v>
      </c>
      <c r="AR157" s="123" t="s">
        <v>145</v>
      </c>
      <c r="AS157" s="123" t="s">
        <v>67</v>
      </c>
      <c r="AW157" s="14" t="s">
        <v>144</v>
      </c>
      <c r="BC157" s="124" t="e">
        <f>IF(L157="základní",#REF!,0)</f>
        <v>#REF!</v>
      </c>
      <c r="BD157" s="124">
        <f>IF(L157="snížená",#REF!,0)</f>
        <v>0</v>
      </c>
      <c r="BE157" s="124">
        <f>IF(L157="zákl. přenesená",#REF!,0)</f>
        <v>0</v>
      </c>
      <c r="BF157" s="124">
        <f>IF(L157="sníž. přenesená",#REF!,0)</f>
        <v>0</v>
      </c>
      <c r="BG157" s="124">
        <f>IF(L157="nulová",#REF!,0)</f>
        <v>0</v>
      </c>
      <c r="BH157" s="14" t="s">
        <v>65</v>
      </c>
      <c r="BI157" s="124" t="e">
        <f>ROUND(#REF!*H157,2)</f>
        <v>#REF!</v>
      </c>
      <c r="BJ157" s="14" t="s">
        <v>143</v>
      </c>
      <c r="BK157" s="123" t="s">
        <v>2493</v>
      </c>
    </row>
    <row r="158" spans="1:63" s="2" customFormat="1" ht="33" customHeight="1" x14ac:dyDescent="0.2">
      <c r="A158" s="25"/>
      <c r="B158" s="112"/>
      <c r="C158" s="113" t="s">
        <v>260</v>
      </c>
      <c r="D158" s="113" t="s">
        <v>145</v>
      </c>
      <c r="E158" s="114" t="s">
        <v>829</v>
      </c>
      <c r="F158" s="115" t="s">
        <v>830</v>
      </c>
      <c r="G158" s="116" t="s">
        <v>212</v>
      </c>
      <c r="H158" s="117">
        <v>2.8820000000000001</v>
      </c>
      <c r="I158" s="118"/>
      <c r="J158" s="26"/>
      <c r="K158" s="119" t="s">
        <v>1</v>
      </c>
      <c r="L158" s="120" t="s">
        <v>37</v>
      </c>
      <c r="M158" s="121">
        <v>0</v>
      </c>
      <c r="N158" s="121">
        <f t="shared" si="6"/>
        <v>0</v>
      </c>
      <c r="O158" s="121">
        <v>0</v>
      </c>
      <c r="P158" s="121">
        <f t="shared" si="7"/>
        <v>0</v>
      </c>
      <c r="Q158" s="121">
        <v>0</v>
      </c>
      <c r="R158" s="122">
        <f t="shared" si="8"/>
        <v>0</v>
      </c>
      <c r="S158" s="25"/>
      <c r="T158" s="25"/>
      <c r="U158" s="25"/>
      <c r="V158" s="25"/>
      <c r="W158" s="25"/>
      <c r="X158" s="25"/>
      <c r="Y158" s="25"/>
      <c r="Z158" s="25"/>
      <c r="AA158" s="25"/>
      <c r="AB158" s="25"/>
      <c r="AC158" s="25"/>
      <c r="AP158" s="123" t="s">
        <v>143</v>
      </c>
      <c r="AR158" s="123" t="s">
        <v>145</v>
      </c>
      <c r="AS158" s="123" t="s">
        <v>67</v>
      </c>
      <c r="AW158" s="14" t="s">
        <v>144</v>
      </c>
      <c r="BC158" s="124" t="e">
        <f>IF(L158="základní",#REF!,0)</f>
        <v>#REF!</v>
      </c>
      <c r="BD158" s="124">
        <f>IF(L158="snížená",#REF!,0)</f>
        <v>0</v>
      </c>
      <c r="BE158" s="124">
        <f>IF(L158="zákl. přenesená",#REF!,0)</f>
        <v>0</v>
      </c>
      <c r="BF158" s="124">
        <f>IF(L158="sníž. přenesená",#REF!,0)</f>
        <v>0</v>
      </c>
      <c r="BG158" s="124">
        <f>IF(L158="nulová",#REF!,0)</f>
        <v>0</v>
      </c>
      <c r="BH158" s="14" t="s">
        <v>65</v>
      </c>
      <c r="BI158" s="124" t="e">
        <f>ROUND(#REF!*H158,2)</f>
        <v>#REF!</v>
      </c>
      <c r="BJ158" s="14" t="s">
        <v>143</v>
      </c>
      <c r="BK158" s="123" t="s">
        <v>2494</v>
      </c>
    </row>
    <row r="159" spans="1:63" s="12" customFormat="1" ht="22.9" customHeight="1" x14ac:dyDescent="0.2">
      <c r="B159" s="103"/>
      <c r="D159" s="104" t="s">
        <v>56</v>
      </c>
      <c r="E159" s="125" t="s">
        <v>250</v>
      </c>
      <c r="F159" s="125" t="s">
        <v>251</v>
      </c>
      <c r="J159" s="103"/>
      <c r="K159" s="106"/>
      <c r="L159" s="107"/>
      <c r="M159" s="107"/>
      <c r="N159" s="108">
        <f>N160</f>
        <v>2.3691</v>
      </c>
      <c r="O159" s="107"/>
      <c r="P159" s="108">
        <f>P160</f>
        <v>0</v>
      </c>
      <c r="Q159" s="107"/>
      <c r="R159" s="109">
        <f>R160</f>
        <v>0</v>
      </c>
      <c r="AP159" s="104" t="s">
        <v>65</v>
      </c>
      <c r="AR159" s="110" t="s">
        <v>56</v>
      </c>
      <c r="AS159" s="110" t="s">
        <v>65</v>
      </c>
      <c r="AW159" s="104" t="s">
        <v>144</v>
      </c>
      <c r="BI159" s="111" t="e">
        <f>BI160</f>
        <v>#REF!</v>
      </c>
    </row>
    <row r="160" spans="1:63" s="2" customFormat="1" ht="21.75" customHeight="1" x14ac:dyDescent="0.2">
      <c r="A160" s="25"/>
      <c r="B160" s="112"/>
      <c r="C160" s="113" t="s">
        <v>264</v>
      </c>
      <c r="D160" s="113" t="s">
        <v>145</v>
      </c>
      <c r="E160" s="114" t="s">
        <v>253</v>
      </c>
      <c r="F160" s="115" t="s">
        <v>2495</v>
      </c>
      <c r="G160" s="116" t="s">
        <v>212</v>
      </c>
      <c r="H160" s="117">
        <v>7.45</v>
      </c>
      <c r="I160" s="118"/>
      <c r="J160" s="26"/>
      <c r="K160" s="119" t="s">
        <v>1</v>
      </c>
      <c r="L160" s="120" t="s">
        <v>37</v>
      </c>
      <c r="M160" s="121">
        <v>0.318</v>
      </c>
      <c r="N160" s="121">
        <f>M160*H160</f>
        <v>2.3691</v>
      </c>
      <c r="O160" s="121">
        <v>0</v>
      </c>
      <c r="P160" s="121">
        <f>O160*H160</f>
        <v>0</v>
      </c>
      <c r="Q160" s="121">
        <v>0</v>
      </c>
      <c r="R160" s="122">
        <f>Q160*H160</f>
        <v>0</v>
      </c>
      <c r="S160" s="25"/>
      <c r="T160" s="25"/>
      <c r="U160" s="25"/>
      <c r="V160" s="25"/>
      <c r="W160" s="25"/>
      <c r="X160" s="25"/>
      <c r="Y160" s="25"/>
      <c r="Z160" s="25"/>
      <c r="AA160" s="25"/>
      <c r="AB160" s="25"/>
      <c r="AC160" s="25"/>
      <c r="AP160" s="123" t="s">
        <v>143</v>
      </c>
      <c r="AR160" s="123" t="s">
        <v>145</v>
      </c>
      <c r="AS160" s="123" t="s">
        <v>67</v>
      </c>
      <c r="AW160" s="14" t="s">
        <v>144</v>
      </c>
      <c r="BC160" s="124" t="e">
        <f>IF(L160="základní",#REF!,0)</f>
        <v>#REF!</v>
      </c>
      <c r="BD160" s="124">
        <f>IF(L160="snížená",#REF!,0)</f>
        <v>0</v>
      </c>
      <c r="BE160" s="124">
        <f>IF(L160="zákl. přenesená",#REF!,0)</f>
        <v>0</v>
      </c>
      <c r="BF160" s="124">
        <f>IF(L160="sníž. přenesená",#REF!,0)</f>
        <v>0</v>
      </c>
      <c r="BG160" s="124">
        <f>IF(L160="nulová",#REF!,0)</f>
        <v>0</v>
      </c>
      <c r="BH160" s="14" t="s">
        <v>65</v>
      </c>
      <c r="BI160" s="124" t="e">
        <f>ROUND(#REF!*H160,2)</f>
        <v>#REF!</v>
      </c>
      <c r="BJ160" s="14" t="s">
        <v>143</v>
      </c>
      <c r="BK160" s="123" t="s">
        <v>2496</v>
      </c>
    </row>
    <row r="161" spans="1:63" s="12" customFormat="1" ht="25.9" customHeight="1" x14ac:dyDescent="0.2">
      <c r="B161" s="103"/>
      <c r="D161" s="104" t="s">
        <v>56</v>
      </c>
      <c r="E161" s="105" t="s">
        <v>256</v>
      </c>
      <c r="F161" s="105" t="s">
        <v>257</v>
      </c>
      <c r="J161" s="103"/>
      <c r="K161" s="106"/>
      <c r="L161" s="107"/>
      <c r="M161" s="107"/>
      <c r="N161" s="108">
        <f>N162+N165+N180+N183+N195+N200</f>
        <v>261.314008</v>
      </c>
      <c r="O161" s="107"/>
      <c r="P161" s="108">
        <f>P162+P165+P180+P183+P195+P200</f>
        <v>1.55953578</v>
      </c>
      <c r="Q161" s="107"/>
      <c r="R161" s="109">
        <f>R162+R165+R180+R183+R195+R200</f>
        <v>2.83007944</v>
      </c>
      <c r="AP161" s="104" t="s">
        <v>67</v>
      </c>
      <c r="AR161" s="110" t="s">
        <v>56</v>
      </c>
      <c r="AS161" s="110" t="s">
        <v>57</v>
      </c>
      <c r="AW161" s="104" t="s">
        <v>144</v>
      </c>
      <c r="BI161" s="111" t="e">
        <f>BI162+BI165+BI180+BI183+BI195+BI200</f>
        <v>#REF!</v>
      </c>
    </row>
    <row r="162" spans="1:63" s="12" customFormat="1" ht="22.9" customHeight="1" x14ac:dyDescent="0.2">
      <c r="B162" s="103"/>
      <c r="D162" s="104" t="s">
        <v>56</v>
      </c>
      <c r="E162" s="125" t="s">
        <v>858</v>
      </c>
      <c r="F162" s="125" t="s">
        <v>2503</v>
      </c>
      <c r="J162" s="103"/>
      <c r="K162" s="106"/>
      <c r="L162" s="107"/>
      <c r="M162" s="107"/>
      <c r="N162" s="108">
        <f>SUM(N163:N164)</f>
        <v>0</v>
      </c>
      <c r="O162" s="107"/>
      <c r="P162" s="108">
        <f>SUM(P163:P164)</f>
        <v>0</v>
      </c>
      <c r="Q162" s="107"/>
      <c r="R162" s="109">
        <f>SUM(R163:R164)</f>
        <v>0</v>
      </c>
      <c r="AP162" s="104" t="s">
        <v>67</v>
      </c>
      <c r="AR162" s="110" t="s">
        <v>56</v>
      </c>
      <c r="AS162" s="110" t="s">
        <v>65</v>
      </c>
      <c r="AW162" s="104" t="s">
        <v>144</v>
      </c>
      <c r="BI162" s="111" t="e">
        <f>SUM(BI163:BI164)</f>
        <v>#REF!</v>
      </c>
    </row>
    <row r="163" spans="1:63" s="2" customFormat="1" ht="49.15" customHeight="1" x14ac:dyDescent="0.2">
      <c r="A163" s="25"/>
      <c r="B163" s="112"/>
      <c r="C163" s="113" t="s">
        <v>269</v>
      </c>
      <c r="D163" s="113" t="s">
        <v>145</v>
      </c>
      <c r="E163" s="114" t="s">
        <v>2504</v>
      </c>
      <c r="F163" s="115" t="s">
        <v>2505</v>
      </c>
      <c r="G163" s="116" t="s">
        <v>198</v>
      </c>
      <c r="H163" s="117">
        <v>38.076000000000001</v>
      </c>
      <c r="I163" s="118"/>
      <c r="J163" s="26"/>
      <c r="K163" s="119" t="s">
        <v>1</v>
      </c>
      <c r="L163" s="120" t="s">
        <v>37</v>
      </c>
      <c r="M163" s="121">
        <v>0</v>
      </c>
      <c r="N163" s="121">
        <f>M163*H163</f>
        <v>0</v>
      </c>
      <c r="O163" s="121">
        <v>0</v>
      </c>
      <c r="P163" s="121">
        <f>O163*H163</f>
        <v>0</v>
      </c>
      <c r="Q163" s="121">
        <v>0</v>
      </c>
      <c r="R163" s="122">
        <f>Q163*H163</f>
        <v>0</v>
      </c>
      <c r="S163" s="25"/>
      <c r="T163" s="25"/>
      <c r="U163" s="25"/>
      <c r="V163" s="25"/>
      <c r="W163" s="25"/>
      <c r="X163" s="25"/>
      <c r="Y163" s="25"/>
      <c r="Z163" s="25"/>
      <c r="AA163" s="25"/>
      <c r="AB163" s="25"/>
      <c r="AC163" s="25"/>
      <c r="AP163" s="123" t="s">
        <v>415</v>
      </c>
      <c r="AR163" s="123" t="s">
        <v>145</v>
      </c>
      <c r="AS163" s="123" t="s">
        <v>67</v>
      </c>
      <c r="AW163" s="14" t="s">
        <v>144</v>
      </c>
      <c r="BC163" s="124" t="e">
        <f>IF(L163="základní",#REF!,0)</f>
        <v>#REF!</v>
      </c>
      <c r="BD163" s="124">
        <f>IF(L163="snížená",#REF!,0)</f>
        <v>0</v>
      </c>
      <c r="BE163" s="124">
        <f>IF(L163="zákl. přenesená",#REF!,0)</f>
        <v>0</v>
      </c>
      <c r="BF163" s="124">
        <f>IF(L163="sníž. přenesená",#REF!,0)</f>
        <v>0</v>
      </c>
      <c r="BG163" s="124">
        <f>IF(L163="nulová",#REF!,0)</f>
        <v>0</v>
      </c>
      <c r="BH163" s="14" t="s">
        <v>65</v>
      </c>
      <c r="BI163" s="124" t="e">
        <f>ROUND(#REF!*H163,2)</f>
        <v>#REF!</v>
      </c>
      <c r="BJ163" s="14" t="s">
        <v>415</v>
      </c>
      <c r="BK163" s="123" t="s">
        <v>2506</v>
      </c>
    </row>
    <row r="164" spans="1:63" s="2" customFormat="1" ht="24.2" customHeight="1" x14ac:dyDescent="0.2">
      <c r="A164" s="25"/>
      <c r="B164" s="112"/>
      <c r="C164" s="113" t="s">
        <v>275</v>
      </c>
      <c r="D164" s="113" t="s">
        <v>145</v>
      </c>
      <c r="E164" s="114" t="s">
        <v>2507</v>
      </c>
      <c r="F164" s="115" t="s">
        <v>2508</v>
      </c>
      <c r="G164" s="116" t="s">
        <v>339</v>
      </c>
      <c r="H164" s="117">
        <v>76.153000000000006</v>
      </c>
      <c r="I164" s="118"/>
      <c r="J164" s="26"/>
      <c r="K164" s="119" t="s">
        <v>1</v>
      </c>
      <c r="L164" s="120" t="s">
        <v>37</v>
      </c>
      <c r="M164" s="121">
        <v>0</v>
      </c>
      <c r="N164" s="121">
        <f>M164*H164</f>
        <v>0</v>
      </c>
      <c r="O164" s="121">
        <v>0</v>
      </c>
      <c r="P164" s="121">
        <f>O164*H164</f>
        <v>0</v>
      </c>
      <c r="Q164" s="121">
        <v>0</v>
      </c>
      <c r="R164" s="122">
        <f>Q164*H164</f>
        <v>0</v>
      </c>
      <c r="S164" s="25"/>
      <c r="T164" s="25"/>
      <c r="U164" s="25"/>
      <c r="V164" s="25"/>
      <c r="W164" s="25"/>
      <c r="X164" s="25"/>
      <c r="Y164" s="25"/>
      <c r="Z164" s="25"/>
      <c r="AA164" s="25"/>
      <c r="AB164" s="25"/>
      <c r="AC164" s="25"/>
      <c r="AP164" s="123" t="s">
        <v>214</v>
      </c>
      <c r="AR164" s="123" t="s">
        <v>145</v>
      </c>
      <c r="AS164" s="123" t="s">
        <v>67</v>
      </c>
      <c r="AW164" s="14" t="s">
        <v>144</v>
      </c>
      <c r="BC164" s="124" t="e">
        <f>IF(L164="základní",#REF!,0)</f>
        <v>#REF!</v>
      </c>
      <c r="BD164" s="124">
        <f>IF(L164="snížená",#REF!,0)</f>
        <v>0</v>
      </c>
      <c r="BE164" s="124">
        <f>IF(L164="zákl. přenesená",#REF!,0)</f>
        <v>0</v>
      </c>
      <c r="BF164" s="124">
        <f>IF(L164="sníž. přenesená",#REF!,0)</f>
        <v>0</v>
      </c>
      <c r="BG164" s="124">
        <f>IF(L164="nulová",#REF!,0)</f>
        <v>0</v>
      </c>
      <c r="BH164" s="14" t="s">
        <v>65</v>
      </c>
      <c r="BI164" s="124" t="e">
        <f>ROUND(#REF!*H164,2)</f>
        <v>#REF!</v>
      </c>
      <c r="BJ164" s="14" t="s">
        <v>214</v>
      </c>
      <c r="BK164" s="123" t="s">
        <v>2509</v>
      </c>
    </row>
    <row r="165" spans="1:63" s="12" customFormat="1" ht="22.9" customHeight="1" x14ac:dyDescent="0.2">
      <c r="B165" s="103"/>
      <c r="D165" s="104" t="s">
        <v>56</v>
      </c>
      <c r="E165" s="125" t="s">
        <v>950</v>
      </c>
      <c r="F165" s="125" t="s">
        <v>951</v>
      </c>
      <c r="J165" s="103"/>
      <c r="K165" s="106"/>
      <c r="L165" s="107"/>
      <c r="M165" s="107"/>
      <c r="N165" s="108">
        <f>SUM(N166:N179)</f>
        <v>30.490541999999998</v>
      </c>
      <c r="O165" s="107"/>
      <c r="P165" s="108">
        <f>SUM(P166:P179)</f>
        <v>4.6093499999999996E-2</v>
      </c>
      <c r="Q165" s="107"/>
      <c r="R165" s="109">
        <f>SUM(R166:R179)</f>
        <v>2.5383928999999998</v>
      </c>
      <c r="AP165" s="104" t="s">
        <v>67</v>
      </c>
      <c r="AR165" s="110" t="s">
        <v>56</v>
      </c>
      <c r="AS165" s="110" t="s">
        <v>65</v>
      </c>
      <c r="AW165" s="104" t="s">
        <v>144</v>
      </c>
      <c r="BI165" s="111" t="e">
        <f>SUM(BI166:BI179)</f>
        <v>#REF!</v>
      </c>
    </row>
    <row r="166" spans="1:63" s="2" customFormat="1" ht="24.2" customHeight="1" x14ac:dyDescent="0.2">
      <c r="A166" s="25"/>
      <c r="B166" s="112"/>
      <c r="C166" s="113" t="s">
        <v>279</v>
      </c>
      <c r="D166" s="113" t="s">
        <v>145</v>
      </c>
      <c r="E166" s="114" t="s">
        <v>2188</v>
      </c>
      <c r="F166" s="115" t="s">
        <v>2189</v>
      </c>
      <c r="G166" s="116" t="s">
        <v>178</v>
      </c>
      <c r="H166" s="117">
        <v>68.537000000000006</v>
      </c>
      <c r="I166" s="118"/>
      <c r="J166" s="26"/>
      <c r="K166" s="119" t="s">
        <v>1</v>
      </c>
      <c r="L166" s="120" t="s">
        <v>37</v>
      </c>
      <c r="M166" s="121">
        <v>0.21</v>
      </c>
      <c r="N166" s="121">
        <f t="shared" ref="N166:N179" si="9">M166*H166</f>
        <v>14.392770000000001</v>
      </c>
      <c r="O166" s="121">
        <v>0</v>
      </c>
      <c r="P166" s="121">
        <f t="shared" ref="P166:P179" si="10">O166*H166</f>
        <v>0</v>
      </c>
      <c r="Q166" s="121">
        <v>2.4649999999999998E-2</v>
      </c>
      <c r="R166" s="122">
        <f t="shared" ref="R166:R179" si="11">Q166*H166</f>
        <v>1.68943705</v>
      </c>
      <c r="S166" s="25"/>
      <c r="T166" s="25"/>
      <c r="U166" s="25"/>
      <c r="V166" s="25"/>
      <c r="W166" s="25"/>
      <c r="X166" s="25"/>
      <c r="Y166" s="25"/>
      <c r="Z166" s="25"/>
      <c r="AA166" s="25"/>
      <c r="AB166" s="25"/>
      <c r="AC166" s="25"/>
      <c r="AP166" s="123" t="s">
        <v>214</v>
      </c>
      <c r="AR166" s="123" t="s">
        <v>145</v>
      </c>
      <c r="AS166" s="123" t="s">
        <v>67</v>
      </c>
      <c r="AW166" s="14" t="s">
        <v>144</v>
      </c>
      <c r="BC166" s="124" t="e">
        <f>IF(L166="základní",#REF!,0)</f>
        <v>#REF!</v>
      </c>
      <c r="BD166" s="124">
        <f>IF(L166="snížená",#REF!,0)</f>
        <v>0</v>
      </c>
      <c r="BE166" s="124">
        <f>IF(L166="zákl. přenesená",#REF!,0)</f>
        <v>0</v>
      </c>
      <c r="BF166" s="124">
        <f>IF(L166="sníž. přenesená",#REF!,0)</f>
        <v>0</v>
      </c>
      <c r="BG166" s="124">
        <f>IF(L166="nulová",#REF!,0)</f>
        <v>0</v>
      </c>
      <c r="BH166" s="14" t="s">
        <v>65</v>
      </c>
      <c r="BI166" s="124" t="e">
        <f>ROUND(#REF!*H166,2)</f>
        <v>#REF!</v>
      </c>
      <c r="BJ166" s="14" t="s">
        <v>214</v>
      </c>
      <c r="BK166" s="123" t="s">
        <v>2510</v>
      </c>
    </row>
    <row r="167" spans="1:63" s="2" customFormat="1" ht="24.2" customHeight="1" x14ac:dyDescent="0.2">
      <c r="A167" s="25"/>
      <c r="B167" s="112"/>
      <c r="C167" s="113" t="s">
        <v>283</v>
      </c>
      <c r="D167" s="113" t="s">
        <v>145</v>
      </c>
      <c r="E167" s="114" t="s">
        <v>2191</v>
      </c>
      <c r="F167" s="115" t="s">
        <v>2192</v>
      </c>
      <c r="G167" s="116" t="s">
        <v>178</v>
      </c>
      <c r="H167" s="117">
        <v>68.537000000000006</v>
      </c>
      <c r="I167" s="118"/>
      <c r="J167" s="26"/>
      <c r="K167" s="119" t="s">
        <v>1</v>
      </c>
      <c r="L167" s="120" t="s">
        <v>37</v>
      </c>
      <c r="M167" s="121">
        <v>8.6999999999999994E-2</v>
      </c>
      <c r="N167" s="121">
        <f t="shared" si="9"/>
        <v>5.9627189999999999</v>
      </c>
      <c r="O167" s="121">
        <v>0</v>
      </c>
      <c r="P167" s="121">
        <f t="shared" si="10"/>
        <v>0</v>
      </c>
      <c r="Q167" s="121">
        <v>8.0000000000000002E-3</v>
      </c>
      <c r="R167" s="122">
        <f t="shared" si="11"/>
        <v>0.54829600000000001</v>
      </c>
      <c r="S167" s="25"/>
      <c r="T167" s="25"/>
      <c r="U167" s="25"/>
      <c r="V167" s="25"/>
      <c r="W167" s="25"/>
      <c r="X167" s="25"/>
      <c r="Y167" s="25"/>
      <c r="Z167" s="25"/>
      <c r="AA167" s="25"/>
      <c r="AB167" s="25"/>
      <c r="AC167" s="25"/>
      <c r="AP167" s="123" t="s">
        <v>214</v>
      </c>
      <c r="AR167" s="123" t="s">
        <v>145</v>
      </c>
      <c r="AS167" s="123" t="s">
        <v>67</v>
      </c>
      <c r="AW167" s="14" t="s">
        <v>144</v>
      </c>
      <c r="BC167" s="124" t="e">
        <f>IF(L167="základní",#REF!,0)</f>
        <v>#REF!</v>
      </c>
      <c r="BD167" s="124">
        <f>IF(L167="snížená",#REF!,0)</f>
        <v>0</v>
      </c>
      <c r="BE167" s="124">
        <f>IF(L167="zákl. přenesená",#REF!,0)</f>
        <v>0</v>
      </c>
      <c r="BF167" s="124">
        <f>IF(L167="sníž. přenesená",#REF!,0)</f>
        <v>0</v>
      </c>
      <c r="BG167" s="124">
        <f>IF(L167="nulová",#REF!,0)</f>
        <v>0</v>
      </c>
      <c r="BH167" s="14" t="s">
        <v>65</v>
      </c>
      <c r="BI167" s="124" t="e">
        <f>ROUND(#REF!*H167,2)</f>
        <v>#REF!</v>
      </c>
      <c r="BJ167" s="14" t="s">
        <v>214</v>
      </c>
      <c r="BK167" s="123" t="s">
        <v>2511</v>
      </c>
    </row>
    <row r="168" spans="1:63" s="2" customFormat="1" ht="24.2" customHeight="1" x14ac:dyDescent="0.2">
      <c r="A168" s="25"/>
      <c r="B168" s="112"/>
      <c r="C168" s="113" t="s">
        <v>267</v>
      </c>
      <c r="D168" s="113" t="s">
        <v>145</v>
      </c>
      <c r="E168" s="114" t="s">
        <v>1862</v>
      </c>
      <c r="F168" s="115" t="s">
        <v>2194</v>
      </c>
      <c r="G168" s="116" t="s">
        <v>162</v>
      </c>
      <c r="H168" s="117">
        <v>0.76200000000000001</v>
      </c>
      <c r="I168" s="118"/>
      <c r="J168" s="26"/>
      <c r="K168" s="119" t="s">
        <v>1</v>
      </c>
      <c r="L168" s="120" t="s">
        <v>37</v>
      </c>
      <c r="M168" s="121">
        <v>1.6819999999999999</v>
      </c>
      <c r="N168" s="121">
        <f t="shared" si="9"/>
        <v>1.281684</v>
      </c>
      <c r="O168" s="121">
        <v>0</v>
      </c>
      <c r="P168" s="121">
        <f t="shared" si="10"/>
        <v>0</v>
      </c>
      <c r="Q168" s="121">
        <v>0</v>
      </c>
      <c r="R168" s="122">
        <f t="shared" si="11"/>
        <v>0</v>
      </c>
      <c r="S168" s="25"/>
      <c r="T168" s="25"/>
      <c r="U168" s="25"/>
      <c r="V168" s="25"/>
      <c r="W168" s="25"/>
      <c r="X168" s="25"/>
      <c r="Y168" s="25"/>
      <c r="Z168" s="25"/>
      <c r="AA168" s="25"/>
      <c r="AB168" s="25"/>
      <c r="AC168" s="25"/>
      <c r="AP168" s="123" t="s">
        <v>214</v>
      </c>
      <c r="AR168" s="123" t="s">
        <v>145</v>
      </c>
      <c r="AS168" s="123" t="s">
        <v>67</v>
      </c>
      <c r="AW168" s="14" t="s">
        <v>144</v>
      </c>
      <c r="BC168" s="124" t="e">
        <f>IF(L168="základní",#REF!,0)</f>
        <v>#REF!</v>
      </c>
      <c r="BD168" s="124">
        <f>IF(L168="snížená",#REF!,0)</f>
        <v>0</v>
      </c>
      <c r="BE168" s="124">
        <f>IF(L168="zákl. přenesená",#REF!,0)</f>
        <v>0</v>
      </c>
      <c r="BF168" s="124">
        <f>IF(L168="sníž. přenesená",#REF!,0)</f>
        <v>0</v>
      </c>
      <c r="BG168" s="124">
        <f>IF(L168="nulová",#REF!,0)</f>
        <v>0</v>
      </c>
      <c r="BH168" s="14" t="s">
        <v>65</v>
      </c>
      <c r="BI168" s="124" t="e">
        <f>ROUND(#REF!*H168,2)</f>
        <v>#REF!</v>
      </c>
      <c r="BJ168" s="14" t="s">
        <v>214</v>
      </c>
      <c r="BK168" s="123" t="s">
        <v>2512</v>
      </c>
    </row>
    <row r="169" spans="1:63" s="2" customFormat="1" ht="33" customHeight="1" x14ac:dyDescent="0.2">
      <c r="A169" s="25"/>
      <c r="B169" s="112"/>
      <c r="C169" s="126" t="s">
        <v>290</v>
      </c>
      <c r="D169" s="126" t="s">
        <v>242</v>
      </c>
      <c r="E169" s="127" t="s">
        <v>2513</v>
      </c>
      <c r="F169" s="128" t="s">
        <v>2514</v>
      </c>
      <c r="G169" s="129" t="s">
        <v>162</v>
      </c>
      <c r="H169" s="130">
        <v>0.76200000000000001</v>
      </c>
      <c r="I169" s="131"/>
      <c r="J169" s="132"/>
      <c r="K169" s="133" t="s">
        <v>1</v>
      </c>
      <c r="L169" s="134" t="s">
        <v>37</v>
      </c>
      <c r="M169" s="121">
        <v>0</v>
      </c>
      <c r="N169" s="121">
        <f t="shared" si="9"/>
        <v>0</v>
      </c>
      <c r="O169" s="121">
        <v>4.2999999999999997E-2</v>
      </c>
      <c r="P169" s="121">
        <f t="shared" si="10"/>
        <v>3.2765999999999997E-2</v>
      </c>
      <c r="Q169" s="121">
        <v>0</v>
      </c>
      <c r="R169" s="122">
        <f t="shared" si="11"/>
        <v>0</v>
      </c>
      <c r="S169" s="25"/>
      <c r="T169" s="25"/>
      <c r="U169" s="25"/>
      <c r="V169" s="25"/>
      <c r="W169" s="25"/>
      <c r="X169" s="25"/>
      <c r="Y169" s="25"/>
      <c r="Z169" s="25"/>
      <c r="AA169" s="25"/>
      <c r="AB169" s="25"/>
      <c r="AC169" s="25"/>
      <c r="AP169" s="123" t="s">
        <v>180</v>
      </c>
      <c r="AR169" s="123" t="s">
        <v>242</v>
      </c>
      <c r="AS169" s="123" t="s">
        <v>67</v>
      </c>
      <c r="AW169" s="14" t="s">
        <v>144</v>
      </c>
      <c r="BC169" s="124" t="e">
        <f>IF(L169="základní",#REF!,0)</f>
        <v>#REF!</v>
      </c>
      <c r="BD169" s="124">
        <f>IF(L169="snížená",#REF!,0)</f>
        <v>0</v>
      </c>
      <c r="BE169" s="124">
        <f>IF(L169="zákl. přenesená",#REF!,0)</f>
        <v>0</v>
      </c>
      <c r="BF169" s="124">
        <f>IF(L169="sníž. přenesená",#REF!,0)</f>
        <v>0</v>
      </c>
      <c r="BG169" s="124">
        <f>IF(L169="nulová",#REF!,0)</f>
        <v>0</v>
      </c>
      <c r="BH169" s="14" t="s">
        <v>65</v>
      </c>
      <c r="BI169" s="124" t="e">
        <f>ROUND(#REF!*H169,2)</f>
        <v>#REF!</v>
      </c>
      <c r="BJ169" s="14" t="s">
        <v>143</v>
      </c>
      <c r="BK169" s="123" t="s">
        <v>2515</v>
      </c>
    </row>
    <row r="170" spans="1:63" s="2" customFormat="1" ht="16.5" customHeight="1" x14ac:dyDescent="0.2">
      <c r="A170" s="25"/>
      <c r="B170" s="112"/>
      <c r="C170" s="113" t="s">
        <v>294</v>
      </c>
      <c r="D170" s="113" t="s">
        <v>145</v>
      </c>
      <c r="E170" s="114" t="s">
        <v>2516</v>
      </c>
      <c r="F170" s="115" t="s">
        <v>2517</v>
      </c>
      <c r="G170" s="116" t="s">
        <v>162</v>
      </c>
      <c r="H170" s="117">
        <v>2.2850000000000001</v>
      </c>
      <c r="I170" s="118"/>
      <c r="J170" s="26"/>
      <c r="K170" s="119" t="s">
        <v>1</v>
      </c>
      <c r="L170" s="120" t="s">
        <v>37</v>
      </c>
      <c r="M170" s="121">
        <v>0</v>
      </c>
      <c r="N170" s="121">
        <f t="shared" si="9"/>
        <v>0</v>
      </c>
      <c r="O170" s="121">
        <v>0</v>
      </c>
      <c r="P170" s="121">
        <f t="shared" si="10"/>
        <v>0</v>
      </c>
      <c r="Q170" s="121">
        <v>0</v>
      </c>
      <c r="R170" s="122">
        <f t="shared" si="11"/>
        <v>0</v>
      </c>
      <c r="S170" s="25"/>
      <c r="T170" s="25"/>
      <c r="U170" s="25"/>
      <c r="V170" s="25"/>
      <c r="W170" s="25"/>
      <c r="X170" s="25"/>
      <c r="Y170" s="25"/>
      <c r="Z170" s="25"/>
      <c r="AA170" s="25"/>
      <c r="AB170" s="25"/>
      <c r="AC170" s="25"/>
      <c r="AP170" s="123" t="s">
        <v>214</v>
      </c>
      <c r="AR170" s="123" t="s">
        <v>145</v>
      </c>
      <c r="AS170" s="123" t="s">
        <v>67</v>
      </c>
      <c r="AW170" s="14" t="s">
        <v>144</v>
      </c>
      <c r="BC170" s="124" t="e">
        <f>IF(L170="základní",#REF!,0)</f>
        <v>#REF!</v>
      </c>
      <c r="BD170" s="124">
        <f>IF(L170="snížená",#REF!,0)</f>
        <v>0</v>
      </c>
      <c r="BE170" s="124">
        <f>IF(L170="zákl. přenesená",#REF!,0)</f>
        <v>0</v>
      </c>
      <c r="BF170" s="124">
        <f>IF(L170="sníž. přenesená",#REF!,0)</f>
        <v>0</v>
      </c>
      <c r="BG170" s="124">
        <f>IF(L170="nulová",#REF!,0)</f>
        <v>0</v>
      </c>
      <c r="BH170" s="14" t="s">
        <v>65</v>
      </c>
      <c r="BI170" s="124" t="e">
        <f>ROUND(#REF!*H170,2)</f>
        <v>#REF!</v>
      </c>
      <c r="BJ170" s="14" t="s">
        <v>214</v>
      </c>
      <c r="BK170" s="123" t="s">
        <v>2518</v>
      </c>
    </row>
    <row r="171" spans="1:63" s="2" customFormat="1" ht="24.2" customHeight="1" x14ac:dyDescent="0.2">
      <c r="A171" s="25"/>
      <c r="B171" s="112"/>
      <c r="C171" s="126" t="s">
        <v>298</v>
      </c>
      <c r="D171" s="126" t="s">
        <v>242</v>
      </c>
      <c r="E171" s="127" t="s">
        <v>2219</v>
      </c>
      <c r="F171" s="128" t="s">
        <v>2220</v>
      </c>
      <c r="G171" s="129" t="s">
        <v>162</v>
      </c>
      <c r="H171" s="130">
        <v>0.76200000000000001</v>
      </c>
      <c r="I171" s="131"/>
      <c r="J171" s="132"/>
      <c r="K171" s="133" t="s">
        <v>1</v>
      </c>
      <c r="L171" s="134" t="s">
        <v>37</v>
      </c>
      <c r="M171" s="121">
        <v>0</v>
      </c>
      <c r="N171" s="121">
        <f t="shared" si="9"/>
        <v>0</v>
      </c>
      <c r="O171" s="121">
        <v>2.2000000000000001E-3</v>
      </c>
      <c r="P171" s="121">
        <f t="shared" si="10"/>
        <v>1.6764000000000002E-3</v>
      </c>
      <c r="Q171" s="121">
        <v>0</v>
      </c>
      <c r="R171" s="122">
        <f t="shared" si="11"/>
        <v>0</v>
      </c>
      <c r="S171" s="25"/>
      <c r="T171" s="25"/>
      <c r="U171" s="25"/>
      <c r="V171" s="25"/>
      <c r="W171" s="25"/>
      <c r="X171" s="25"/>
      <c r="Y171" s="25"/>
      <c r="Z171" s="25"/>
      <c r="AA171" s="25"/>
      <c r="AB171" s="25"/>
      <c r="AC171" s="25"/>
      <c r="AP171" s="123" t="s">
        <v>267</v>
      </c>
      <c r="AR171" s="123" t="s">
        <v>242</v>
      </c>
      <c r="AS171" s="123" t="s">
        <v>67</v>
      </c>
      <c r="AW171" s="14" t="s">
        <v>144</v>
      </c>
      <c r="BC171" s="124" t="e">
        <f>IF(L171="základní",#REF!,0)</f>
        <v>#REF!</v>
      </c>
      <c r="BD171" s="124">
        <f>IF(L171="snížená",#REF!,0)</f>
        <v>0</v>
      </c>
      <c r="BE171" s="124">
        <f>IF(L171="zákl. přenesená",#REF!,0)</f>
        <v>0</v>
      </c>
      <c r="BF171" s="124">
        <f>IF(L171="sníž. přenesená",#REF!,0)</f>
        <v>0</v>
      </c>
      <c r="BG171" s="124">
        <f>IF(L171="nulová",#REF!,0)</f>
        <v>0</v>
      </c>
      <c r="BH171" s="14" t="s">
        <v>65</v>
      </c>
      <c r="BI171" s="124" t="e">
        <f>ROUND(#REF!*H171,2)</f>
        <v>#REF!</v>
      </c>
      <c r="BJ171" s="14" t="s">
        <v>214</v>
      </c>
      <c r="BK171" s="123" t="s">
        <v>2519</v>
      </c>
    </row>
    <row r="172" spans="1:63" s="2" customFormat="1" ht="16.5" customHeight="1" x14ac:dyDescent="0.2">
      <c r="A172" s="25"/>
      <c r="B172" s="112"/>
      <c r="C172" s="126" t="s">
        <v>302</v>
      </c>
      <c r="D172" s="126" t="s">
        <v>242</v>
      </c>
      <c r="E172" s="127" t="s">
        <v>1882</v>
      </c>
      <c r="F172" s="128" t="s">
        <v>1883</v>
      </c>
      <c r="G172" s="129" t="s">
        <v>162</v>
      </c>
      <c r="H172" s="130">
        <v>0.76200000000000001</v>
      </c>
      <c r="I172" s="131"/>
      <c r="J172" s="132"/>
      <c r="K172" s="133" t="s">
        <v>1</v>
      </c>
      <c r="L172" s="134" t="s">
        <v>37</v>
      </c>
      <c r="M172" s="121">
        <v>0</v>
      </c>
      <c r="N172" s="121">
        <f t="shared" si="9"/>
        <v>0</v>
      </c>
      <c r="O172" s="121">
        <v>1.4999999999999999E-4</v>
      </c>
      <c r="P172" s="121">
        <f t="shared" si="10"/>
        <v>1.1429999999999999E-4</v>
      </c>
      <c r="Q172" s="121">
        <v>0</v>
      </c>
      <c r="R172" s="122">
        <f t="shared" si="11"/>
        <v>0</v>
      </c>
      <c r="S172" s="25"/>
      <c r="T172" s="25"/>
      <c r="U172" s="25"/>
      <c r="V172" s="25"/>
      <c r="W172" s="25"/>
      <c r="X172" s="25"/>
      <c r="Y172" s="25"/>
      <c r="Z172" s="25"/>
      <c r="AA172" s="25"/>
      <c r="AB172" s="25"/>
      <c r="AC172" s="25"/>
      <c r="AP172" s="123" t="s">
        <v>267</v>
      </c>
      <c r="AR172" s="123" t="s">
        <v>242</v>
      </c>
      <c r="AS172" s="123" t="s">
        <v>67</v>
      </c>
      <c r="AW172" s="14" t="s">
        <v>144</v>
      </c>
      <c r="BC172" s="124" t="e">
        <f>IF(L172="základní",#REF!,0)</f>
        <v>#REF!</v>
      </c>
      <c r="BD172" s="124">
        <f>IF(L172="snížená",#REF!,0)</f>
        <v>0</v>
      </c>
      <c r="BE172" s="124">
        <f>IF(L172="zákl. přenesená",#REF!,0)</f>
        <v>0</v>
      </c>
      <c r="BF172" s="124">
        <f>IF(L172="sníž. přenesená",#REF!,0)</f>
        <v>0</v>
      </c>
      <c r="BG172" s="124">
        <f>IF(L172="nulová",#REF!,0)</f>
        <v>0</v>
      </c>
      <c r="BH172" s="14" t="s">
        <v>65</v>
      </c>
      <c r="BI172" s="124" t="e">
        <f>ROUND(#REF!*H172,2)</f>
        <v>#REF!</v>
      </c>
      <c r="BJ172" s="14" t="s">
        <v>214</v>
      </c>
      <c r="BK172" s="123" t="s">
        <v>2520</v>
      </c>
    </row>
    <row r="173" spans="1:63" s="2" customFormat="1" ht="16.5" customHeight="1" x14ac:dyDescent="0.2">
      <c r="A173" s="25"/>
      <c r="B173" s="112"/>
      <c r="C173" s="126" t="s">
        <v>306</v>
      </c>
      <c r="D173" s="126" t="s">
        <v>242</v>
      </c>
      <c r="E173" s="127" t="s">
        <v>2228</v>
      </c>
      <c r="F173" s="128" t="s">
        <v>2229</v>
      </c>
      <c r="G173" s="129" t="s">
        <v>162</v>
      </c>
      <c r="H173" s="130">
        <v>0.76200000000000001</v>
      </c>
      <c r="I173" s="131"/>
      <c r="J173" s="132"/>
      <c r="K173" s="133" t="s">
        <v>1</v>
      </c>
      <c r="L173" s="134" t="s">
        <v>37</v>
      </c>
      <c r="M173" s="121">
        <v>0</v>
      </c>
      <c r="N173" s="121">
        <f t="shared" si="9"/>
        <v>0</v>
      </c>
      <c r="O173" s="121">
        <v>1.4999999999999999E-4</v>
      </c>
      <c r="P173" s="121">
        <f t="shared" si="10"/>
        <v>1.1429999999999999E-4</v>
      </c>
      <c r="Q173" s="121">
        <v>0</v>
      </c>
      <c r="R173" s="122">
        <f t="shared" si="11"/>
        <v>0</v>
      </c>
      <c r="S173" s="25"/>
      <c r="T173" s="25"/>
      <c r="U173" s="25"/>
      <c r="V173" s="25"/>
      <c r="W173" s="25"/>
      <c r="X173" s="25"/>
      <c r="Y173" s="25"/>
      <c r="Z173" s="25"/>
      <c r="AA173" s="25"/>
      <c r="AB173" s="25"/>
      <c r="AC173" s="25"/>
      <c r="AP173" s="123" t="s">
        <v>267</v>
      </c>
      <c r="AR173" s="123" t="s">
        <v>242</v>
      </c>
      <c r="AS173" s="123" t="s">
        <v>67</v>
      </c>
      <c r="AW173" s="14" t="s">
        <v>144</v>
      </c>
      <c r="BC173" s="124" t="e">
        <f>IF(L173="základní",#REF!,0)</f>
        <v>#REF!</v>
      </c>
      <c r="BD173" s="124">
        <f>IF(L173="snížená",#REF!,0)</f>
        <v>0</v>
      </c>
      <c r="BE173" s="124">
        <f>IF(L173="zákl. přenesená",#REF!,0)</f>
        <v>0</v>
      </c>
      <c r="BF173" s="124">
        <f>IF(L173="sníž. přenesená",#REF!,0)</f>
        <v>0</v>
      </c>
      <c r="BG173" s="124">
        <f>IF(L173="nulová",#REF!,0)</f>
        <v>0</v>
      </c>
      <c r="BH173" s="14" t="s">
        <v>65</v>
      </c>
      <c r="BI173" s="124" t="e">
        <f>ROUND(#REF!*H173,2)</f>
        <v>#REF!</v>
      </c>
      <c r="BJ173" s="14" t="s">
        <v>214</v>
      </c>
      <c r="BK173" s="123" t="s">
        <v>2521</v>
      </c>
    </row>
    <row r="174" spans="1:63" s="2" customFormat="1" ht="16.5" customHeight="1" x14ac:dyDescent="0.2">
      <c r="A174" s="25"/>
      <c r="B174" s="112"/>
      <c r="C174" s="113" t="s">
        <v>310</v>
      </c>
      <c r="D174" s="113" t="s">
        <v>145</v>
      </c>
      <c r="E174" s="114" t="s">
        <v>2522</v>
      </c>
      <c r="F174" s="115" t="s">
        <v>2523</v>
      </c>
      <c r="G174" s="116" t="s">
        <v>162</v>
      </c>
      <c r="H174" s="117">
        <v>13.707000000000001</v>
      </c>
      <c r="I174" s="118"/>
      <c r="J174" s="26"/>
      <c r="K174" s="119" t="s">
        <v>1</v>
      </c>
      <c r="L174" s="120" t="s">
        <v>37</v>
      </c>
      <c r="M174" s="121">
        <v>0.45700000000000002</v>
      </c>
      <c r="N174" s="121">
        <f t="shared" si="9"/>
        <v>6.2640990000000007</v>
      </c>
      <c r="O174" s="121">
        <v>0</v>
      </c>
      <c r="P174" s="121">
        <f t="shared" si="10"/>
        <v>0</v>
      </c>
      <c r="Q174" s="121">
        <v>1E-4</v>
      </c>
      <c r="R174" s="122">
        <f t="shared" si="11"/>
        <v>1.3707000000000001E-3</v>
      </c>
      <c r="S174" s="25"/>
      <c r="T174" s="25"/>
      <c r="U174" s="25"/>
      <c r="V174" s="25"/>
      <c r="W174" s="25"/>
      <c r="X174" s="25"/>
      <c r="Y174" s="25"/>
      <c r="Z174" s="25"/>
      <c r="AA174" s="25"/>
      <c r="AB174" s="25"/>
      <c r="AC174" s="25"/>
      <c r="AP174" s="123" t="s">
        <v>214</v>
      </c>
      <c r="AR174" s="123" t="s">
        <v>145</v>
      </c>
      <c r="AS174" s="123" t="s">
        <v>67</v>
      </c>
      <c r="AW174" s="14" t="s">
        <v>144</v>
      </c>
      <c r="BC174" s="124" t="e">
        <f>IF(L174="základní",#REF!,0)</f>
        <v>#REF!</v>
      </c>
      <c r="BD174" s="124">
        <f>IF(L174="snížená",#REF!,0)</f>
        <v>0</v>
      </c>
      <c r="BE174" s="124">
        <f>IF(L174="zákl. přenesená",#REF!,0)</f>
        <v>0</v>
      </c>
      <c r="BF174" s="124">
        <f>IF(L174="sníž. přenesená",#REF!,0)</f>
        <v>0</v>
      </c>
      <c r="BG174" s="124">
        <f>IF(L174="nulová",#REF!,0)</f>
        <v>0</v>
      </c>
      <c r="BH174" s="14" t="s">
        <v>65</v>
      </c>
      <c r="BI174" s="124" t="e">
        <f>ROUND(#REF!*H174,2)</f>
        <v>#REF!</v>
      </c>
      <c r="BJ174" s="14" t="s">
        <v>214</v>
      </c>
      <c r="BK174" s="123" t="s">
        <v>2524</v>
      </c>
    </row>
    <row r="175" spans="1:63" s="2" customFormat="1" ht="24.2" customHeight="1" x14ac:dyDescent="0.2">
      <c r="A175" s="25"/>
      <c r="B175" s="112"/>
      <c r="C175" s="126" t="s">
        <v>314</v>
      </c>
      <c r="D175" s="126" t="s">
        <v>242</v>
      </c>
      <c r="E175" s="127" t="s">
        <v>2219</v>
      </c>
      <c r="F175" s="128" t="s">
        <v>2220</v>
      </c>
      <c r="G175" s="129" t="s">
        <v>162</v>
      </c>
      <c r="H175" s="130">
        <v>4.569</v>
      </c>
      <c r="I175" s="131"/>
      <c r="J175" s="132"/>
      <c r="K175" s="133" t="s">
        <v>1</v>
      </c>
      <c r="L175" s="134" t="s">
        <v>37</v>
      </c>
      <c r="M175" s="121">
        <v>0</v>
      </c>
      <c r="N175" s="121">
        <f t="shared" si="9"/>
        <v>0</v>
      </c>
      <c r="O175" s="121">
        <v>2.2000000000000001E-3</v>
      </c>
      <c r="P175" s="121">
        <f t="shared" si="10"/>
        <v>1.0051800000000001E-2</v>
      </c>
      <c r="Q175" s="121">
        <v>0</v>
      </c>
      <c r="R175" s="122">
        <f t="shared" si="11"/>
        <v>0</v>
      </c>
      <c r="S175" s="25"/>
      <c r="T175" s="25"/>
      <c r="U175" s="25"/>
      <c r="V175" s="25"/>
      <c r="W175" s="25"/>
      <c r="X175" s="25"/>
      <c r="Y175" s="25"/>
      <c r="Z175" s="25"/>
      <c r="AA175" s="25"/>
      <c r="AB175" s="25"/>
      <c r="AC175" s="25"/>
      <c r="AP175" s="123" t="s">
        <v>267</v>
      </c>
      <c r="AR175" s="123" t="s">
        <v>242</v>
      </c>
      <c r="AS175" s="123" t="s">
        <v>67</v>
      </c>
      <c r="AW175" s="14" t="s">
        <v>144</v>
      </c>
      <c r="BC175" s="124" t="e">
        <f>IF(L175="základní",#REF!,0)</f>
        <v>#REF!</v>
      </c>
      <c r="BD175" s="124">
        <f>IF(L175="snížená",#REF!,0)</f>
        <v>0</v>
      </c>
      <c r="BE175" s="124">
        <f>IF(L175="zákl. přenesená",#REF!,0)</f>
        <v>0</v>
      </c>
      <c r="BF175" s="124">
        <f>IF(L175="sníž. přenesená",#REF!,0)</f>
        <v>0</v>
      </c>
      <c r="BG175" s="124">
        <f>IF(L175="nulová",#REF!,0)</f>
        <v>0</v>
      </c>
      <c r="BH175" s="14" t="s">
        <v>65</v>
      </c>
      <c r="BI175" s="124" t="e">
        <f>ROUND(#REF!*H175,2)</f>
        <v>#REF!</v>
      </c>
      <c r="BJ175" s="14" t="s">
        <v>214</v>
      </c>
      <c r="BK175" s="123" t="s">
        <v>2525</v>
      </c>
    </row>
    <row r="176" spans="1:63" s="2" customFormat="1" ht="16.5" customHeight="1" x14ac:dyDescent="0.2">
      <c r="A176" s="25"/>
      <c r="B176" s="112"/>
      <c r="C176" s="126" t="s">
        <v>318</v>
      </c>
      <c r="D176" s="126" t="s">
        <v>242</v>
      </c>
      <c r="E176" s="127" t="s">
        <v>1882</v>
      </c>
      <c r="F176" s="128" t="s">
        <v>1883</v>
      </c>
      <c r="G176" s="129" t="s">
        <v>162</v>
      </c>
      <c r="H176" s="130">
        <v>4.569</v>
      </c>
      <c r="I176" s="131"/>
      <c r="J176" s="132"/>
      <c r="K176" s="133" t="s">
        <v>1</v>
      </c>
      <c r="L176" s="134" t="s">
        <v>37</v>
      </c>
      <c r="M176" s="121">
        <v>0</v>
      </c>
      <c r="N176" s="121">
        <f t="shared" si="9"/>
        <v>0</v>
      </c>
      <c r="O176" s="121">
        <v>1.4999999999999999E-4</v>
      </c>
      <c r="P176" s="121">
        <f t="shared" si="10"/>
        <v>6.8534999999999993E-4</v>
      </c>
      <c r="Q176" s="121">
        <v>0</v>
      </c>
      <c r="R176" s="122">
        <f t="shared" si="11"/>
        <v>0</v>
      </c>
      <c r="S176" s="25"/>
      <c r="T176" s="25"/>
      <c r="U176" s="25"/>
      <c r="V176" s="25"/>
      <c r="W176" s="25"/>
      <c r="X176" s="25"/>
      <c r="Y176" s="25"/>
      <c r="Z176" s="25"/>
      <c r="AA176" s="25"/>
      <c r="AB176" s="25"/>
      <c r="AC176" s="25"/>
      <c r="AP176" s="123" t="s">
        <v>267</v>
      </c>
      <c r="AR176" s="123" t="s">
        <v>242</v>
      </c>
      <c r="AS176" s="123" t="s">
        <v>67</v>
      </c>
      <c r="AW176" s="14" t="s">
        <v>144</v>
      </c>
      <c r="BC176" s="124" t="e">
        <f>IF(L176="základní",#REF!,0)</f>
        <v>#REF!</v>
      </c>
      <c r="BD176" s="124">
        <f>IF(L176="snížená",#REF!,0)</f>
        <v>0</v>
      </c>
      <c r="BE176" s="124">
        <f>IF(L176="zákl. přenesená",#REF!,0)</f>
        <v>0</v>
      </c>
      <c r="BF176" s="124">
        <f>IF(L176="sníž. přenesená",#REF!,0)</f>
        <v>0</v>
      </c>
      <c r="BG176" s="124">
        <f>IF(L176="nulová",#REF!,0)</f>
        <v>0</v>
      </c>
      <c r="BH176" s="14" t="s">
        <v>65</v>
      </c>
      <c r="BI176" s="124" t="e">
        <f>ROUND(#REF!*H176,2)</f>
        <v>#REF!</v>
      </c>
      <c r="BJ176" s="14" t="s">
        <v>214</v>
      </c>
      <c r="BK176" s="123" t="s">
        <v>2526</v>
      </c>
    </row>
    <row r="177" spans="1:63" s="2" customFormat="1" ht="16.5" customHeight="1" x14ac:dyDescent="0.2">
      <c r="A177" s="25"/>
      <c r="B177" s="112"/>
      <c r="C177" s="126" t="s">
        <v>322</v>
      </c>
      <c r="D177" s="126" t="s">
        <v>242</v>
      </c>
      <c r="E177" s="127" t="s">
        <v>2228</v>
      </c>
      <c r="F177" s="128" t="s">
        <v>2229</v>
      </c>
      <c r="G177" s="129" t="s">
        <v>162</v>
      </c>
      <c r="H177" s="130">
        <v>4.569</v>
      </c>
      <c r="I177" s="131"/>
      <c r="J177" s="132"/>
      <c r="K177" s="133" t="s">
        <v>1</v>
      </c>
      <c r="L177" s="134" t="s">
        <v>37</v>
      </c>
      <c r="M177" s="121">
        <v>0</v>
      </c>
      <c r="N177" s="121">
        <f t="shared" si="9"/>
        <v>0</v>
      </c>
      <c r="O177" s="121">
        <v>1.4999999999999999E-4</v>
      </c>
      <c r="P177" s="121">
        <f t="shared" si="10"/>
        <v>6.8534999999999993E-4</v>
      </c>
      <c r="Q177" s="121">
        <v>0</v>
      </c>
      <c r="R177" s="122">
        <f t="shared" si="11"/>
        <v>0</v>
      </c>
      <c r="S177" s="25"/>
      <c r="T177" s="25"/>
      <c r="U177" s="25"/>
      <c r="V177" s="25"/>
      <c r="W177" s="25"/>
      <c r="X177" s="25"/>
      <c r="Y177" s="25"/>
      <c r="Z177" s="25"/>
      <c r="AA177" s="25"/>
      <c r="AB177" s="25"/>
      <c r="AC177" s="25"/>
      <c r="AP177" s="123" t="s">
        <v>267</v>
      </c>
      <c r="AR177" s="123" t="s">
        <v>242</v>
      </c>
      <c r="AS177" s="123" t="s">
        <v>67</v>
      </c>
      <c r="AW177" s="14" t="s">
        <v>144</v>
      </c>
      <c r="BC177" s="124" t="e">
        <f>IF(L177="základní",#REF!,0)</f>
        <v>#REF!</v>
      </c>
      <c r="BD177" s="124">
        <f>IF(L177="snížená",#REF!,0)</f>
        <v>0</v>
      </c>
      <c r="BE177" s="124">
        <f>IF(L177="zákl. přenesená",#REF!,0)</f>
        <v>0</v>
      </c>
      <c r="BF177" s="124">
        <f>IF(L177="sníž. přenesená",#REF!,0)</f>
        <v>0</v>
      </c>
      <c r="BG177" s="124">
        <f>IF(L177="nulová",#REF!,0)</f>
        <v>0</v>
      </c>
      <c r="BH177" s="14" t="s">
        <v>65</v>
      </c>
      <c r="BI177" s="124" t="e">
        <f>ROUND(#REF!*H177,2)</f>
        <v>#REF!</v>
      </c>
      <c r="BJ177" s="14" t="s">
        <v>214</v>
      </c>
      <c r="BK177" s="123" t="s">
        <v>2527</v>
      </c>
    </row>
    <row r="178" spans="1:63" s="2" customFormat="1" ht="44.25" customHeight="1" x14ac:dyDescent="0.2">
      <c r="A178" s="25"/>
      <c r="B178" s="112"/>
      <c r="C178" s="113" t="s">
        <v>326</v>
      </c>
      <c r="D178" s="113" t="s">
        <v>145</v>
      </c>
      <c r="E178" s="114" t="s">
        <v>2528</v>
      </c>
      <c r="F178" s="115" t="s">
        <v>2529</v>
      </c>
      <c r="G178" s="116" t="s">
        <v>198</v>
      </c>
      <c r="H178" s="117">
        <v>15.231</v>
      </c>
      <c r="I178" s="118"/>
      <c r="J178" s="26"/>
      <c r="K178" s="119" t="s">
        <v>1</v>
      </c>
      <c r="L178" s="120" t="s">
        <v>37</v>
      </c>
      <c r="M178" s="121">
        <v>0.17</v>
      </c>
      <c r="N178" s="121">
        <f t="shared" si="9"/>
        <v>2.58927</v>
      </c>
      <c r="O178" s="121">
        <v>0</v>
      </c>
      <c r="P178" s="121">
        <f t="shared" si="10"/>
        <v>0</v>
      </c>
      <c r="Q178" s="121">
        <v>1.9650000000000001E-2</v>
      </c>
      <c r="R178" s="122">
        <f t="shared" si="11"/>
        <v>0.29928915</v>
      </c>
      <c r="S178" s="25"/>
      <c r="T178" s="25"/>
      <c r="U178" s="25"/>
      <c r="V178" s="25"/>
      <c r="W178" s="25"/>
      <c r="X178" s="25"/>
      <c r="Y178" s="25"/>
      <c r="Z178" s="25"/>
      <c r="AA178" s="25"/>
      <c r="AB178" s="25"/>
      <c r="AC178" s="25"/>
      <c r="AP178" s="123" t="s">
        <v>214</v>
      </c>
      <c r="AR178" s="123" t="s">
        <v>145</v>
      </c>
      <c r="AS178" s="123" t="s">
        <v>67</v>
      </c>
      <c r="AW178" s="14" t="s">
        <v>144</v>
      </c>
      <c r="BC178" s="124" t="e">
        <f>IF(L178="základní",#REF!,0)</f>
        <v>#REF!</v>
      </c>
      <c r="BD178" s="124">
        <f>IF(L178="snížená",#REF!,0)</f>
        <v>0</v>
      </c>
      <c r="BE178" s="124">
        <f>IF(L178="zákl. přenesená",#REF!,0)</f>
        <v>0</v>
      </c>
      <c r="BF178" s="124">
        <f>IF(L178="sníž. přenesená",#REF!,0)</f>
        <v>0</v>
      </c>
      <c r="BG178" s="124">
        <f>IF(L178="nulová",#REF!,0)</f>
        <v>0</v>
      </c>
      <c r="BH178" s="14" t="s">
        <v>65</v>
      </c>
      <c r="BI178" s="124" t="e">
        <f>ROUND(#REF!*H178,2)</f>
        <v>#REF!</v>
      </c>
      <c r="BJ178" s="14" t="s">
        <v>214</v>
      </c>
      <c r="BK178" s="123" t="s">
        <v>2530</v>
      </c>
    </row>
    <row r="179" spans="1:63" s="2" customFormat="1" ht="24.2" customHeight="1" x14ac:dyDescent="0.2">
      <c r="A179" s="25"/>
      <c r="B179" s="112"/>
      <c r="C179" s="113" t="s">
        <v>330</v>
      </c>
      <c r="D179" s="113" t="s">
        <v>145</v>
      </c>
      <c r="E179" s="114" t="s">
        <v>1081</v>
      </c>
      <c r="F179" s="115" t="s">
        <v>2531</v>
      </c>
      <c r="G179" s="116" t="s">
        <v>339</v>
      </c>
      <c r="H179" s="117">
        <v>244.17599999999999</v>
      </c>
      <c r="I179" s="118"/>
      <c r="J179" s="26"/>
      <c r="K179" s="119" t="s">
        <v>1</v>
      </c>
      <c r="L179" s="120" t="s">
        <v>37</v>
      </c>
      <c r="M179" s="121">
        <v>0</v>
      </c>
      <c r="N179" s="121">
        <f t="shared" si="9"/>
        <v>0</v>
      </c>
      <c r="O179" s="121">
        <v>0</v>
      </c>
      <c r="P179" s="121">
        <f t="shared" si="10"/>
        <v>0</v>
      </c>
      <c r="Q179" s="121">
        <v>0</v>
      </c>
      <c r="R179" s="122">
        <f t="shared" si="11"/>
        <v>0</v>
      </c>
      <c r="S179" s="25"/>
      <c r="T179" s="25"/>
      <c r="U179" s="25"/>
      <c r="V179" s="25"/>
      <c r="W179" s="25"/>
      <c r="X179" s="25"/>
      <c r="Y179" s="25"/>
      <c r="Z179" s="25"/>
      <c r="AA179" s="25"/>
      <c r="AB179" s="25"/>
      <c r="AC179" s="25"/>
      <c r="AP179" s="123" t="s">
        <v>214</v>
      </c>
      <c r="AR179" s="123" t="s">
        <v>145</v>
      </c>
      <c r="AS179" s="123" t="s">
        <v>67</v>
      </c>
      <c r="AW179" s="14" t="s">
        <v>144</v>
      </c>
      <c r="BC179" s="124" t="e">
        <f>IF(L179="základní",#REF!,0)</f>
        <v>#REF!</v>
      </c>
      <c r="BD179" s="124">
        <f>IF(L179="snížená",#REF!,0)</f>
        <v>0</v>
      </c>
      <c r="BE179" s="124">
        <f>IF(L179="zákl. přenesená",#REF!,0)</f>
        <v>0</v>
      </c>
      <c r="BF179" s="124">
        <f>IF(L179="sníž. přenesená",#REF!,0)</f>
        <v>0</v>
      </c>
      <c r="BG179" s="124">
        <f>IF(L179="nulová",#REF!,0)</f>
        <v>0</v>
      </c>
      <c r="BH179" s="14" t="s">
        <v>65</v>
      </c>
      <c r="BI179" s="124" t="e">
        <f>ROUND(#REF!*H179,2)</f>
        <v>#REF!</v>
      </c>
      <c r="BJ179" s="14" t="s">
        <v>214</v>
      </c>
      <c r="BK179" s="123" t="s">
        <v>2532</v>
      </c>
    </row>
    <row r="180" spans="1:63" s="12" customFormat="1" ht="22.9" customHeight="1" x14ac:dyDescent="0.2">
      <c r="B180" s="103"/>
      <c r="D180" s="104" t="s">
        <v>56</v>
      </c>
      <c r="E180" s="125" t="s">
        <v>489</v>
      </c>
      <c r="F180" s="125" t="s">
        <v>490</v>
      </c>
      <c r="J180" s="103"/>
      <c r="K180" s="106"/>
      <c r="L180" s="107"/>
      <c r="M180" s="107"/>
      <c r="N180" s="108">
        <f>SUM(N181:N182)</f>
        <v>2.1703320000000001</v>
      </c>
      <c r="O180" s="107"/>
      <c r="P180" s="108">
        <f>SUM(P181:P182)</f>
        <v>0</v>
      </c>
      <c r="Q180" s="107"/>
      <c r="R180" s="109">
        <f>SUM(R181:R182)</f>
        <v>3.8075999999999999E-2</v>
      </c>
      <c r="AP180" s="104" t="s">
        <v>67</v>
      </c>
      <c r="AR180" s="110" t="s">
        <v>56</v>
      </c>
      <c r="AS180" s="110" t="s">
        <v>65</v>
      </c>
      <c r="AW180" s="104" t="s">
        <v>144</v>
      </c>
      <c r="BI180" s="111" t="e">
        <f>SUM(BI181:BI182)</f>
        <v>#REF!</v>
      </c>
    </row>
    <row r="181" spans="1:63" s="2" customFormat="1" ht="24.2" customHeight="1" x14ac:dyDescent="0.2">
      <c r="A181" s="25"/>
      <c r="B181" s="112"/>
      <c r="C181" s="113" t="s">
        <v>332</v>
      </c>
      <c r="D181" s="113" t="s">
        <v>145</v>
      </c>
      <c r="E181" s="114" t="s">
        <v>1457</v>
      </c>
      <c r="F181" s="115" t="s">
        <v>1458</v>
      </c>
      <c r="G181" s="116" t="s">
        <v>1126</v>
      </c>
      <c r="H181" s="117">
        <v>38.076000000000001</v>
      </c>
      <c r="I181" s="118"/>
      <c r="J181" s="26"/>
      <c r="K181" s="119" t="s">
        <v>1</v>
      </c>
      <c r="L181" s="120" t="s">
        <v>37</v>
      </c>
      <c r="M181" s="121">
        <v>5.7000000000000002E-2</v>
      </c>
      <c r="N181" s="121">
        <f>M181*H181</f>
        <v>2.1703320000000001</v>
      </c>
      <c r="O181" s="121">
        <v>0</v>
      </c>
      <c r="P181" s="121">
        <f>O181*H181</f>
        <v>0</v>
      </c>
      <c r="Q181" s="121">
        <v>1E-3</v>
      </c>
      <c r="R181" s="122">
        <f>Q181*H181</f>
        <v>3.8075999999999999E-2</v>
      </c>
      <c r="S181" s="25"/>
      <c r="T181" s="25"/>
      <c r="U181" s="25"/>
      <c r="V181" s="25"/>
      <c r="W181" s="25"/>
      <c r="X181" s="25"/>
      <c r="Y181" s="25"/>
      <c r="Z181" s="25"/>
      <c r="AA181" s="25"/>
      <c r="AB181" s="25"/>
      <c r="AC181" s="25"/>
      <c r="AP181" s="123" t="s">
        <v>214</v>
      </c>
      <c r="AR181" s="123" t="s">
        <v>145</v>
      </c>
      <c r="AS181" s="123" t="s">
        <v>67</v>
      </c>
      <c r="AW181" s="14" t="s">
        <v>144</v>
      </c>
      <c r="BC181" s="124" t="e">
        <f>IF(L181="základní",#REF!,0)</f>
        <v>#REF!</v>
      </c>
      <c r="BD181" s="124">
        <f>IF(L181="snížená",#REF!,0)</f>
        <v>0</v>
      </c>
      <c r="BE181" s="124">
        <f>IF(L181="zákl. přenesená",#REF!,0)</f>
        <v>0</v>
      </c>
      <c r="BF181" s="124">
        <f>IF(L181="sníž. přenesená",#REF!,0)</f>
        <v>0</v>
      </c>
      <c r="BG181" s="124">
        <f>IF(L181="nulová",#REF!,0)</f>
        <v>0</v>
      </c>
      <c r="BH181" s="14" t="s">
        <v>65</v>
      </c>
      <c r="BI181" s="124" t="e">
        <f>ROUND(#REF!*H181,2)</f>
        <v>#REF!</v>
      </c>
      <c r="BJ181" s="14" t="s">
        <v>214</v>
      </c>
      <c r="BK181" s="123" t="s">
        <v>2536</v>
      </c>
    </row>
    <row r="182" spans="1:63" s="2" customFormat="1" ht="24.2" customHeight="1" x14ac:dyDescent="0.2">
      <c r="A182" s="25"/>
      <c r="B182" s="112"/>
      <c r="C182" s="113" t="s">
        <v>336</v>
      </c>
      <c r="D182" s="113" t="s">
        <v>145</v>
      </c>
      <c r="E182" s="114" t="s">
        <v>2537</v>
      </c>
      <c r="F182" s="115" t="s">
        <v>2538</v>
      </c>
      <c r="G182" s="116" t="s">
        <v>339</v>
      </c>
      <c r="H182" s="117">
        <v>10.281000000000001</v>
      </c>
      <c r="I182" s="118"/>
      <c r="J182" s="26"/>
      <c r="K182" s="119" t="s">
        <v>1</v>
      </c>
      <c r="L182" s="120" t="s">
        <v>37</v>
      </c>
      <c r="M182" s="121">
        <v>0</v>
      </c>
      <c r="N182" s="121">
        <f>M182*H182</f>
        <v>0</v>
      </c>
      <c r="O182" s="121">
        <v>0</v>
      </c>
      <c r="P182" s="121">
        <f>O182*H182</f>
        <v>0</v>
      </c>
      <c r="Q182" s="121">
        <v>0</v>
      </c>
      <c r="R182" s="122">
        <f>Q182*H182</f>
        <v>0</v>
      </c>
      <c r="S182" s="25"/>
      <c r="T182" s="25"/>
      <c r="U182" s="25"/>
      <c r="V182" s="25"/>
      <c r="W182" s="25"/>
      <c r="X182" s="25"/>
      <c r="Y182" s="25"/>
      <c r="Z182" s="25"/>
      <c r="AA182" s="25"/>
      <c r="AB182" s="25"/>
      <c r="AC182" s="25"/>
      <c r="AP182" s="123" t="s">
        <v>214</v>
      </c>
      <c r="AR182" s="123" t="s">
        <v>145</v>
      </c>
      <c r="AS182" s="123" t="s">
        <v>67</v>
      </c>
      <c r="AW182" s="14" t="s">
        <v>144</v>
      </c>
      <c r="BC182" s="124" t="e">
        <f>IF(L182="základní",#REF!,0)</f>
        <v>#REF!</v>
      </c>
      <c r="BD182" s="124">
        <f>IF(L182="snížená",#REF!,0)</f>
        <v>0</v>
      </c>
      <c r="BE182" s="124">
        <f>IF(L182="zákl. přenesená",#REF!,0)</f>
        <v>0</v>
      </c>
      <c r="BF182" s="124">
        <f>IF(L182="sníž. přenesená",#REF!,0)</f>
        <v>0</v>
      </c>
      <c r="BG182" s="124">
        <f>IF(L182="nulová",#REF!,0)</f>
        <v>0</v>
      </c>
      <c r="BH182" s="14" t="s">
        <v>65</v>
      </c>
      <c r="BI182" s="124" t="e">
        <f>ROUND(#REF!*H182,2)</f>
        <v>#REF!</v>
      </c>
      <c r="BJ182" s="14" t="s">
        <v>214</v>
      </c>
      <c r="BK182" s="123" t="s">
        <v>2539</v>
      </c>
    </row>
    <row r="183" spans="1:63" s="12" customFormat="1" ht="22.9" customHeight="1" x14ac:dyDescent="0.2">
      <c r="B183" s="103"/>
      <c r="D183" s="104" t="s">
        <v>56</v>
      </c>
      <c r="E183" s="125" t="s">
        <v>1890</v>
      </c>
      <c r="F183" s="125" t="s">
        <v>1891</v>
      </c>
      <c r="J183" s="103"/>
      <c r="K183" s="106"/>
      <c r="L183" s="107"/>
      <c r="M183" s="107"/>
      <c r="N183" s="108">
        <f>SUM(N184:N194)</f>
        <v>22.009094000000001</v>
      </c>
      <c r="O183" s="107"/>
      <c r="P183" s="108">
        <f>SUM(P184:P194)</f>
        <v>0.56424350000000001</v>
      </c>
      <c r="Q183" s="107"/>
      <c r="R183" s="109">
        <f>SUM(R184:R194)</f>
        <v>0.18774608000000001</v>
      </c>
      <c r="AP183" s="104" t="s">
        <v>67</v>
      </c>
      <c r="AR183" s="110" t="s">
        <v>56</v>
      </c>
      <c r="AS183" s="110" t="s">
        <v>65</v>
      </c>
      <c r="AW183" s="104" t="s">
        <v>144</v>
      </c>
      <c r="BI183" s="111" t="e">
        <f>SUM(BI184:BI194)</f>
        <v>#REF!</v>
      </c>
    </row>
    <row r="184" spans="1:63" s="2" customFormat="1" ht="16.5" customHeight="1" x14ac:dyDescent="0.2">
      <c r="A184" s="25"/>
      <c r="B184" s="112"/>
      <c r="C184" s="113" t="s">
        <v>343</v>
      </c>
      <c r="D184" s="113" t="s">
        <v>145</v>
      </c>
      <c r="E184" s="114" t="s">
        <v>2540</v>
      </c>
      <c r="F184" s="115" t="s">
        <v>2541</v>
      </c>
      <c r="G184" s="116" t="s">
        <v>178</v>
      </c>
      <c r="H184" s="117">
        <v>13.707000000000001</v>
      </c>
      <c r="I184" s="118"/>
      <c r="J184" s="26"/>
      <c r="K184" s="119" t="s">
        <v>1</v>
      </c>
      <c r="L184" s="120" t="s">
        <v>37</v>
      </c>
      <c r="M184" s="121">
        <v>2.4E-2</v>
      </c>
      <c r="N184" s="121">
        <f t="shared" ref="N184:N194" si="12">M184*H184</f>
        <v>0.32896800000000004</v>
      </c>
      <c r="O184" s="121">
        <v>0</v>
      </c>
      <c r="P184" s="121">
        <f t="shared" ref="P184:P194" si="13">O184*H184</f>
        <v>0</v>
      </c>
      <c r="Q184" s="121">
        <v>0</v>
      </c>
      <c r="R184" s="122">
        <f t="shared" ref="R184:R194" si="14">Q184*H184</f>
        <v>0</v>
      </c>
      <c r="S184" s="25"/>
      <c r="T184" s="25"/>
      <c r="U184" s="25"/>
      <c r="V184" s="25"/>
      <c r="W184" s="25"/>
      <c r="X184" s="25"/>
      <c r="Y184" s="25"/>
      <c r="Z184" s="25"/>
      <c r="AA184" s="25"/>
      <c r="AB184" s="25"/>
      <c r="AC184" s="25"/>
      <c r="AP184" s="123" t="s">
        <v>214</v>
      </c>
      <c r="AR184" s="123" t="s">
        <v>145</v>
      </c>
      <c r="AS184" s="123" t="s">
        <v>67</v>
      </c>
      <c r="AW184" s="14" t="s">
        <v>144</v>
      </c>
      <c r="BC184" s="124" t="e">
        <f>IF(L184="základní",#REF!,0)</f>
        <v>#REF!</v>
      </c>
      <c r="BD184" s="124">
        <f>IF(L184="snížená",#REF!,0)</f>
        <v>0</v>
      </c>
      <c r="BE184" s="124">
        <f>IF(L184="zákl. přenesená",#REF!,0)</f>
        <v>0</v>
      </c>
      <c r="BF184" s="124">
        <f>IF(L184="sníž. přenesená",#REF!,0)</f>
        <v>0</v>
      </c>
      <c r="BG184" s="124">
        <f>IF(L184="nulová",#REF!,0)</f>
        <v>0</v>
      </c>
      <c r="BH184" s="14" t="s">
        <v>65</v>
      </c>
      <c r="BI184" s="124" t="e">
        <f>ROUND(#REF!*H184,2)</f>
        <v>#REF!</v>
      </c>
      <c r="BJ184" s="14" t="s">
        <v>214</v>
      </c>
      <c r="BK184" s="123" t="s">
        <v>2542</v>
      </c>
    </row>
    <row r="185" spans="1:63" s="2" customFormat="1" ht="16.5" customHeight="1" x14ac:dyDescent="0.2">
      <c r="A185" s="25"/>
      <c r="B185" s="112"/>
      <c r="C185" s="113" t="s">
        <v>347</v>
      </c>
      <c r="D185" s="113" t="s">
        <v>145</v>
      </c>
      <c r="E185" s="114" t="s">
        <v>2245</v>
      </c>
      <c r="F185" s="115" t="s">
        <v>2246</v>
      </c>
      <c r="G185" s="116" t="s">
        <v>178</v>
      </c>
      <c r="H185" s="117">
        <v>13.707000000000001</v>
      </c>
      <c r="I185" s="118"/>
      <c r="J185" s="26"/>
      <c r="K185" s="119" t="s">
        <v>1</v>
      </c>
      <c r="L185" s="120" t="s">
        <v>37</v>
      </c>
      <c r="M185" s="121">
        <v>4.3999999999999997E-2</v>
      </c>
      <c r="N185" s="121">
        <f t="shared" si="12"/>
        <v>0.60310799999999998</v>
      </c>
      <c r="O185" s="121">
        <v>2.9999999999999997E-4</v>
      </c>
      <c r="P185" s="121">
        <f t="shared" si="13"/>
        <v>4.1120999999999996E-3</v>
      </c>
      <c r="Q185" s="121">
        <v>0</v>
      </c>
      <c r="R185" s="122">
        <f t="shared" si="14"/>
        <v>0</v>
      </c>
      <c r="S185" s="25"/>
      <c r="T185" s="25"/>
      <c r="U185" s="25"/>
      <c r="V185" s="25"/>
      <c r="W185" s="25"/>
      <c r="X185" s="25"/>
      <c r="Y185" s="25"/>
      <c r="Z185" s="25"/>
      <c r="AA185" s="25"/>
      <c r="AB185" s="25"/>
      <c r="AC185" s="25"/>
      <c r="AP185" s="123" t="s">
        <v>214</v>
      </c>
      <c r="AR185" s="123" t="s">
        <v>145</v>
      </c>
      <c r="AS185" s="123" t="s">
        <v>67</v>
      </c>
      <c r="AW185" s="14" t="s">
        <v>144</v>
      </c>
      <c r="BC185" s="124" t="e">
        <f>IF(L185="základní",#REF!,0)</f>
        <v>#REF!</v>
      </c>
      <c r="BD185" s="124">
        <f>IF(L185="snížená",#REF!,0)</f>
        <v>0</v>
      </c>
      <c r="BE185" s="124">
        <f>IF(L185="zákl. přenesená",#REF!,0)</f>
        <v>0</v>
      </c>
      <c r="BF185" s="124">
        <f>IF(L185="sníž. přenesená",#REF!,0)</f>
        <v>0</v>
      </c>
      <c r="BG185" s="124">
        <f>IF(L185="nulová",#REF!,0)</f>
        <v>0</v>
      </c>
      <c r="BH185" s="14" t="s">
        <v>65</v>
      </c>
      <c r="BI185" s="124" t="e">
        <f>ROUND(#REF!*H185,2)</f>
        <v>#REF!</v>
      </c>
      <c r="BJ185" s="14" t="s">
        <v>214</v>
      </c>
      <c r="BK185" s="123" t="s">
        <v>2543</v>
      </c>
    </row>
    <row r="186" spans="1:63" s="2" customFormat="1" ht="21.75" customHeight="1" x14ac:dyDescent="0.2">
      <c r="A186" s="25"/>
      <c r="B186" s="112"/>
      <c r="C186" s="113" t="s">
        <v>351</v>
      </c>
      <c r="D186" s="113" t="s">
        <v>145</v>
      </c>
      <c r="E186" s="114" t="s">
        <v>2544</v>
      </c>
      <c r="F186" s="115" t="s">
        <v>2545</v>
      </c>
      <c r="G186" s="116" t="s">
        <v>178</v>
      </c>
      <c r="H186" s="117">
        <v>13.707000000000001</v>
      </c>
      <c r="I186" s="118"/>
      <c r="J186" s="26"/>
      <c r="K186" s="119" t="s">
        <v>1</v>
      </c>
      <c r="L186" s="120" t="s">
        <v>37</v>
      </c>
      <c r="M186" s="121">
        <v>0.29099999999999998</v>
      </c>
      <c r="N186" s="121">
        <f t="shared" si="12"/>
        <v>3.988737</v>
      </c>
      <c r="O186" s="121">
        <v>1.2E-2</v>
      </c>
      <c r="P186" s="121">
        <f t="shared" si="13"/>
        <v>0.16448400000000002</v>
      </c>
      <c r="Q186" s="121">
        <v>0</v>
      </c>
      <c r="R186" s="122">
        <f t="shared" si="14"/>
        <v>0</v>
      </c>
      <c r="S186" s="25"/>
      <c r="T186" s="25"/>
      <c r="U186" s="25"/>
      <c r="V186" s="25"/>
      <c r="W186" s="25"/>
      <c r="X186" s="25"/>
      <c r="Y186" s="25"/>
      <c r="Z186" s="25"/>
      <c r="AA186" s="25"/>
      <c r="AB186" s="25"/>
      <c r="AC186" s="25"/>
      <c r="AP186" s="123" t="s">
        <v>214</v>
      </c>
      <c r="AR186" s="123" t="s">
        <v>145</v>
      </c>
      <c r="AS186" s="123" t="s">
        <v>67</v>
      </c>
      <c r="AW186" s="14" t="s">
        <v>144</v>
      </c>
      <c r="BC186" s="124" t="e">
        <f>IF(L186="základní",#REF!,0)</f>
        <v>#REF!</v>
      </c>
      <c r="BD186" s="124">
        <f>IF(L186="snížená",#REF!,0)</f>
        <v>0</v>
      </c>
      <c r="BE186" s="124">
        <f>IF(L186="zákl. přenesená",#REF!,0)</f>
        <v>0</v>
      </c>
      <c r="BF186" s="124">
        <f>IF(L186="sníž. přenesená",#REF!,0)</f>
        <v>0</v>
      </c>
      <c r="BG186" s="124">
        <f>IF(L186="nulová",#REF!,0)</f>
        <v>0</v>
      </c>
      <c r="BH186" s="14" t="s">
        <v>65</v>
      </c>
      <c r="BI186" s="124" t="e">
        <f>ROUND(#REF!*H186,2)</f>
        <v>#REF!</v>
      </c>
      <c r="BJ186" s="14" t="s">
        <v>214</v>
      </c>
      <c r="BK186" s="123" t="s">
        <v>2546</v>
      </c>
    </row>
    <row r="187" spans="1:63" s="2" customFormat="1" ht="24.2" customHeight="1" x14ac:dyDescent="0.2">
      <c r="A187" s="25"/>
      <c r="B187" s="112"/>
      <c r="C187" s="113" t="s">
        <v>355</v>
      </c>
      <c r="D187" s="113" t="s">
        <v>145</v>
      </c>
      <c r="E187" s="114" t="s">
        <v>2547</v>
      </c>
      <c r="F187" s="115" t="s">
        <v>2548</v>
      </c>
      <c r="G187" s="116" t="s">
        <v>198</v>
      </c>
      <c r="H187" s="117">
        <v>15.992000000000001</v>
      </c>
      <c r="I187" s="118"/>
      <c r="J187" s="26"/>
      <c r="K187" s="119" t="s">
        <v>1</v>
      </c>
      <c r="L187" s="120" t="s">
        <v>37</v>
      </c>
      <c r="M187" s="121">
        <v>9.8000000000000004E-2</v>
      </c>
      <c r="N187" s="121">
        <f t="shared" si="12"/>
        <v>1.5672160000000002</v>
      </c>
      <c r="O187" s="121">
        <v>0</v>
      </c>
      <c r="P187" s="121">
        <f t="shared" si="13"/>
        <v>0</v>
      </c>
      <c r="Q187" s="121">
        <v>1.174E-2</v>
      </c>
      <c r="R187" s="122">
        <f t="shared" si="14"/>
        <v>0.18774608000000001</v>
      </c>
      <c r="S187" s="25"/>
      <c r="T187" s="25"/>
      <c r="U187" s="25"/>
      <c r="V187" s="25"/>
      <c r="W187" s="25"/>
      <c r="X187" s="25"/>
      <c r="Y187" s="25"/>
      <c r="Z187" s="25"/>
      <c r="AA187" s="25"/>
      <c r="AB187" s="25"/>
      <c r="AC187" s="25"/>
      <c r="AP187" s="123" t="s">
        <v>214</v>
      </c>
      <c r="AR187" s="123" t="s">
        <v>145</v>
      </c>
      <c r="AS187" s="123" t="s">
        <v>67</v>
      </c>
      <c r="AW187" s="14" t="s">
        <v>144</v>
      </c>
      <c r="BC187" s="124" t="e">
        <f>IF(L187="základní",#REF!,0)</f>
        <v>#REF!</v>
      </c>
      <c r="BD187" s="124">
        <f>IF(L187="snížená",#REF!,0)</f>
        <v>0</v>
      </c>
      <c r="BE187" s="124">
        <f>IF(L187="zákl. přenesená",#REF!,0)</f>
        <v>0</v>
      </c>
      <c r="BF187" s="124">
        <f>IF(L187="sníž. přenesená",#REF!,0)</f>
        <v>0</v>
      </c>
      <c r="BG187" s="124">
        <f>IF(L187="nulová",#REF!,0)</f>
        <v>0</v>
      </c>
      <c r="BH187" s="14" t="s">
        <v>65</v>
      </c>
      <c r="BI187" s="124" t="e">
        <f>ROUND(#REF!*H187,2)</f>
        <v>#REF!</v>
      </c>
      <c r="BJ187" s="14" t="s">
        <v>214</v>
      </c>
      <c r="BK187" s="123" t="s">
        <v>2549</v>
      </c>
    </row>
    <row r="188" spans="1:63" s="2" customFormat="1" ht="24.2" customHeight="1" x14ac:dyDescent="0.2">
      <c r="A188" s="25"/>
      <c r="B188" s="112"/>
      <c r="C188" s="113" t="s">
        <v>359</v>
      </c>
      <c r="D188" s="113" t="s">
        <v>145</v>
      </c>
      <c r="E188" s="114" t="s">
        <v>2233</v>
      </c>
      <c r="F188" s="115" t="s">
        <v>2234</v>
      </c>
      <c r="G188" s="116" t="s">
        <v>198</v>
      </c>
      <c r="H188" s="117">
        <v>15.992000000000001</v>
      </c>
      <c r="I188" s="118"/>
      <c r="J188" s="26"/>
      <c r="K188" s="119" t="s">
        <v>1</v>
      </c>
      <c r="L188" s="120" t="s">
        <v>37</v>
      </c>
      <c r="M188" s="121">
        <v>0.29399999999999998</v>
      </c>
      <c r="N188" s="121">
        <f t="shared" si="12"/>
        <v>4.7016479999999996</v>
      </c>
      <c r="O188" s="121">
        <v>5.8E-4</v>
      </c>
      <c r="P188" s="121">
        <f t="shared" si="13"/>
        <v>9.2753599999999999E-3</v>
      </c>
      <c r="Q188" s="121">
        <v>0</v>
      </c>
      <c r="R188" s="122">
        <f t="shared" si="14"/>
        <v>0</v>
      </c>
      <c r="S188" s="25"/>
      <c r="T188" s="25"/>
      <c r="U188" s="25"/>
      <c r="V188" s="25"/>
      <c r="W188" s="25"/>
      <c r="X188" s="25"/>
      <c r="Y188" s="25"/>
      <c r="Z188" s="25"/>
      <c r="AA188" s="25"/>
      <c r="AB188" s="25"/>
      <c r="AC188" s="25"/>
      <c r="AP188" s="123" t="s">
        <v>214</v>
      </c>
      <c r="AR188" s="123" t="s">
        <v>145</v>
      </c>
      <c r="AS188" s="123" t="s">
        <v>67</v>
      </c>
      <c r="AW188" s="14" t="s">
        <v>144</v>
      </c>
      <c r="BC188" s="124" t="e">
        <f>IF(L188="základní",#REF!,0)</f>
        <v>#REF!</v>
      </c>
      <c r="BD188" s="124">
        <f>IF(L188="snížená",#REF!,0)</f>
        <v>0</v>
      </c>
      <c r="BE188" s="124">
        <f>IF(L188="zákl. přenesená",#REF!,0)</f>
        <v>0</v>
      </c>
      <c r="BF188" s="124">
        <f>IF(L188="sníž. přenesená",#REF!,0)</f>
        <v>0</v>
      </c>
      <c r="BG188" s="124">
        <f>IF(L188="nulová",#REF!,0)</f>
        <v>0</v>
      </c>
      <c r="BH188" s="14" t="s">
        <v>65</v>
      </c>
      <c r="BI188" s="124" t="e">
        <f>ROUND(#REF!*H188,2)</f>
        <v>#REF!</v>
      </c>
      <c r="BJ188" s="14" t="s">
        <v>214</v>
      </c>
      <c r="BK188" s="123" t="s">
        <v>2550</v>
      </c>
    </row>
    <row r="189" spans="1:63" s="2" customFormat="1" ht="24.2" customHeight="1" x14ac:dyDescent="0.2">
      <c r="A189" s="25"/>
      <c r="B189" s="112"/>
      <c r="C189" s="126" t="s">
        <v>363</v>
      </c>
      <c r="D189" s="126" t="s">
        <v>242</v>
      </c>
      <c r="E189" s="127" t="s">
        <v>2236</v>
      </c>
      <c r="F189" s="128" t="s">
        <v>2237</v>
      </c>
      <c r="G189" s="129" t="s">
        <v>198</v>
      </c>
      <c r="H189" s="130">
        <v>17.591000000000001</v>
      </c>
      <c r="I189" s="131"/>
      <c r="J189" s="132"/>
      <c r="K189" s="133" t="s">
        <v>1</v>
      </c>
      <c r="L189" s="134" t="s">
        <v>37</v>
      </c>
      <c r="M189" s="121">
        <v>0</v>
      </c>
      <c r="N189" s="121">
        <f t="shared" si="12"/>
        <v>0</v>
      </c>
      <c r="O189" s="121">
        <v>4.4999999999999999E-4</v>
      </c>
      <c r="P189" s="121">
        <f t="shared" si="13"/>
        <v>7.9159499999999997E-3</v>
      </c>
      <c r="Q189" s="121">
        <v>0</v>
      </c>
      <c r="R189" s="122">
        <f t="shared" si="14"/>
        <v>0</v>
      </c>
      <c r="S189" s="25"/>
      <c r="T189" s="25"/>
      <c r="U189" s="25"/>
      <c r="V189" s="25"/>
      <c r="W189" s="25"/>
      <c r="X189" s="25"/>
      <c r="Y189" s="25"/>
      <c r="Z189" s="25"/>
      <c r="AA189" s="25"/>
      <c r="AB189" s="25"/>
      <c r="AC189" s="25"/>
      <c r="AP189" s="123" t="s">
        <v>267</v>
      </c>
      <c r="AR189" s="123" t="s">
        <v>242</v>
      </c>
      <c r="AS189" s="123" t="s">
        <v>67</v>
      </c>
      <c r="AW189" s="14" t="s">
        <v>144</v>
      </c>
      <c r="BC189" s="124" t="e">
        <f>IF(L189="základní",#REF!,0)</f>
        <v>#REF!</v>
      </c>
      <c r="BD189" s="124">
        <f>IF(L189="snížená",#REF!,0)</f>
        <v>0</v>
      </c>
      <c r="BE189" s="124">
        <f>IF(L189="zákl. přenesená",#REF!,0)</f>
        <v>0</v>
      </c>
      <c r="BF189" s="124">
        <f>IF(L189="sníž. přenesená",#REF!,0)</f>
        <v>0</v>
      </c>
      <c r="BG189" s="124">
        <f>IF(L189="nulová",#REF!,0)</f>
        <v>0</v>
      </c>
      <c r="BH189" s="14" t="s">
        <v>65</v>
      </c>
      <c r="BI189" s="124" t="e">
        <f>ROUND(#REF!*H189,2)</f>
        <v>#REF!</v>
      </c>
      <c r="BJ189" s="14" t="s">
        <v>214</v>
      </c>
      <c r="BK189" s="123" t="s">
        <v>2551</v>
      </c>
    </row>
    <row r="190" spans="1:63" s="2" customFormat="1" ht="24.2" customHeight="1" x14ac:dyDescent="0.2">
      <c r="A190" s="25"/>
      <c r="B190" s="112"/>
      <c r="C190" s="113" t="s">
        <v>367</v>
      </c>
      <c r="D190" s="113" t="s">
        <v>145</v>
      </c>
      <c r="E190" s="114" t="s">
        <v>2552</v>
      </c>
      <c r="F190" s="115" t="s">
        <v>2553</v>
      </c>
      <c r="G190" s="116" t="s">
        <v>178</v>
      </c>
      <c r="H190" s="117">
        <v>13.707000000000001</v>
      </c>
      <c r="I190" s="118"/>
      <c r="J190" s="26"/>
      <c r="K190" s="119" t="s">
        <v>1</v>
      </c>
      <c r="L190" s="120" t="s">
        <v>37</v>
      </c>
      <c r="M190" s="121">
        <v>0.63100000000000001</v>
      </c>
      <c r="N190" s="121">
        <f t="shared" si="12"/>
        <v>8.6491170000000004</v>
      </c>
      <c r="O190" s="121">
        <v>6.3499999999999997E-3</v>
      </c>
      <c r="P190" s="121">
        <f t="shared" si="13"/>
        <v>8.7039450000000004E-2</v>
      </c>
      <c r="Q190" s="121">
        <v>0</v>
      </c>
      <c r="R190" s="122">
        <f t="shared" si="14"/>
        <v>0</v>
      </c>
      <c r="S190" s="25"/>
      <c r="T190" s="25"/>
      <c r="U190" s="25"/>
      <c r="V190" s="25"/>
      <c r="W190" s="25"/>
      <c r="X190" s="25"/>
      <c r="Y190" s="25"/>
      <c r="Z190" s="25"/>
      <c r="AA190" s="25"/>
      <c r="AB190" s="25"/>
      <c r="AC190" s="25"/>
      <c r="AP190" s="123" t="s">
        <v>214</v>
      </c>
      <c r="AR190" s="123" t="s">
        <v>145</v>
      </c>
      <c r="AS190" s="123" t="s">
        <v>67</v>
      </c>
      <c r="AW190" s="14" t="s">
        <v>144</v>
      </c>
      <c r="BC190" s="124" t="e">
        <f>IF(L190="základní",#REF!,0)</f>
        <v>#REF!</v>
      </c>
      <c r="BD190" s="124">
        <f>IF(L190="snížená",#REF!,0)</f>
        <v>0</v>
      </c>
      <c r="BE190" s="124">
        <f>IF(L190="zákl. přenesená",#REF!,0)</f>
        <v>0</v>
      </c>
      <c r="BF190" s="124">
        <f>IF(L190="sníž. přenesená",#REF!,0)</f>
        <v>0</v>
      </c>
      <c r="BG190" s="124">
        <f>IF(L190="nulová",#REF!,0)</f>
        <v>0</v>
      </c>
      <c r="BH190" s="14" t="s">
        <v>65</v>
      </c>
      <c r="BI190" s="124" t="e">
        <f>ROUND(#REF!*H190,2)</f>
        <v>#REF!</v>
      </c>
      <c r="BJ190" s="14" t="s">
        <v>214</v>
      </c>
      <c r="BK190" s="123" t="s">
        <v>2554</v>
      </c>
    </row>
    <row r="191" spans="1:63" s="2" customFormat="1" ht="37.9" customHeight="1" x14ac:dyDescent="0.2">
      <c r="A191" s="25"/>
      <c r="B191" s="112"/>
      <c r="C191" s="126" t="s">
        <v>371</v>
      </c>
      <c r="D191" s="126" t="s">
        <v>242</v>
      </c>
      <c r="E191" s="127" t="s">
        <v>2242</v>
      </c>
      <c r="F191" s="128" t="s">
        <v>2243</v>
      </c>
      <c r="G191" s="129" t="s">
        <v>178</v>
      </c>
      <c r="H191" s="130">
        <v>15.077999999999999</v>
      </c>
      <c r="I191" s="131"/>
      <c r="J191" s="132"/>
      <c r="K191" s="133" t="s">
        <v>1</v>
      </c>
      <c r="L191" s="134" t="s">
        <v>37</v>
      </c>
      <c r="M191" s="121">
        <v>0</v>
      </c>
      <c r="N191" s="121">
        <f t="shared" si="12"/>
        <v>0</v>
      </c>
      <c r="O191" s="121">
        <v>1.9199999999999998E-2</v>
      </c>
      <c r="P191" s="121">
        <f t="shared" si="13"/>
        <v>0.28949759999999997</v>
      </c>
      <c r="Q191" s="121">
        <v>0</v>
      </c>
      <c r="R191" s="122">
        <f t="shared" si="14"/>
        <v>0</v>
      </c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5"/>
      <c r="AP191" s="123" t="s">
        <v>267</v>
      </c>
      <c r="AR191" s="123" t="s">
        <v>242</v>
      </c>
      <c r="AS191" s="123" t="s">
        <v>67</v>
      </c>
      <c r="AW191" s="14" t="s">
        <v>144</v>
      </c>
      <c r="BC191" s="124" t="e">
        <f>IF(L191="základní",#REF!,0)</f>
        <v>#REF!</v>
      </c>
      <c r="BD191" s="124">
        <f>IF(L191="snížená",#REF!,0)</f>
        <v>0</v>
      </c>
      <c r="BE191" s="124">
        <f>IF(L191="zákl. přenesená",#REF!,0)</f>
        <v>0</v>
      </c>
      <c r="BF191" s="124">
        <f>IF(L191="sníž. přenesená",#REF!,0)</f>
        <v>0</v>
      </c>
      <c r="BG191" s="124">
        <f>IF(L191="nulová",#REF!,0)</f>
        <v>0</v>
      </c>
      <c r="BH191" s="14" t="s">
        <v>65</v>
      </c>
      <c r="BI191" s="124" t="e">
        <f>ROUND(#REF!*H191,2)</f>
        <v>#REF!</v>
      </c>
      <c r="BJ191" s="14" t="s">
        <v>214</v>
      </c>
      <c r="BK191" s="123" t="s">
        <v>2555</v>
      </c>
    </row>
    <row r="192" spans="1:63" s="2" customFormat="1" ht="16.5" customHeight="1" x14ac:dyDescent="0.2">
      <c r="A192" s="25"/>
      <c r="B192" s="112"/>
      <c r="C192" s="113" t="s">
        <v>375</v>
      </c>
      <c r="D192" s="113" t="s">
        <v>145</v>
      </c>
      <c r="E192" s="114" t="s">
        <v>2556</v>
      </c>
      <c r="F192" s="115" t="s">
        <v>2557</v>
      </c>
      <c r="G192" s="116" t="s">
        <v>198</v>
      </c>
      <c r="H192" s="117">
        <v>15.992000000000001</v>
      </c>
      <c r="I192" s="118"/>
      <c r="J192" s="26"/>
      <c r="K192" s="119" t="s">
        <v>1</v>
      </c>
      <c r="L192" s="120" t="s">
        <v>37</v>
      </c>
      <c r="M192" s="121">
        <v>0.05</v>
      </c>
      <c r="N192" s="121">
        <f t="shared" si="12"/>
        <v>0.79960000000000009</v>
      </c>
      <c r="O192" s="121">
        <v>1.2E-4</v>
      </c>
      <c r="P192" s="121">
        <f t="shared" si="13"/>
        <v>1.9190400000000001E-3</v>
      </c>
      <c r="Q192" s="121">
        <v>0</v>
      </c>
      <c r="R192" s="122">
        <f t="shared" si="14"/>
        <v>0</v>
      </c>
      <c r="S192" s="25"/>
      <c r="T192" s="25"/>
      <c r="U192" s="25"/>
      <c r="V192" s="25"/>
      <c r="W192" s="25"/>
      <c r="X192" s="25"/>
      <c r="Y192" s="25"/>
      <c r="Z192" s="25"/>
      <c r="AA192" s="25"/>
      <c r="AB192" s="25"/>
      <c r="AC192" s="25"/>
      <c r="AP192" s="123" t="s">
        <v>214</v>
      </c>
      <c r="AR192" s="123" t="s">
        <v>145</v>
      </c>
      <c r="AS192" s="123" t="s">
        <v>67</v>
      </c>
      <c r="AW192" s="14" t="s">
        <v>144</v>
      </c>
      <c r="BC192" s="124" t="e">
        <f>IF(L192="základní",#REF!,0)</f>
        <v>#REF!</v>
      </c>
      <c r="BD192" s="124">
        <f>IF(L192="snížená",#REF!,0)</f>
        <v>0</v>
      </c>
      <c r="BE192" s="124">
        <f>IF(L192="zákl. přenesená",#REF!,0)</f>
        <v>0</v>
      </c>
      <c r="BF192" s="124">
        <f>IF(L192="sníž. přenesená",#REF!,0)</f>
        <v>0</v>
      </c>
      <c r="BG192" s="124">
        <f>IF(L192="nulová",#REF!,0)</f>
        <v>0</v>
      </c>
      <c r="BH192" s="14" t="s">
        <v>65</v>
      </c>
      <c r="BI192" s="124" t="e">
        <f>ROUND(#REF!*H192,2)</f>
        <v>#REF!</v>
      </c>
      <c r="BJ192" s="14" t="s">
        <v>214</v>
      </c>
      <c r="BK192" s="123" t="s">
        <v>2558</v>
      </c>
    </row>
    <row r="193" spans="1:63" s="2" customFormat="1" ht="21.75" customHeight="1" x14ac:dyDescent="0.2">
      <c r="A193" s="25"/>
      <c r="B193" s="112"/>
      <c r="C193" s="113" t="s">
        <v>379</v>
      </c>
      <c r="D193" s="113" t="s">
        <v>145</v>
      </c>
      <c r="E193" s="114" t="s">
        <v>2559</v>
      </c>
      <c r="F193" s="115" t="s">
        <v>2560</v>
      </c>
      <c r="G193" s="116" t="s">
        <v>178</v>
      </c>
      <c r="H193" s="117">
        <v>13.707000000000001</v>
      </c>
      <c r="I193" s="118"/>
      <c r="J193" s="26"/>
      <c r="K193" s="119" t="s">
        <v>1</v>
      </c>
      <c r="L193" s="120" t="s">
        <v>37</v>
      </c>
      <c r="M193" s="121">
        <v>0.1</v>
      </c>
      <c r="N193" s="121">
        <f t="shared" si="12"/>
        <v>1.3707000000000003</v>
      </c>
      <c r="O193" s="121">
        <v>0</v>
      </c>
      <c r="P193" s="121">
        <f t="shared" si="13"/>
        <v>0</v>
      </c>
      <c r="Q193" s="121">
        <v>0</v>
      </c>
      <c r="R193" s="122">
        <f t="shared" si="14"/>
        <v>0</v>
      </c>
      <c r="S193" s="25"/>
      <c r="T193" s="25"/>
      <c r="U193" s="25"/>
      <c r="V193" s="25"/>
      <c r="W193" s="25"/>
      <c r="X193" s="25"/>
      <c r="Y193" s="25"/>
      <c r="Z193" s="25"/>
      <c r="AA193" s="25"/>
      <c r="AB193" s="25"/>
      <c r="AC193" s="25"/>
      <c r="AP193" s="123" t="s">
        <v>214</v>
      </c>
      <c r="AR193" s="123" t="s">
        <v>145</v>
      </c>
      <c r="AS193" s="123" t="s">
        <v>67</v>
      </c>
      <c r="AW193" s="14" t="s">
        <v>144</v>
      </c>
      <c r="BC193" s="124" t="e">
        <f>IF(L193="základní",#REF!,0)</f>
        <v>#REF!</v>
      </c>
      <c r="BD193" s="124">
        <f>IF(L193="snížená",#REF!,0)</f>
        <v>0</v>
      </c>
      <c r="BE193" s="124">
        <f>IF(L193="zákl. přenesená",#REF!,0)</f>
        <v>0</v>
      </c>
      <c r="BF193" s="124">
        <f>IF(L193="sníž. přenesená",#REF!,0)</f>
        <v>0</v>
      </c>
      <c r="BG193" s="124">
        <f>IF(L193="nulová",#REF!,0)</f>
        <v>0</v>
      </c>
      <c r="BH193" s="14" t="s">
        <v>65</v>
      </c>
      <c r="BI193" s="124" t="e">
        <f>ROUND(#REF!*H193,2)</f>
        <v>#REF!</v>
      </c>
      <c r="BJ193" s="14" t="s">
        <v>214</v>
      </c>
      <c r="BK193" s="123" t="s">
        <v>2561</v>
      </c>
    </row>
    <row r="194" spans="1:63" s="2" customFormat="1" ht="24.2" customHeight="1" x14ac:dyDescent="0.2">
      <c r="A194" s="25"/>
      <c r="B194" s="112"/>
      <c r="C194" s="113" t="s">
        <v>383</v>
      </c>
      <c r="D194" s="113" t="s">
        <v>145</v>
      </c>
      <c r="E194" s="114" t="s">
        <v>2562</v>
      </c>
      <c r="F194" s="115" t="s">
        <v>2563</v>
      </c>
      <c r="G194" s="116" t="s">
        <v>339</v>
      </c>
      <c r="H194" s="117">
        <v>324.226</v>
      </c>
      <c r="I194" s="118"/>
      <c r="J194" s="26"/>
      <c r="K194" s="119" t="s">
        <v>1</v>
      </c>
      <c r="L194" s="120" t="s">
        <v>37</v>
      </c>
      <c r="M194" s="121">
        <v>0</v>
      </c>
      <c r="N194" s="121">
        <f t="shared" si="12"/>
        <v>0</v>
      </c>
      <c r="O194" s="121">
        <v>0</v>
      </c>
      <c r="P194" s="121">
        <f t="shared" si="13"/>
        <v>0</v>
      </c>
      <c r="Q194" s="121">
        <v>0</v>
      </c>
      <c r="R194" s="122">
        <f t="shared" si="14"/>
        <v>0</v>
      </c>
      <c r="S194" s="25"/>
      <c r="T194" s="25"/>
      <c r="U194" s="25"/>
      <c r="V194" s="25"/>
      <c r="W194" s="25"/>
      <c r="X194" s="25"/>
      <c r="Y194" s="25"/>
      <c r="Z194" s="25"/>
      <c r="AA194" s="25"/>
      <c r="AB194" s="25"/>
      <c r="AC194" s="25"/>
      <c r="AP194" s="123" t="s">
        <v>214</v>
      </c>
      <c r="AR194" s="123" t="s">
        <v>145</v>
      </c>
      <c r="AS194" s="123" t="s">
        <v>67</v>
      </c>
      <c r="AW194" s="14" t="s">
        <v>144</v>
      </c>
      <c r="BC194" s="124" t="e">
        <f>IF(L194="základní",#REF!,0)</f>
        <v>#REF!</v>
      </c>
      <c r="BD194" s="124">
        <f>IF(L194="snížená",#REF!,0)</f>
        <v>0</v>
      </c>
      <c r="BE194" s="124">
        <f>IF(L194="zákl. přenesená",#REF!,0)</f>
        <v>0</v>
      </c>
      <c r="BF194" s="124">
        <f>IF(L194="sníž. přenesená",#REF!,0)</f>
        <v>0</v>
      </c>
      <c r="BG194" s="124">
        <f>IF(L194="nulová",#REF!,0)</f>
        <v>0</v>
      </c>
      <c r="BH194" s="14" t="s">
        <v>65</v>
      </c>
      <c r="BI194" s="124" t="e">
        <f>ROUND(#REF!*H194,2)</f>
        <v>#REF!</v>
      </c>
      <c r="BJ194" s="14" t="s">
        <v>214</v>
      </c>
      <c r="BK194" s="123" t="s">
        <v>2564</v>
      </c>
    </row>
    <row r="195" spans="1:63" s="12" customFormat="1" ht="22.9" customHeight="1" x14ac:dyDescent="0.2">
      <c r="B195" s="103"/>
      <c r="D195" s="104" t="s">
        <v>56</v>
      </c>
      <c r="E195" s="125" t="s">
        <v>503</v>
      </c>
      <c r="F195" s="125" t="s">
        <v>1130</v>
      </c>
      <c r="J195" s="103"/>
      <c r="K195" s="106"/>
      <c r="L195" s="107"/>
      <c r="M195" s="107"/>
      <c r="N195" s="108">
        <f>SUM(N196:N199)</f>
        <v>31.088912999999998</v>
      </c>
      <c r="O195" s="107"/>
      <c r="P195" s="108">
        <f>SUM(P196:P199)</f>
        <v>2.254602E-2</v>
      </c>
      <c r="Q195" s="107"/>
      <c r="R195" s="109">
        <f>SUM(R196:R199)</f>
        <v>0</v>
      </c>
      <c r="AP195" s="104" t="s">
        <v>67</v>
      </c>
      <c r="AR195" s="110" t="s">
        <v>56</v>
      </c>
      <c r="AS195" s="110" t="s">
        <v>65</v>
      </c>
      <c r="AW195" s="104" t="s">
        <v>144</v>
      </c>
      <c r="BI195" s="111" t="e">
        <f>SUM(BI196:BI199)</f>
        <v>#REF!</v>
      </c>
    </row>
    <row r="196" spans="1:63" s="2" customFormat="1" ht="24.2" customHeight="1" x14ac:dyDescent="0.2">
      <c r="A196" s="25"/>
      <c r="B196" s="112"/>
      <c r="C196" s="113" t="s">
        <v>387</v>
      </c>
      <c r="D196" s="113" t="s">
        <v>145</v>
      </c>
      <c r="E196" s="114" t="s">
        <v>526</v>
      </c>
      <c r="F196" s="115" t="s">
        <v>2565</v>
      </c>
      <c r="G196" s="116" t="s">
        <v>178</v>
      </c>
      <c r="H196" s="117">
        <v>15.231</v>
      </c>
      <c r="I196" s="118"/>
      <c r="J196" s="26"/>
      <c r="K196" s="119" t="s">
        <v>1</v>
      </c>
      <c r="L196" s="120" t="s">
        <v>37</v>
      </c>
      <c r="M196" s="121">
        <v>0.34699999999999998</v>
      </c>
      <c r="N196" s="121">
        <f>M196*H196</f>
        <v>5.2851569999999999</v>
      </c>
      <c r="O196" s="121">
        <v>2.0000000000000002E-5</v>
      </c>
      <c r="P196" s="121">
        <f>O196*H196</f>
        <v>3.0462000000000002E-4</v>
      </c>
      <c r="Q196" s="121">
        <v>0</v>
      </c>
      <c r="R196" s="122">
        <f>Q196*H196</f>
        <v>0</v>
      </c>
      <c r="S196" s="25"/>
      <c r="T196" s="25"/>
      <c r="U196" s="25"/>
      <c r="V196" s="25"/>
      <c r="W196" s="25"/>
      <c r="X196" s="25"/>
      <c r="Y196" s="25"/>
      <c r="Z196" s="25"/>
      <c r="AA196" s="25"/>
      <c r="AB196" s="25"/>
      <c r="AC196" s="25"/>
      <c r="AP196" s="123" t="s">
        <v>214</v>
      </c>
      <c r="AR196" s="123" t="s">
        <v>145</v>
      </c>
      <c r="AS196" s="123" t="s">
        <v>67</v>
      </c>
      <c r="AW196" s="14" t="s">
        <v>144</v>
      </c>
      <c r="BC196" s="124" t="e">
        <f>IF(L196="základní",#REF!,0)</f>
        <v>#REF!</v>
      </c>
      <c r="BD196" s="124">
        <f>IF(L196="snížená",#REF!,0)</f>
        <v>0</v>
      </c>
      <c r="BE196" s="124">
        <f>IF(L196="zákl. přenesená",#REF!,0)</f>
        <v>0</v>
      </c>
      <c r="BF196" s="124">
        <f>IF(L196="sníž. přenesená",#REF!,0)</f>
        <v>0</v>
      </c>
      <c r="BG196" s="124">
        <f>IF(L196="nulová",#REF!,0)</f>
        <v>0</v>
      </c>
      <c r="BH196" s="14" t="s">
        <v>65</v>
      </c>
      <c r="BI196" s="124" t="e">
        <f>ROUND(#REF!*H196,2)</f>
        <v>#REF!</v>
      </c>
      <c r="BJ196" s="14" t="s">
        <v>214</v>
      </c>
      <c r="BK196" s="123" t="s">
        <v>2566</v>
      </c>
    </row>
    <row r="197" spans="1:63" s="2" customFormat="1" ht="24.2" customHeight="1" x14ac:dyDescent="0.2">
      <c r="A197" s="25"/>
      <c r="B197" s="112"/>
      <c r="C197" s="113" t="s">
        <v>391</v>
      </c>
      <c r="D197" s="113" t="s">
        <v>145</v>
      </c>
      <c r="E197" s="114" t="s">
        <v>1134</v>
      </c>
      <c r="F197" s="115" t="s">
        <v>2571</v>
      </c>
      <c r="G197" s="116" t="s">
        <v>178</v>
      </c>
      <c r="H197" s="117">
        <v>15.231</v>
      </c>
      <c r="I197" s="118"/>
      <c r="J197" s="26"/>
      <c r="K197" s="119" t="s">
        <v>1</v>
      </c>
      <c r="L197" s="120" t="s">
        <v>37</v>
      </c>
      <c r="M197" s="121">
        <v>0</v>
      </c>
      <c r="N197" s="121">
        <f>M197*H197</f>
        <v>0</v>
      </c>
      <c r="O197" s="121">
        <v>6.6E-4</v>
      </c>
      <c r="P197" s="121">
        <f>O197*H197</f>
        <v>1.0052459999999999E-2</v>
      </c>
      <c r="Q197" s="121">
        <v>0</v>
      </c>
      <c r="R197" s="122">
        <f>Q197*H197</f>
        <v>0</v>
      </c>
      <c r="S197" s="25"/>
      <c r="T197" s="25"/>
      <c r="U197" s="25"/>
      <c r="V197" s="25"/>
      <c r="W197" s="25"/>
      <c r="X197" s="25"/>
      <c r="Y197" s="25"/>
      <c r="Z197" s="25"/>
      <c r="AA197" s="25"/>
      <c r="AB197" s="25"/>
      <c r="AC197" s="25"/>
      <c r="AP197" s="123" t="s">
        <v>214</v>
      </c>
      <c r="AR197" s="123" t="s">
        <v>145</v>
      </c>
      <c r="AS197" s="123" t="s">
        <v>67</v>
      </c>
      <c r="AW197" s="14" t="s">
        <v>144</v>
      </c>
      <c r="BC197" s="124" t="e">
        <f>IF(L197="základní",#REF!,0)</f>
        <v>#REF!</v>
      </c>
      <c r="BD197" s="124">
        <f>IF(L197="snížená",#REF!,0)</f>
        <v>0</v>
      </c>
      <c r="BE197" s="124">
        <f>IF(L197="zákl. přenesená",#REF!,0)</f>
        <v>0</v>
      </c>
      <c r="BF197" s="124">
        <f>IF(L197="sníž. přenesená",#REF!,0)</f>
        <v>0</v>
      </c>
      <c r="BG197" s="124">
        <f>IF(L197="nulová",#REF!,0)</f>
        <v>0</v>
      </c>
      <c r="BH197" s="14" t="s">
        <v>65</v>
      </c>
      <c r="BI197" s="124" t="e">
        <f>ROUND(#REF!*H197,2)</f>
        <v>#REF!</v>
      </c>
      <c r="BJ197" s="14" t="s">
        <v>214</v>
      </c>
      <c r="BK197" s="123" t="s">
        <v>2572</v>
      </c>
    </row>
    <row r="198" spans="1:63" s="2" customFormat="1" ht="24.2" customHeight="1" x14ac:dyDescent="0.2">
      <c r="A198" s="25"/>
      <c r="B198" s="112"/>
      <c r="C198" s="113" t="s">
        <v>395</v>
      </c>
      <c r="D198" s="113" t="s">
        <v>145</v>
      </c>
      <c r="E198" s="114" t="s">
        <v>2573</v>
      </c>
      <c r="F198" s="115" t="s">
        <v>2574</v>
      </c>
      <c r="G198" s="116" t="s">
        <v>178</v>
      </c>
      <c r="H198" s="117">
        <v>22.998000000000001</v>
      </c>
      <c r="I198" s="118"/>
      <c r="J198" s="26"/>
      <c r="K198" s="119" t="s">
        <v>1</v>
      </c>
      <c r="L198" s="120" t="s">
        <v>37</v>
      </c>
      <c r="M198" s="121">
        <v>0.40799999999999997</v>
      </c>
      <c r="N198" s="121">
        <f>M198*H198</f>
        <v>9.383184</v>
      </c>
      <c r="O198" s="121">
        <v>2.0000000000000002E-5</v>
      </c>
      <c r="P198" s="121">
        <f>O198*H198</f>
        <v>4.5996000000000003E-4</v>
      </c>
      <c r="Q198" s="121">
        <v>0</v>
      </c>
      <c r="R198" s="122">
        <f>Q198*H198</f>
        <v>0</v>
      </c>
      <c r="S198" s="25"/>
      <c r="T198" s="25"/>
      <c r="U198" s="25"/>
      <c r="V198" s="25"/>
      <c r="W198" s="25"/>
      <c r="X198" s="25"/>
      <c r="Y198" s="25"/>
      <c r="Z198" s="25"/>
      <c r="AA198" s="25"/>
      <c r="AB198" s="25"/>
      <c r="AC198" s="25"/>
      <c r="AP198" s="123" t="s">
        <v>214</v>
      </c>
      <c r="AR198" s="123" t="s">
        <v>145</v>
      </c>
      <c r="AS198" s="123" t="s">
        <v>67</v>
      </c>
      <c r="AW198" s="14" t="s">
        <v>144</v>
      </c>
      <c r="BC198" s="124" t="e">
        <f>IF(L198="základní",#REF!,0)</f>
        <v>#REF!</v>
      </c>
      <c r="BD198" s="124">
        <f>IF(L198="snížená",#REF!,0)</f>
        <v>0</v>
      </c>
      <c r="BE198" s="124">
        <f>IF(L198="zákl. přenesená",#REF!,0)</f>
        <v>0</v>
      </c>
      <c r="BF198" s="124">
        <f>IF(L198="sníž. přenesená",#REF!,0)</f>
        <v>0</v>
      </c>
      <c r="BG198" s="124">
        <f>IF(L198="nulová",#REF!,0)</f>
        <v>0</v>
      </c>
      <c r="BH198" s="14" t="s">
        <v>65</v>
      </c>
      <c r="BI198" s="124" t="e">
        <f>ROUND(#REF!*H198,2)</f>
        <v>#REF!</v>
      </c>
      <c r="BJ198" s="14" t="s">
        <v>214</v>
      </c>
      <c r="BK198" s="123" t="s">
        <v>2575</v>
      </c>
    </row>
    <row r="199" spans="1:63" s="2" customFormat="1" ht="37.9" customHeight="1" x14ac:dyDescent="0.2">
      <c r="A199" s="25"/>
      <c r="B199" s="112"/>
      <c r="C199" s="113" t="s">
        <v>399</v>
      </c>
      <c r="D199" s="113" t="s">
        <v>145</v>
      </c>
      <c r="E199" s="114" t="s">
        <v>2576</v>
      </c>
      <c r="F199" s="115" t="s">
        <v>2577</v>
      </c>
      <c r="G199" s="116" t="s">
        <v>178</v>
      </c>
      <c r="H199" s="117">
        <v>22.998000000000001</v>
      </c>
      <c r="I199" s="118"/>
      <c r="J199" s="26"/>
      <c r="K199" s="119" t="s">
        <v>1</v>
      </c>
      <c r="L199" s="120" t="s">
        <v>37</v>
      </c>
      <c r="M199" s="121">
        <v>0.71399999999999997</v>
      </c>
      <c r="N199" s="121">
        <f>M199*H199</f>
        <v>16.420572</v>
      </c>
      <c r="O199" s="121">
        <v>5.1000000000000004E-4</v>
      </c>
      <c r="P199" s="121">
        <f>O199*H199</f>
        <v>1.1728980000000002E-2</v>
      </c>
      <c r="Q199" s="121">
        <v>0</v>
      </c>
      <c r="R199" s="122">
        <f>Q199*H199</f>
        <v>0</v>
      </c>
      <c r="S199" s="25"/>
      <c r="T199" s="25"/>
      <c r="U199" s="25"/>
      <c r="V199" s="25"/>
      <c r="W199" s="25"/>
      <c r="X199" s="25"/>
      <c r="Y199" s="25"/>
      <c r="Z199" s="25"/>
      <c r="AA199" s="25"/>
      <c r="AB199" s="25"/>
      <c r="AC199" s="25"/>
      <c r="AP199" s="123" t="s">
        <v>143</v>
      </c>
      <c r="AR199" s="123" t="s">
        <v>145</v>
      </c>
      <c r="AS199" s="123" t="s">
        <v>67</v>
      </c>
      <c r="AW199" s="14" t="s">
        <v>144</v>
      </c>
      <c r="BC199" s="124" t="e">
        <f>IF(L199="základní",#REF!,0)</f>
        <v>#REF!</v>
      </c>
      <c r="BD199" s="124">
        <f>IF(L199="snížená",#REF!,0)</f>
        <v>0</v>
      </c>
      <c r="BE199" s="124">
        <f>IF(L199="zákl. přenesená",#REF!,0)</f>
        <v>0</v>
      </c>
      <c r="BF199" s="124">
        <f>IF(L199="sníž. přenesená",#REF!,0)</f>
        <v>0</v>
      </c>
      <c r="BG199" s="124">
        <f>IF(L199="nulová",#REF!,0)</f>
        <v>0</v>
      </c>
      <c r="BH199" s="14" t="s">
        <v>65</v>
      </c>
      <c r="BI199" s="124" t="e">
        <f>ROUND(#REF!*H199,2)</f>
        <v>#REF!</v>
      </c>
      <c r="BJ199" s="14" t="s">
        <v>143</v>
      </c>
      <c r="BK199" s="123" t="s">
        <v>2578</v>
      </c>
    </row>
    <row r="200" spans="1:63" s="12" customFormat="1" ht="22.9" customHeight="1" x14ac:dyDescent="0.2">
      <c r="B200" s="103"/>
      <c r="D200" s="104" t="s">
        <v>56</v>
      </c>
      <c r="E200" s="125" t="s">
        <v>1593</v>
      </c>
      <c r="F200" s="125" t="s">
        <v>1915</v>
      </c>
      <c r="J200" s="103"/>
      <c r="K200" s="106"/>
      <c r="L200" s="107"/>
      <c r="M200" s="107"/>
      <c r="N200" s="108">
        <f>SUM(N201:N210)</f>
        <v>175.555127</v>
      </c>
      <c r="O200" s="107"/>
      <c r="P200" s="108">
        <f>SUM(P201:P210)</f>
        <v>0.92665276000000008</v>
      </c>
      <c r="Q200" s="107"/>
      <c r="R200" s="109">
        <f>SUM(R201:R210)</f>
        <v>6.586446E-2</v>
      </c>
      <c r="AP200" s="104" t="s">
        <v>67</v>
      </c>
      <c r="AR200" s="110" t="s">
        <v>56</v>
      </c>
      <c r="AS200" s="110" t="s">
        <v>65</v>
      </c>
      <c r="AW200" s="104" t="s">
        <v>144</v>
      </c>
      <c r="BI200" s="111" t="e">
        <f>SUM(BI201:BI210)</f>
        <v>#REF!</v>
      </c>
    </row>
    <row r="201" spans="1:63" s="2" customFormat="1" ht="24.2" customHeight="1" x14ac:dyDescent="0.2">
      <c r="A201" s="25"/>
      <c r="B201" s="112"/>
      <c r="C201" s="113" t="s">
        <v>403</v>
      </c>
      <c r="D201" s="113" t="s">
        <v>145</v>
      </c>
      <c r="E201" s="114" t="s">
        <v>1595</v>
      </c>
      <c r="F201" s="115" t="s">
        <v>1596</v>
      </c>
      <c r="G201" s="116" t="s">
        <v>169</v>
      </c>
      <c r="H201" s="117">
        <v>0.5</v>
      </c>
      <c r="I201" s="118"/>
      <c r="J201" s="26"/>
      <c r="K201" s="119" t="s">
        <v>1</v>
      </c>
      <c r="L201" s="120" t="s">
        <v>37</v>
      </c>
      <c r="M201" s="121">
        <v>2.9000000000000001E-2</v>
      </c>
      <c r="N201" s="121">
        <f t="shared" ref="N201:N210" si="15">M201*H201</f>
        <v>1.4500000000000001E-2</v>
      </c>
      <c r="O201" s="121">
        <v>0</v>
      </c>
      <c r="P201" s="121">
        <f t="shared" ref="P201:P210" si="16">O201*H201</f>
        <v>0</v>
      </c>
      <c r="Q201" s="121">
        <v>0</v>
      </c>
      <c r="R201" s="122">
        <f t="shared" ref="R201:R210" si="17">Q201*H201</f>
        <v>0</v>
      </c>
      <c r="S201" s="25"/>
      <c r="T201" s="25"/>
      <c r="U201" s="25"/>
      <c r="V201" s="25"/>
      <c r="W201" s="25"/>
      <c r="X201" s="25"/>
      <c r="Y201" s="25"/>
      <c r="Z201" s="25"/>
      <c r="AA201" s="25"/>
      <c r="AB201" s="25"/>
      <c r="AC201" s="25"/>
      <c r="AP201" s="123" t="s">
        <v>214</v>
      </c>
      <c r="AR201" s="123" t="s">
        <v>145</v>
      </c>
      <c r="AS201" s="123" t="s">
        <v>67</v>
      </c>
      <c r="AW201" s="14" t="s">
        <v>144</v>
      </c>
      <c r="BC201" s="124" t="e">
        <f>IF(L201="základní",#REF!,0)</f>
        <v>#REF!</v>
      </c>
      <c r="BD201" s="124">
        <f>IF(L201="snížená",#REF!,0)</f>
        <v>0</v>
      </c>
      <c r="BE201" s="124">
        <f>IF(L201="zákl. přenesená",#REF!,0)</f>
        <v>0</v>
      </c>
      <c r="BF201" s="124">
        <f>IF(L201="sníž. přenesená",#REF!,0)</f>
        <v>0</v>
      </c>
      <c r="BG201" s="124">
        <f>IF(L201="nulová",#REF!,0)</f>
        <v>0</v>
      </c>
      <c r="BH201" s="14" t="s">
        <v>65</v>
      </c>
      <c r="BI201" s="124" t="e">
        <f>ROUND(#REF!*H201,2)</f>
        <v>#REF!</v>
      </c>
      <c r="BJ201" s="14" t="s">
        <v>214</v>
      </c>
      <c r="BK201" s="123" t="s">
        <v>2579</v>
      </c>
    </row>
    <row r="202" spans="1:63" s="2" customFormat="1" ht="24.2" customHeight="1" x14ac:dyDescent="0.2">
      <c r="A202" s="25"/>
      <c r="B202" s="112"/>
      <c r="C202" s="113" t="s">
        <v>407</v>
      </c>
      <c r="D202" s="113" t="s">
        <v>145</v>
      </c>
      <c r="E202" s="114" t="s">
        <v>2580</v>
      </c>
      <c r="F202" s="115" t="s">
        <v>2581</v>
      </c>
      <c r="G202" s="116" t="s">
        <v>178</v>
      </c>
      <c r="H202" s="117">
        <v>212.46600000000001</v>
      </c>
      <c r="I202" s="118"/>
      <c r="J202" s="26"/>
      <c r="K202" s="119" t="s">
        <v>1</v>
      </c>
      <c r="L202" s="120" t="s">
        <v>37</v>
      </c>
      <c r="M202" s="121">
        <v>1.4E-2</v>
      </c>
      <c r="N202" s="121">
        <f t="shared" si="15"/>
        <v>2.9745240000000002</v>
      </c>
      <c r="O202" s="121">
        <v>0</v>
      </c>
      <c r="P202" s="121">
        <f t="shared" si="16"/>
        <v>0</v>
      </c>
      <c r="Q202" s="121">
        <v>0</v>
      </c>
      <c r="R202" s="122">
        <f t="shared" si="17"/>
        <v>0</v>
      </c>
      <c r="S202" s="25"/>
      <c r="T202" s="25"/>
      <c r="U202" s="25"/>
      <c r="V202" s="25"/>
      <c r="W202" s="25"/>
      <c r="X202" s="25"/>
      <c r="Y202" s="25"/>
      <c r="Z202" s="25"/>
      <c r="AA202" s="25"/>
      <c r="AB202" s="25"/>
      <c r="AC202" s="25"/>
      <c r="AP202" s="123" t="s">
        <v>214</v>
      </c>
      <c r="AR202" s="123" t="s">
        <v>145</v>
      </c>
      <c r="AS202" s="123" t="s">
        <v>67</v>
      </c>
      <c r="AW202" s="14" t="s">
        <v>144</v>
      </c>
      <c r="BC202" s="124" t="e">
        <f>IF(L202="základní",#REF!,0)</f>
        <v>#REF!</v>
      </c>
      <c r="BD202" s="124">
        <f>IF(L202="snížená",#REF!,0)</f>
        <v>0</v>
      </c>
      <c r="BE202" s="124">
        <f>IF(L202="zákl. přenesená",#REF!,0)</f>
        <v>0</v>
      </c>
      <c r="BF202" s="124">
        <f>IF(L202="sníž. přenesená",#REF!,0)</f>
        <v>0</v>
      </c>
      <c r="BG202" s="124">
        <f>IF(L202="nulová",#REF!,0)</f>
        <v>0</v>
      </c>
      <c r="BH202" s="14" t="s">
        <v>65</v>
      </c>
      <c r="BI202" s="124" t="e">
        <f>ROUND(#REF!*H202,2)</f>
        <v>#REF!</v>
      </c>
      <c r="BJ202" s="14" t="s">
        <v>214</v>
      </c>
      <c r="BK202" s="123" t="s">
        <v>2582</v>
      </c>
    </row>
    <row r="203" spans="1:63" s="2" customFormat="1" ht="21.75" customHeight="1" x14ac:dyDescent="0.2">
      <c r="A203" s="25"/>
      <c r="B203" s="112"/>
      <c r="C203" s="113" t="s">
        <v>411</v>
      </c>
      <c r="D203" s="113" t="s">
        <v>145</v>
      </c>
      <c r="E203" s="114" t="s">
        <v>2583</v>
      </c>
      <c r="F203" s="115" t="s">
        <v>2584</v>
      </c>
      <c r="G203" s="116" t="s">
        <v>178</v>
      </c>
      <c r="H203" s="117">
        <v>212.46600000000001</v>
      </c>
      <c r="I203" s="118"/>
      <c r="J203" s="26"/>
      <c r="K203" s="119" t="s">
        <v>1</v>
      </c>
      <c r="L203" s="120" t="s">
        <v>37</v>
      </c>
      <c r="M203" s="121">
        <v>0.1</v>
      </c>
      <c r="N203" s="121">
        <f t="shared" si="15"/>
        <v>21.246600000000001</v>
      </c>
      <c r="O203" s="121">
        <v>0</v>
      </c>
      <c r="P203" s="121">
        <f t="shared" si="16"/>
        <v>0</v>
      </c>
      <c r="Q203" s="121">
        <v>0</v>
      </c>
      <c r="R203" s="122">
        <f t="shared" si="17"/>
        <v>0</v>
      </c>
      <c r="S203" s="25"/>
      <c r="T203" s="25"/>
      <c r="U203" s="25"/>
      <c r="V203" s="25"/>
      <c r="W203" s="25"/>
      <c r="X203" s="25"/>
      <c r="Y203" s="25"/>
      <c r="Z203" s="25"/>
      <c r="AA203" s="25"/>
      <c r="AB203" s="25"/>
      <c r="AC203" s="25"/>
      <c r="AP203" s="123" t="s">
        <v>214</v>
      </c>
      <c r="AR203" s="123" t="s">
        <v>145</v>
      </c>
      <c r="AS203" s="123" t="s">
        <v>67</v>
      </c>
      <c r="AW203" s="14" t="s">
        <v>144</v>
      </c>
      <c r="BC203" s="124" t="e">
        <f>IF(L203="základní",#REF!,0)</f>
        <v>#REF!</v>
      </c>
      <c r="BD203" s="124">
        <f>IF(L203="snížená",#REF!,0)</f>
        <v>0</v>
      </c>
      <c r="BE203" s="124">
        <f>IF(L203="zákl. přenesená",#REF!,0)</f>
        <v>0</v>
      </c>
      <c r="BF203" s="124">
        <f>IF(L203="sníž. přenesená",#REF!,0)</f>
        <v>0</v>
      </c>
      <c r="BG203" s="124">
        <f>IF(L203="nulová",#REF!,0)</f>
        <v>0</v>
      </c>
      <c r="BH203" s="14" t="s">
        <v>65</v>
      </c>
      <c r="BI203" s="124" t="e">
        <f>ROUND(#REF!*H203,2)</f>
        <v>#REF!</v>
      </c>
      <c r="BJ203" s="14" t="s">
        <v>214</v>
      </c>
      <c r="BK203" s="123" t="s">
        <v>2585</v>
      </c>
    </row>
    <row r="204" spans="1:63" s="2" customFormat="1" ht="24.2" customHeight="1" x14ac:dyDescent="0.2">
      <c r="A204" s="25"/>
      <c r="B204" s="112"/>
      <c r="C204" s="113" t="s">
        <v>415</v>
      </c>
      <c r="D204" s="113" t="s">
        <v>145</v>
      </c>
      <c r="E204" s="114" t="s">
        <v>2586</v>
      </c>
      <c r="F204" s="115" t="s">
        <v>2587</v>
      </c>
      <c r="G204" s="116" t="s">
        <v>178</v>
      </c>
      <c r="H204" s="117">
        <v>212.46600000000001</v>
      </c>
      <c r="I204" s="118"/>
      <c r="J204" s="26"/>
      <c r="K204" s="119" t="s">
        <v>1</v>
      </c>
      <c r="L204" s="120" t="s">
        <v>37</v>
      </c>
      <c r="M204" s="121">
        <v>8.7999999999999995E-2</v>
      </c>
      <c r="N204" s="121">
        <f t="shared" si="15"/>
        <v>18.697008</v>
      </c>
      <c r="O204" s="121">
        <v>1E-3</v>
      </c>
      <c r="P204" s="121">
        <f t="shared" si="16"/>
        <v>0.21246600000000002</v>
      </c>
      <c r="Q204" s="121">
        <v>3.1E-4</v>
      </c>
      <c r="R204" s="122">
        <f t="shared" si="17"/>
        <v>6.586446E-2</v>
      </c>
      <c r="S204" s="25"/>
      <c r="T204" s="25"/>
      <c r="U204" s="25"/>
      <c r="V204" s="25"/>
      <c r="W204" s="25"/>
      <c r="X204" s="25"/>
      <c r="Y204" s="25"/>
      <c r="Z204" s="25"/>
      <c r="AA204" s="25"/>
      <c r="AB204" s="25"/>
      <c r="AC204" s="25"/>
      <c r="AP204" s="123" t="s">
        <v>214</v>
      </c>
      <c r="AR204" s="123" t="s">
        <v>145</v>
      </c>
      <c r="AS204" s="123" t="s">
        <v>67</v>
      </c>
      <c r="AW204" s="14" t="s">
        <v>144</v>
      </c>
      <c r="BC204" s="124" t="e">
        <f>IF(L204="základní",#REF!,0)</f>
        <v>#REF!</v>
      </c>
      <c r="BD204" s="124">
        <f>IF(L204="snížená",#REF!,0)</f>
        <v>0</v>
      </c>
      <c r="BE204" s="124">
        <f>IF(L204="zákl. přenesená",#REF!,0)</f>
        <v>0</v>
      </c>
      <c r="BF204" s="124">
        <f>IF(L204="sníž. přenesená",#REF!,0)</f>
        <v>0</v>
      </c>
      <c r="BG204" s="124">
        <f>IF(L204="nulová",#REF!,0)</f>
        <v>0</v>
      </c>
      <c r="BH204" s="14" t="s">
        <v>65</v>
      </c>
      <c r="BI204" s="124" t="e">
        <f>ROUND(#REF!*H204,2)</f>
        <v>#REF!</v>
      </c>
      <c r="BJ204" s="14" t="s">
        <v>214</v>
      </c>
      <c r="BK204" s="123" t="s">
        <v>2588</v>
      </c>
    </row>
    <row r="205" spans="1:63" s="2" customFormat="1" ht="24.2" customHeight="1" x14ac:dyDescent="0.2">
      <c r="A205" s="25"/>
      <c r="B205" s="112"/>
      <c r="C205" s="113" t="s">
        <v>419</v>
      </c>
      <c r="D205" s="113" t="s">
        <v>145</v>
      </c>
      <c r="E205" s="114" t="s">
        <v>2589</v>
      </c>
      <c r="F205" s="115" t="s">
        <v>2590</v>
      </c>
      <c r="G205" s="116" t="s">
        <v>178</v>
      </c>
      <c r="H205" s="117">
        <v>212.46600000000001</v>
      </c>
      <c r="I205" s="118"/>
      <c r="J205" s="26"/>
      <c r="K205" s="119" t="s">
        <v>1</v>
      </c>
      <c r="L205" s="120" t="s">
        <v>37</v>
      </c>
      <c r="M205" s="121">
        <v>4.3999999999999997E-2</v>
      </c>
      <c r="N205" s="121">
        <f t="shared" si="15"/>
        <v>9.3485040000000001</v>
      </c>
      <c r="O205" s="121">
        <v>0</v>
      </c>
      <c r="P205" s="121">
        <f t="shared" si="16"/>
        <v>0</v>
      </c>
      <c r="Q205" s="121">
        <v>0</v>
      </c>
      <c r="R205" s="122">
        <f t="shared" si="17"/>
        <v>0</v>
      </c>
      <c r="S205" s="25"/>
      <c r="T205" s="25"/>
      <c r="U205" s="25"/>
      <c r="V205" s="25"/>
      <c r="W205" s="25"/>
      <c r="X205" s="25"/>
      <c r="Y205" s="25"/>
      <c r="Z205" s="25"/>
      <c r="AA205" s="25"/>
      <c r="AB205" s="25"/>
      <c r="AC205" s="25"/>
      <c r="AP205" s="123" t="s">
        <v>214</v>
      </c>
      <c r="AR205" s="123" t="s">
        <v>145</v>
      </c>
      <c r="AS205" s="123" t="s">
        <v>67</v>
      </c>
      <c r="AW205" s="14" t="s">
        <v>144</v>
      </c>
      <c r="BC205" s="124" t="e">
        <f>IF(L205="základní",#REF!,0)</f>
        <v>#REF!</v>
      </c>
      <c r="BD205" s="124">
        <f>IF(L205="snížená",#REF!,0)</f>
        <v>0</v>
      </c>
      <c r="BE205" s="124">
        <f>IF(L205="zákl. přenesená",#REF!,0)</f>
        <v>0</v>
      </c>
      <c r="BF205" s="124">
        <f>IF(L205="sníž. přenesená",#REF!,0)</f>
        <v>0</v>
      </c>
      <c r="BG205" s="124">
        <f>IF(L205="nulová",#REF!,0)</f>
        <v>0</v>
      </c>
      <c r="BH205" s="14" t="s">
        <v>65</v>
      </c>
      <c r="BI205" s="124" t="e">
        <f>ROUND(#REF!*H205,2)</f>
        <v>#REF!</v>
      </c>
      <c r="BJ205" s="14" t="s">
        <v>214</v>
      </c>
      <c r="BK205" s="123" t="s">
        <v>2591</v>
      </c>
    </row>
    <row r="206" spans="1:63" s="2" customFormat="1" ht="24.2" customHeight="1" x14ac:dyDescent="0.2">
      <c r="A206" s="25"/>
      <c r="B206" s="112"/>
      <c r="C206" s="113" t="s">
        <v>423</v>
      </c>
      <c r="D206" s="113" t="s">
        <v>145</v>
      </c>
      <c r="E206" s="114" t="s">
        <v>2592</v>
      </c>
      <c r="F206" s="115" t="s">
        <v>2593</v>
      </c>
      <c r="G206" s="116" t="s">
        <v>178</v>
      </c>
      <c r="H206" s="117">
        <v>15.231</v>
      </c>
      <c r="I206" s="118"/>
      <c r="J206" s="26"/>
      <c r="K206" s="119" t="s">
        <v>1</v>
      </c>
      <c r="L206" s="120" t="s">
        <v>37</v>
      </c>
      <c r="M206" s="121">
        <v>0.155</v>
      </c>
      <c r="N206" s="121">
        <f t="shared" si="15"/>
        <v>2.360805</v>
      </c>
      <c r="O206" s="121">
        <v>2.9E-4</v>
      </c>
      <c r="P206" s="121">
        <f t="shared" si="16"/>
        <v>4.41699E-3</v>
      </c>
      <c r="Q206" s="121">
        <v>0</v>
      </c>
      <c r="R206" s="122">
        <f t="shared" si="17"/>
        <v>0</v>
      </c>
      <c r="S206" s="25"/>
      <c r="T206" s="25"/>
      <c r="U206" s="25"/>
      <c r="V206" s="25"/>
      <c r="W206" s="25"/>
      <c r="X206" s="25"/>
      <c r="Y206" s="25"/>
      <c r="Z206" s="25"/>
      <c r="AA206" s="25"/>
      <c r="AB206" s="25"/>
      <c r="AC206" s="25"/>
      <c r="AP206" s="123" t="s">
        <v>214</v>
      </c>
      <c r="AR206" s="123" t="s">
        <v>145</v>
      </c>
      <c r="AS206" s="123" t="s">
        <v>67</v>
      </c>
      <c r="AW206" s="14" t="s">
        <v>144</v>
      </c>
      <c r="BC206" s="124" t="e">
        <f>IF(L206="základní",#REF!,0)</f>
        <v>#REF!</v>
      </c>
      <c r="BD206" s="124">
        <f>IF(L206="snížená",#REF!,0)</f>
        <v>0</v>
      </c>
      <c r="BE206" s="124">
        <f>IF(L206="zákl. přenesená",#REF!,0)</f>
        <v>0</v>
      </c>
      <c r="BF206" s="124">
        <f>IF(L206="sníž. přenesená",#REF!,0)</f>
        <v>0</v>
      </c>
      <c r="BG206" s="124">
        <f>IF(L206="nulová",#REF!,0)</f>
        <v>0</v>
      </c>
      <c r="BH206" s="14" t="s">
        <v>65</v>
      </c>
      <c r="BI206" s="124" t="e">
        <f>ROUND(#REF!*H206,2)</f>
        <v>#REF!</v>
      </c>
      <c r="BJ206" s="14" t="s">
        <v>214</v>
      </c>
      <c r="BK206" s="123" t="s">
        <v>2594</v>
      </c>
    </row>
    <row r="207" spans="1:63" s="2" customFormat="1" ht="24.2" customHeight="1" x14ac:dyDescent="0.2">
      <c r="A207" s="25"/>
      <c r="B207" s="112"/>
      <c r="C207" s="113" t="s">
        <v>427</v>
      </c>
      <c r="D207" s="113" t="s">
        <v>145</v>
      </c>
      <c r="E207" s="114" t="s">
        <v>2595</v>
      </c>
      <c r="F207" s="115" t="s">
        <v>2596</v>
      </c>
      <c r="G207" s="116" t="s">
        <v>178</v>
      </c>
      <c r="H207" s="117">
        <v>212.46600000000001</v>
      </c>
      <c r="I207" s="118"/>
      <c r="J207" s="26"/>
      <c r="K207" s="119" t="s">
        <v>1</v>
      </c>
      <c r="L207" s="120" t="s">
        <v>37</v>
      </c>
      <c r="M207" s="121">
        <v>3.9E-2</v>
      </c>
      <c r="N207" s="121">
        <f t="shared" si="15"/>
        <v>8.2861740000000008</v>
      </c>
      <c r="O207" s="121">
        <v>2.0000000000000001E-4</v>
      </c>
      <c r="P207" s="121">
        <f t="shared" si="16"/>
        <v>4.2493200000000002E-2</v>
      </c>
      <c r="Q207" s="121">
        <v>0</v>
      </c>
      <c r="R207" s="122">
        <f t="shared" si="17"/>
        <v>0</v>
      </c>
      <c r="S207" s="25"/>
      <c r="T207" s="25"/>
      <c r="U207" s="25"/>
      <c r="V207" s="25"/>
      <c r="W207" s="25"/>
      <c r="X207" s="25"/>
      <c r="Y207" s="25"/>
      <c r="Z207" s="25"/>
      <c r="AA207" s="25"/>
      <c r="AB207" s="25"/>
      <c r="AC207" s="25"/>
      <c r="AP207" s="123" t="s">
        <v>214</v>
      </c>
      <c r="AR207" s="123" t="s">
        <v>145</v>
      </c>
      <c r="AS207" s="123" t="s">
        <v>67</v>
      </c>
      <c r="AW207" s="14" t="s">
        <v>144</v>
      </c>
      <c r="BC207" s="124" t="e">
        <f>IF(L207="základní",#REF!,0)</f>
        <v>#REF!</v>
      </c>
      <c r="BD207" s="124">
        <f>IF(L207="snížená",#REF!,0)</f>
        <v>0</v>
      </c>
      <c r="BE207" s="124">
        <f>IF(L207="zákl. přenesená",#REF!,0)</f>
        <v>0</v>
      </c>
      <c r="BF207" s="124">
        <f>IF(L207="sníž. přenesená",#REF!,0)</f>
        <v>0</v>
      </c>
      <c r="BG207" s="124">
        <f>IF(L207="nulová",#REF!,0)</f>
        <v>0</v>
      </c>
      <c r="BH207" s="14" t="s">
        <v>65</v>
      </c>
      <c r="BI207" s="124" t="e">
        <f>ROUND(#REF!*H207,2)</f>
        <v>#REF!</v>
      </c>
      <c r="BJ207" s="14" t="s">
        <v>214</v>
      </c>
      <c r="BK207" s="123" t="s">
        <v>2597</v>
      </c>
    </row>
    <row r="208" spans="1:63" s="2" customFormat="1" ht="33" customHeight="1" x14ac:dyDescent="0.2">
      <c r="A208" s="25"/>
      <c r="B208" s="112"/>
      <c r="C208" s="113" t="s">
        <v>431</v>
      </c>
      <c r="D208" s="113" t="s">
        <v>145</v>
      </c>
      <c r="E208" s="114" t="s">
        <v>2598</v>
      </c>
      <c r="F208" s="115" t="s">
        <v>2599</v>
      </c>
      <c r="G208" s="116" t="s">
        <v>178</v>
      </c>
      <c r="H208" s="117">
        <v>212.46600000000001</v>
      </c>
      <c r="I208" s="118"/>
      <c r="J208" s="26"/>
      <c r="K208" s="119" t="s">
        <v>1</v>
      </c>
      <c r="L208" s="120" t="s">
        <v>37</v>
      </c>
      <c r="M208" s="121">
        <v>0.123</v>
      </c>
      <c r="N208" s="121">
        <f t="shared" si="15"/>
        <v>26.133317999999999</v>
      </c>
      <c r="O208" s="121">
        <v>2.5999999999999998E-4</v>
      </c>
      <c r="P208" s="121">
        <f t="shared" si="16"/>
        <v>5.5241159999999997E-2</v>
      </c>
      <c r="Q208" s="121">
        <v>0</v>
      </c>
      <c r="R208" s="122">
        <f t="shared" si="17"/>
        <v>0</v>
      </c>
      <c r="S208" s="25"/>
      <c r="T208" s="25"/>
      <c r="U208" s="25"/>
      <c r="V208" s="25"/>
      <c r="W208" s="25"/>
      <c r="X208" s="25"/>
      <c r="Y208" s="25"/>
      <c r="Z208" s="25"/>
      <c r="AA208" s="25"/>
      <c r="AB208" s="25"/>
      <c r="AC208" s="25"/>
      <c r="AP208" s="123" t="s">
        <v>214</v>
      </c>
      <c r="AR208" s="123" t="s">
        <v>145</v>
      </c>
      <c r="AS208" s="123" t="s">
        <v>67</v>
      </c>
      <c r="AW208" s="14" t="s">
        <v>144</v>
      </c>
      <c r="BC208" s="124" t="e">
        <f>IF(L208="základní",#REF!,0)</f>
        <v>#REF!</v>
      </c>
      <c r="BD208" s="124">
        <f>IF(L208="snížená",#REF!,0)</f>
        <v>0</v>
      </c>
      <c r="BE208" s="124">
        <f>IF(L208="zákl. přenesená",#REF!,0)</f>
        <v>0</v>
      </c>
      <c r="BF208" s="124">
        <f>IF(L208="sníž. přenesená",#REF!,0)</f>
        <v>0</v>
      </c>
      <c r="BG208" s="124">
        <f>IF(L208="nulová",#REF!,0)</f>
        <v>0</v>
      </c>
      <c r="BH208" s="14" t="s">
        <v>65</v>
      </c>
      <c r="BI208" s="124" t="e">
        <f>ROUND(#REF!*H208,2)</f>
        <v>#REF!</v>
      </c>
      <c r="BJ208" s="14" t="s">
        <v>214</v>
      </c>
      <c r="BK208" s="123" t="s">
        <v>2600</v>
      </c>
    </row>
    <row r="209" spans="1:63" s="2" customFormat="1" ht="24.2" customHeight="1" x14ac:dyDescent="0.2">
      <c r="A209" s="25"/>
      <c r="B209" s="112"/>
      <c r="C209" s="113" t="s">
        <v>435</v>
      </c>
      <c r="D209" s="113" t="s">
        <v>145</v>
      </c>
      <c r="E209" s="114" t="s">
        <v>2601</v>
      </c>
      <c r="F209" s="115" t="s">
        <v>2602</v>
      </c>
      <c r="G209" s="116" t="s">
        <v>178</v>
      </c>
      <c r="H209" s="117">
        <v>68.537000000000006</v>
      </c>
      <c r="I209" s="118"/>
      <c r="J209" s="26"/>
      <c r="K209" s="119" t="s">
        <v>1</v>
      </c>
      <c r="L209" s="120" t="s">
        <v>37</v>
      </c>
      <c r="M209" s="121">
        <v>0.56000000000000005</v>
      </c>
      <c r="N209" s="121">
        <f t="shared" si="15"/>
        <v>38.380720000000004</v>
      </c>
      <c r="O209" s="121">
        <v>0</v>
      </c>
      <c r="P209" s="121">
        <f t="shared" si="16"/>
        <v>0</v>
      </c>
      <c r="Q209" s="121">
        <v>0</v>
      </c>
      <c r="R209" s="122">
        <f t="shared" si="17"/>
        <v>0</v>
      </c>
      <c r="S209" s="25"/>
      <c r="T209" s="25"/>
      <c r="U209" s="25"/>
      <c r="V209" s="25"/>
      <c r="W209" s="25"/>
      <c r="X209" s="25"/>
      <c r="Y209" s="25"/>
      <c r="Z209" s="25"/>
      <c r="AA209" s="25"/>
      <c r="AB209" s="25"/>
      <c r="AC209" s="25"/>
      <c r="AP209" s="123" t="s">
        <v>214</v>
      </c>
      <c r="AR209" s="123" t="s">
        <v>145</v>
      </c>
      <c r="AS209" s="123" t="s">
        <v>67</v>
      </c>
      <c r="AW209" s="14" t="s">
        <v>144</v>
      </c>
      <c r="BC209" s="124" t="e">
        <f>IF(L209="základní",#REF!,0)</f>
        <v>#REF!</v>
      </c>
      <c r="BD209" s="124">
        <f>IF(L209="snížená",#REF!,0)</f>
        <v>0</v>
      </c>
      <c r="BE209" s="124">
        <f>IF(L209="zákl. přenesená",#REF!,0)</f>
        <v>0</v>
      </c>
      <c r="BF209" s="124">
        <f>IF(L209="sníž. přenesená",#REF!,0)</f>
        <v>0</v>
      </c>
      <c r="BG209" s="124">
        <f>IF(L209="nulová",#REF!,0)</f>
        <v>0</v>
      </c>
      <c r="BH209" s="14" t="s">
        <v>65</v>
      </c>
      <c r="BI209" s="124" t="e">
        <f>ROUND(#REF!*H209,2)</f>
        <v>#REF!</v>
      </c>
      <c r="BJ209" s="14" t="s">
        <v>214</v>
      </c>
      <c r="BK209" s="123" t="s">
        <v>2603</v>
      </c>
    </row>
    <row r="210" spans="1:63" s="2" customFormat="1" ht="24.2" customHeight="1" x14ac:dyDescent="0.2">
      <c r="A210" s="25"/>
      <c r="B210" s="112"/>
      <c r="C210" s="113" t="s">
        <v>439</v>
      </c>
      <c r="D210" s="113" t="s">
        <v>145</v>
      </c>
      <c r="E210" s="114" t="s">
        <v>2604</v>
      </c>
      <c r="F210" s="115" t="s">
        <v>2605</v>
      </c>
      <c r="G210" s="116" t="s">
        <v>178</v>
      </c>
      <c r="H210" s="117">
        <v>68.537000000000006</v>
      </c>
      <c r="I210" s="118"/>
      <c r="J210" s="26"/>
      <c r="K210" s="135" t="s">
        <v>1</v>
      </c>
      <c r="L210" s="136" t="s">
        <v>37</v>
      </c>
      <c r="M210" s="137">
        <v>0.70199999999999996</v>
      </c>
      <c r="N210" s="137">
        <f t="shared" si="15"/>
        <v>48.112974000000001</v>
      </c>
      <c r="O210" s="137">
        <v>8.9300000000000004E-3</v>
      </c>
      <c r="P210" s="137">
        <f t="shared" si="16"/>
        <v>0.61203541000000006</v>
      </c>
      <c r="Q210" s="137">
        <v>0</v>
      </c>
      <c r="R210" s="138">
        <f t="shared" si="17"/>
        <v>0</v>
      </c>
      <c r="S210" s="25"/>
      <c r="T210" s="25"/>
      <c r="U210" s="25"/>
      <c r="V210" s="25"/>
      <c r="W210" s="25"/>
      <c r="X210" s="25"/>
      <c r="Y210" s="25"/>
      <c r="Z210" s="25"/>
      <c r="AA210" s="25"/>
      <c r="AB210" s="25"/>
      <c r="AC210" s="25"/>
      <c r="AP210" s="123" t="s">
        <v>214</v>
      </c>
      <c r="AR210" s="123" t="s">
        <v>145</v>
      </c>
      <c r="AS210" s="123" t="s">
        <v>67</v>
      </c>
      <c r="AW210" s="14" t="s">
        <v>144</v>
      </c>
      <c r="BC210" s="124" t="e">
        <f>IF(L210="základní",#REF!,0)</f>
        <v>#REF!</v>
      </c>
      <c r="BD210" s="124">
        <f>IF(L210="snížená",#REF!,0)</f>
        <v>0</v>
      </c>
      <c r="BE210" s="124">
        <f>IF(L210="zákl. přenesená",#REF!,0)</f>
        <v>0</v>
      </c>
      <c r="BF210" s="124">
        <f>IF(L210="sníž. přenesená",#REF!,0)</f>
        <v>0</v>
      </c>
      <c r="BG210" s="124">
        <f>IF(L210="nulová",#REF!,0)</f>
        <v>0</v>
      </c>
      <c r="BH210" s="14" t="s">
        <v>65</v>
      </c>
      <c r="BI210" s="124" t="e">
        <f>ROUND(#REF!*H210,2)</f>
        <v>#REF!</v>
      </c>
      <c r="BJ210" s="14" t="s">
        <v>214</v>
      </c>
      <c r="BK210" s="123" t="s">
        <v>2606</v>
      </c>
    </row>
    <row r="211" spans="1:63" s="2" customFormat="1" ht="6.95" customHeight="1" x14ac:dyDescent="0.2">
      <c r="A211" s="25"/>
      <c r="B211" s="35"/>
      <c r="C211" s="36"/>
      <c r="D211" s="36"/>
      <c r="E211" s="36"/>
      <c r="F211" s="36"/>
      <c r="G211" s="36"/>
      <c r="H211" s="36"/>
      <c r="I211" s="36"/>
      <c r="J211" s="26"/>
      <c r="K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  <c r="AA211" s="25"/>
      <c r="AB211" s="25"/>
      <c r="AC211" s="25"/>
    </row>
  </sheetData>
  <autoFilter ref="C127:I210"/>
  <mergeCells count="9">
    <mergeCell ref="E87:H87"/>
    <mergeCell ref="E118:H118"/>
    <mergeCell ref="E120:H120"/>
    <mergeCell ref="J2:T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56"/>
  <sheetViews>
    <sheetView showGridLines="0" workbookViewId="0">
      <selection activeCell="C4" sqref="C4"/>
    </sheetView>
  </sheetViews>
  <sheetFormatPr defaultRowHeight="11.25" x14ac:dyDescent="0.2"/>
  <cols>
    <col min="1" max="1" width="8.33203125" style="155" customWidth="1"/>
    <col min="2" max="2" width="1.1640625" style="155" customWidth="1"/>
    <col min="3" max="3" width="4.1640625" style="155" customWidth="1"/>
    <col min="4" max="4" width="4.33203125" style="155" customWidth="1"/>
    <col min="5" max="5" width="17.1640625" style="155" customWidth="1"/>
    <col min="6" max="6" width="100.83203125" style="155" customWidth="1"/>
    <col min="7" max="7" width="7.5" style="155" customWidth="1"/>
    <col min="8" max="8" width="14" style="155" customWidth="1"/>
    <col min="9" max="9" width="22.33203125" style="155" hidden="1" customWidth="1"/>
    <col min="10" max="10" width="9.33203125" style="155" customWidth="1"/>
    <col min="11" max="11" width="10.83203125" style="155" hidden="1" customWidth="1"/>
    <col min="12" max="12" width="9.33203125" style="155"/>
    <col min="13" max="18" width="14.1640625" style="155" hidden="1" customWidth="1"/>
    <col min="19" max="19" width="16.33203125" style="155" hidden="1" customWidth="1"/>
    <col min="20" max="20" width="12.33203125" style="155" customWidth="1"/>
    <col min="21" max="21" width="16.33203125" style="155" customWidth="1"/>
    <col min="22" max="22" width="12.33203125" style="155" customWidth="1"/>
    <col min="23" max="23" width="15" style="155" customWidth="1"/>
    <col min="24" max="24" width="11" style="155" customWidth="1"/>
    <col min="25" max="25" width="15" style="155" customWidth="1"/>
    <col min="26" max="26" width="16.33203125" style="155" customWidth="1"/>
    <col min="27" max="27" width="11" style="155" customWidth="1"/>
    <col min="28" max="28" width="15" style="155" customWidth="1"/>
    <col min="29" max="29" width="16.33203125" style="155" customWidth="1"/>
    <col min="30" max="16384" width="9.33203125" style="155"/>
  </cols>
  <sheetData>
    <row r="1" spans="1:44" x14ac:dyDescent="0.2">
      <c r="A1" s="79"/>
    </row>
    <row r="2" spans="1:44" ht="36.950000000000003" customHeight="1" x14ac:dyDescent="0.2">
      <c r="J2" s="189" t="s">
        <v>5</v>
      </c>
      <c r="K2" s="172"/>
      <c r="L2" s="172"/>
      <c r="M2" s="172"/>
      <c r="N2" s="172"/>
      <c r="O2" s="172"/>
      <c r="P2" s="172"/>
      <c r="Q2" s="172"/>
      <c r="R2" s="172"/>
      <c r="S2" s="172"/>
      <c r="T2" s="172"/>
      <c r="AR2" s="14" t="s">
        <v>103</v>
      </c>
    </row>
    <row r="3" spans="1:44" ht="6.95" customHeight="1" x14ac:dyDescent="0.2">
      <c r="B3" s="15"/>
      <c r="C3" s="16"/>
      <c r="D3" s="16"/>
      <c r="E3" s="16"/>
      <c r="F3" s="16"/>
      <c r="G3" s="16"/>
      <c r="H3" s="16"/>
      <c r="I3" s="16"/>
      <c r="J3" s="17"/>
      <c r="AR3" s="14" t="s">
        <v>67</v>
      </c>
    </row>
    <row r="4" spans="1:44" ht="24.95" customHeight="1" x14ac:dyDescent="0.2">
      <c r="B4" s="17"/>
      <c r="D4" s="18" t="str">
        <f>'012 - Oprava schodiště - jih'!D4</f>
        <v>KRYCÍ LIST ORIENTAČNÍHO SOUPISU</v>
      </c>
      <c r="J4" s="17"/>
      <c r="K4" s="80" t="s">
        <v>10</v>
      </c>
      <c r="AR4" s="14" t="s">
        <v>3</v>
      </c>
    </row>
    <row r="5" spans="1:44" ht="6.95" customHeight="1" x14ac:dyDescent="0.2">
      <c r="B5" s="17"/>
      <c r="J5" s="17"/>
    </row>
    <row r="6" spans="1:44" ht="12" customHeight="1" x14ac:dyDescent="0.2">
      <c r="B6" s="17"/>
      <c r="D6" s="163" t="s">
        <v>14</v>
      </c>
      <c r="J6" s="17"/>
    </row>
    <row r="7" spans="1:44" ht="26.25" customHeight="1" x14ac:dyDescent="0.2">
      <c r="B7" s="17"/>
      <c r="E7" s="202" t="str">
        <f>'[1]Rekapitulace zakázky'!K6</f>
        <v>Údržbové a dílčí opravné práce na objektech u SPS OŘ PHA 2023-2024 - Praha město</v>
      </c>
      <c r="F7" s="203"/>
      <c r="G7" s="203"/>
      <c r="H7" s="203"/>
      <c r="J7" s="17"/>
    </row>
    <row r="8" spans="1:44" s="2" customFormat="1" ht="12" customHeight="1" x14ac:dyDescent="0.2">
      <c r="A8" s="162"/>
      <c r="B8" s="26"/>
      <c r="C8" s="162"/>
      <c r="D8" s="163" t="s">
        <v>114</v>
      </c>
      <c r="E8" s="162"/>
      <c r="F8" s="162"/>
      <c r="G8" s="162"/>
      <c r="H8" s="162"/>
      <c r="I8" s="162"/>
      <c r="J8" s="31"/>
      <c r="Q8" s="162"/>
      <c r="R8" s="162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</row>
    <row r="9" spans="1:44" s="2" customFormat="1" ht="16.5" customHeight="1" x14ac:dyDescent="0.2">
      <c r="A9" s="162"/>
      <c r="B9" s="26"/>
      <c r="C9" s="162"/>
      <c r="D9" s="162"/>
      <c r="E9" s="167" t="s">
        <v>2619</v>
      </c>
      <c r="F9" s="201"/>
      <c r="G9" s="201"/>
      <c r="H9" s="201"/>
      <c r="I9" s="162"/>
      <c r="J9" s="31"/>
      <c r="Q9" s="162"/>
      <c r="R9" s="162"/>
      <c r="S9" s="162"/>
      <c r="T9" s="162"/>
      <c r="U9" s="162"/>
      <c r="V9" s="162"/>
      <c r="W9" s="162"/>
      <c r="X9" s="162"/>
      <c r="Y9" s="162"/>
      <c r="Z9" s="162"/>
      <c r="AA9" s="162"/>
      <c r="AB9" s="162"/>
      <c r="AC9" s="162"/>
    </row>
    <row r="10" spans="1:44" s="2" customFormat="1" x14ac:dyDescent="0.2">
      <c r="A10" s="162"/>
      <c r="B10" s="26"/>
      <c r="C10" s="162"/>
      <c r="D10" s="162"/>
      <c r="E10" s="162"/>
      <c r="F10" s="162"/>
      <c r="G10" s="162"/>
      <c r="H10" s="162"/>
      <c r="I10" s="162"/>
      <c r="J10" s="31"/>
      <c r="Q10" s="162"/>
      <c r="R10" s="162"/>
      <c r="S10" s="162"/>
      <c r="T10" s="162"/>
      <c r="U10" s="162"/>
      <c r="V10" s="162"/>
      <c r="W10" s="162"/>
      <c r="X10" s="162"/>
      <c r="Y10" s="162"/>
      <c r="Z10" s="162"/>
      <c r="AA10" s="162"/>
      <c r="AB10" s="162"/>
      <c r="AC10" s="162"/>
    </row>
    <row r="11" spans="1:44" s="2" customFormat="1" ht="12" customHeight="1" x14ac:dyDescent="0.2">
      <c r="A11" s="162"/>
      <c r="B11" s="26"/>
      <c r="C11" s="162"/>
      <c r="D11" s="163" t="s">
        <v>16</v>
      </c>
      <c r="E11" s="162"/>
      <c r="F11" s="159" t="s">
        <v>1</v>
      </c>
      <c r="G11" s="162"/>
      <c r="H11" s="162"/>
      <c r="I11" s="162"/>
      <c r="J11" s="31"/>
      <c r="Q11" s="162"/>
      <c r="R11" s="162"/>
      <c r="S11" s="162"/>
      <c r="T11" s="162"/>
      <c r="U11" s="162"/>
      <c r="V11" s="162"/>
      <c r="W11" s="162"/>
      <c r="X11" s="162"/>
      <c r="Y11" s="162"/>
      <c r="Z11" s="162"/>
      <c r="AA11" s="162"/>
      <c r="AB11" s="162"/>
      <c r="AC11" s="162"/>
    </row>
    <row r="12" spans="1:44" s="2" customFormat="1" ht="12" customHeight="1" x14ac:dyDescent="0.2">
      <c r="A12" s="162"/>
      <c r="B12" s="26"/>
      <c r="C12" s="162"/>
      <c r="D12" s="163" t="s">
        <v>18</v>
      </c>
      <c r="E12" s="162"/>
      <c r="F12" s="159" t="s">
        <v>19</v>
      </c>
      <c r="G12" s="162"/>
      <c r="H12" s="162"/>
      <c r="I12" s="162"/>
      <c r="J12" s="31"/>
      <c r="Q12" s="162"/>
      <c r="R12" s="162"/>
      <c r="S12" s="162"/>
      <c r="T12" s="162"/>
      <c r="U12" s="162"/>
      <c r="V12" s="162"/>
      <c r="W12" s="162"/>
      <c r="X12" s="162"/>
      <c r="Y12" s="162"/>
      <c r="Z12" s="162"/>
      <c r="AA12" s="162"/>
      <c r="AB12" s="162"/>
      <c r="AC12" s="162"/>
    </row>
    <row r="13" spans="1:44" s="2" customFormat="1" ht="10.9" customHeight="1" x14ac:dyDescent="0.2">
      <c r="A13" s="162"/>
      <c r="B13" s="26"/>
      <c r="C13" s="162"/>
      <c r="D13" s="162"/>
      <c r="E13" s="162"/>
      <c r="F13" s="162"/>
      <c r="G13" s="162"/>
      <c r="H13" s="162"/>
      <c r="I13" s="162"/>
      <c r="J13" s="31"/>
      <c r="Q13" s="162"/>
      <c r="R13" s="162"/>
      <c r="S13" s="162"/>
      <c r="T13" s="162"/>
      <c r="U13" s="162"/>
      <c r="V13" s="162"/>
      <c r="W13" s="162"/>
      <c r="X13" s="162"/>
      <c r="Y13" s="162"/>
      <c r="Z13" s="162"/>
      <c r="AA13" s="162"/>
      <c r="AB13" s="162"/>
      <c r="AC13" s="162"/>
    </row>
    <row r="14" spans="1:44" s="2" customFormat="1" ht="12" customHeight="1" x14ac:dyDescent="0.2">
      <c r="A14" s="162"/>
      <c r="B14" s="26"/>
      <c r="C14" s="162"/>
      <c r="D14" s="163" t="s">
        <v>22</v>
      </c>
      <c r="E14" s="162"/>
      <c r="F14" s="162"/>
      <c r="G14" s="162"/>
      <c r="H14" s="162"/>
      <c r="I14" s="162"/>
      <c r="J14" s="31"/>
      <c r="Q14" s="162"/>
      <c r="R14" s="162"/>
      <c r="S14" s="162"/>
      <c r="T14" s="162"/>
      <c r="U14" s="162"/>
      <c r="V14" s="162"/>
      <c r="W14" s="162"/>
      <c r="X14" s="162"/>
      <c r="Y14" s="162"/>
      <c r="Z14" s="162"/>
      <c r="AA14" s="162"/>
      <c r="AB14" s="162"/>
      <c r="AC14" s="162"/>
    </row>
    <row r="15" spans="1:44" s="2" customFormat="1" ht="18" customHeight="1" x14ac:dyDescent="0.2">
      <c r="A15" s="162"/>
      <c r="B15" s="26"/>
      <c r="C15" s="162"/>
      <c r="D15" s="162"/>
      <c r="E15" s="159" t="s">
        <v>25</v>
      </c>
      <c r="F15" s="162"/>
      <c r="G15" s="162"/>
      <c r="H15" s="162"/>
      <c r="I15" s="162"/>
      <c r="J15" s="31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</row>
    <row r="16" spans="1:44" s="2" customFormat="1" ht="6.95" customHeight="1" x14ac:dyDescent="0.2">
      <c r="A16" s="162"/>
      <c r="B16" s="26"/>
      <c r="C16" s="162"/>
      <c r="D16" s="162"/>
      <c r="E16" s="162"/>
      <c r="F16" s="162"/>
      <c r="G16" s="162"/>
      <c r="H16" s="162"/>
      <c r="I16" s="162"/>
      <c r="J16" s="31"/>
      <c r="Q16" s="162"/>
      <c r="R16" s="162"/>
      <c r="S16" s="162"/>
      <c r="T16" s="162"/>
      <c r="U16" s="162"/>
      <c r="V16" s="162"/>
      <c r="W16" s="162"/>
      <c r="X16" s="162"/>
      <c r="Y16" s="162"/>
      <c r="Z16" s="162"/>
      <c r="AA16" s="162"/>
      <c r="AB16" s="162"/>
      <c r="AC16" s="162"/>
    </row>
    <row r="17" spans="1:29" s="2" customFormat="1" ht="12" customHeight="1" x14ac:dyDescent="0.2">
      <c r="A17" s="162"/>
      <c r="B17" s="26"/>
      <c r="C17" s="162"/>
      <c r="D17" s="163" t="s">
        <v>28</v>
      </c>
      <c r="E17" s="162"/>
      <c r="F17" s="162"/>
      <c r="G17" s="162"/>
      <c r="H17" s="162"/>
      <c r="I17" s="162"/>
      <c r="J17" s="31"/>
      <c r="Q17" s="162"/>
      <c r="R17" s="162"/>
      <c r="S17" s="162"/>
      <c r="T17" s="162"/>
      <c r="U17" s="162"/>
      <c r="V17" s="162"/>
      <c r="W17" s="162"/>
      <c r="X17" s="162"/>
      <c r="Y17" s="162"/>
      <c r="Z17" s="162"/>
      <c r="AA17" s="162"/>
      <c r="AB17" s="162"/>
      <c r="AC17" s="162"/>
    </row>
    <row r="18" spans="1:29" s="2" customFormat="1" ht="18" customHeight="1" x14ac:dyDescent="0.2">
      <c r="A18" s="162"/>
      <c r="B18" s="26"/>
      <c r="C18" s="162"/>
      <c r="D18" s="162"/>
      <c r="E18" s="171" t="str">
        <f>'[1]Rekapitulace zakázky'!E14</f>
        <v xml:space="preserve"> </v>
      </c>
      <c r="F18" s="171"/>
      <c r="G18" s="171"/>
      <c r="H18" s="171"/>
      <c r="I18" s="162"/>
      <c r="J18" s="31"/>
      <c r="Q18" s="162"/>
      <c r="R18" s="162"/>
      <c r="S18" s="162"/>
      <c r="T18" s="162"/>
      <c r="U18" s="162"/>
      <c r="V18" s="162"/>
      <c r="W18" s="162"/>
      <c r="X18" s="162"/>
      <c r="Y18" s="162"/>
      <c r="Z18" s="162"/>
      <c r="AA18" s="162"/>
      <c r="AB18" s="162"/>
      <c r="AC18" s="162"/>
    </row>
    <row r="19" spans="1:29" s="2" customFormat="1" ht="6.95" customHeight="1" x14ac:dyDescent="0.2">
      <c r="A19" s="162"/>
      <c r="B19" s="26"/>
      <c r="C19" s="162"/>
      <c r="D19" s="162"/>
      <c r="E19" s="162"/>
      <c r="F19" s="162"/>
      <c r="G19" s="162"/>
      <c r="H19" s="162"/>
      <c r="I19" s="162"/>
      <c r="J19" s="31"/>
      <c r="Q19" s="162"/>
      <c r="R19" s="162"/>
      <c r="S19" s="162"/>
      <c r="T19" s="162"/>
      <c r="U19" s="162"/>
      <c r="V19" s="162"/>
      <c r="W19" s="162"/>
      <c r="X19" s="162"/>
      <c r="Y19" s="162"/>
      <c r="Z19" s="162"/>
      <c r="AA19" s="162"/>
      <c r="AB19" s="162"/>
      <c r="AC19" s="162"/>
    </row>
    <row r="20" spans="1:29" s="2" customFormat="1" ht="12" customHeight="1" x14ac:dyDescent="0.2">
      <c r="A20" s="162"/>
      <c r="B20" s="26"/>
      <c r="C20" s="162"/>
      <c r="D20" s="163" t="s">
        <v>30</v>
      </c>
      <c r="E20" s="162"/>
      <c r="F20" s="162"/>
      <c r="G20" s="162"/>
      <c r="H20" s="162"/>
      <c r="I20" s="162"/>
      <c r="J20" s="31"/>
      <c r="Q20" s="162"/>
      <c r="R20" s="162"/>
      <c r="S20" s="162"/>
      <c r="T20" s="162"/>
      <c r="U20" s="162"/>
      <c r="V20" s="162"/>
      <c r="W20" s="162"/>
      <c r="X20" s="162"/>
      <c r="Y20" s="162"/>
      <c r="Z20" s="162"/>
      <c r="AA20" s="162"/>
      <c r="AB20" s="162"/>
      <c r="AC20" s="162"/>
    </row>
    <row r="21" spans="1:29" s="2" customFormat="1" ht="18" customHeight="1" x14ac:dyDescent="0.2">
      <c r="A21" s="162"/>
      <c r="B21" s="26"/>
      <c r="C21" s="162"/>
      <c r="D21" s="162"/>
      <c r="E21" s="159" t="str">
        <f>IF('[1]Rekapitulace zakázky'!E17="","",'[1]Rekapitulace zakázky'!E17)</f>
        <v xml:space="preserve"> </v>
      </c>
      <c r="F21" s="162"/>
      <c r="G21" s="162"/>
      <c r="H21" s="162"/>
      <c r="I21" s="162"/>
      <c r="J21" s="31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</row>
    <row r="22" spans="1:29" s="2" customFormat="1" ht="6.95" customHeight="1" x14ac:dyDescent="0.2">
      <c r="A22" s="162"/>
      <c r="B22" s="26"/>
      <c r="C22" s="162"/>
      <c r="D22" s="162"/>
      <c r="E22" s="162"/>
      <c r="F22" s="162"/>
      <c r="G22" s="162"/>
      <c r="H22" s="162"/>
      <c r="I22" s="162"/>
      <c r="J22" s="31"/>
      <c r="Q22" s="162"/>
      <c r="R22" s="162"/>
      <c r="S22" s="162"/>
      <c r="T22" s="162"/>
      <c r="U22" s="162"/>
      <c r="V22" s="162"/>
      <c r="W22" s="162"/>
      <c r="X22" s="162"/>
      <c r="Y22" s="162"/>
      <c r="Z22" s="162"/>
      <c r="AA22" s="162"/>
      <c r="AB22" s="162"/>
      <c r="AC22" s="162"/>
    </row>
    <row r="23" spans="1:29" s="2" customFormat="1" ht="12" customHeight="1" x14ac:dyDescent="0.2">
      <c r="A23" s="162"/>
      <c r="B23" s="26"/>
      <c r="C23" s="162"/>
      <c r="D23" s="163" t="s">
        <v>32</v>
      </c>
      <c r="E23" s="162"/>
      <c r="F23" s="162"/>
      <c r="G23" s="162"/>
      <c r="H23" s="162"/>
      <c r="I23" s="162"/>
      <c r="J23" s="31"/>
      <c r="Q23" s="162"/>
      <c r="R23" s="162"/>
      <c r="S23" s="162"/>
      <c r="T23" s="162"/>
      <c r="U23" s="162"/>
      <c r="V23" s="162"/>
      <c r="W23" s="162"/>
      <c r="X23" s="162"/>
      <c r="Y23" s="162"/>
      <c r="Z23" s="162"/>
      <c r="AA23" s="162"/>
      <c r="AB23" s="162"/>
      <c r="AC23" s="162"/>
    </row>
    <row r="24" spans="1:29" s="2" customFormat="1" ht="18" customHeight="1" x14ac:dyDescent="0.2">
      <c r="A24" s="162"/>
      <c r="B24" s="26"/>
      <c r="C24" s="162"/>
      <c r="D24" s="162"/>
      <c r="E24" s="159" t="s">
        <v>33</v>
      </c>
      <c r="F24" s="162"/>
      <c r="G24" s="162"/>
      <c r="H24" s="162"/>
      <c r="I24" s="162"/>
      <c r="J24" s="31"/>
      <c r="Q24" s="162"/>
      <c r="R24" s="162"/>
      <c r="S24" s="162"/>
      <c r="T24" s="162"/>
      <c r="U24" s="162"/>
      <c r="V24" s="162"/>
      <c r="W24" s="162"/>
      <c r="X24" s="162"/>
      <c r="Y24" s="162"/>
      <c r="Z24" s="162"/>
      <c r="AA24" s="162"/>
      <c r="AB24" s="162"/>
      <c r="AC24" s="162"/>
    </row>
    <row r="25" spans="1:29" s="2" customFormat="1" ht="6.95" customHeight="1" x14ac:dyDescent="0.2">
      <c r="A25" s="162"/>
      <c r="B25" s="26"/>
      <c r="C25" s="162"/>
      <c r="D25" s="162"/>
      <c r="E25" s="162"/>
      <c r="F25" s="162"/>
      <c r="G25" s="162"/>
      <c r="H25" s="162"/>
      <c r="I25" s="162"/>
      <c r="J25" s="31"/>
      <c r="Q25" s="162"/>
      <c r="R25" s="162"/>
      <c r="S25" s="162"/>
      <c r="T25" s="162"/>
      <c r="U25" s="162"/>
      <c r="V25" s="162"/>
      <c r="W25" s="162"/>
      <c r="X25" s="162"/>
      <c r="Y25" s="162"/>
      <c r="Z25" s="162"/>
      <c r="AA25" s="162"/>
      <c r="AB25" s="162"/>
      <c r="AC25" s="162"/>
    </row>
    <row r="26" spans="1:29" s="2" customFormat="1" ht="12" customHeight="1" x14ac:dyDescent="0.2">
      <c r="A26" s="162"/>
      <c r="B26" s="26"/>
      <c r="C26" s="162"/>
      <c r="D26" s="163" t="s">
        <v>34</v>
      </c>
      <c r="E26" s="162"/>
      <c r="F26" s="162"/>
      <c r="G26" s="162"/>
      <c r="H26" s="162"/>
      <c r="I26" s="162"/>
      <c r="J26" s="31"/>
      <c r="Q26" s="162"/>
      <c r="R26" s="162"/>
      <c r="S26" s="162"/>
      <c r="T26" s="162"/>
      <c r="U26" s="162"/>
      <c r="V26" s="162"/>
      <c r="W26" s="162"/>
      <c r="X26" s="162"/>
      <c r="Y26" s="162"/>
      <c r="Z26" s="162"/>
      <c r="AA26" s="162"/>
      <c r="AB26" s="162"/>
      <c r="AC26" s="162"/>
    </row>
    <row r="27" spans="1:29" s="8" customFormat="1" ht="16.5" customHeight="1" x14ac:dyDescent="0.2">
      <c r="A27" s="81"/>
      <c r="B27" s="82"/>
      <c r="C27" s="81"/>
      <c r="D27" s="81"/>
      <c r="E27" s="174" t="s">
        <v>1</v>
      </c>
      <c r="F27" s="174"/>
      <c r="G27" s="174"/>
      <c r="H27" s="174"/>
      <c r="I27" s="81"/>
      <c r="J27" s="83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</row>
    <row r="28" spans="1:29" s="2" customFormat="1" ht="6.95" customHeight="1" x14ac:dyDescent="0.2">
      <c r="A28" s="162"/>
      <c r="B28" s="26"/>
      <c r="C28" s="162"/>
      <c r="D28" s="45"/>
      <c r="E28" s="45"/>
      <c r="F28" s="45"/>
      <c r="G28" s="45"/>
      <c r="H28" s="45"/>
      <c r="I28" s="162"/>
      <c r="J28" s="31"/>
      <c r="Q28" s="162"/>
      <c r="R28" s="162"/>
      <c r="S28" s="162"/>
      <c r="T28" s="162"/>
      <c r="U28" s="162"/>
      <c r="V28" s="162"/>
      <c r="W28" s="162"/>
      <c r="X28" s="162"/>
      <c r="Y28" s="162"/>
      <c r="Z28" s="162"/>
      <c r="AA28" s="162"/>
      <c r="AB28" s="162"/>
      <c r="AC28" s="162"/>
    </row>
    <row r="29" spans="1:29" s="2" customFormat="1" ht="6.95" customHeight="1" x14ac:dyDescent="0.2">
      <c r="A29" s="162"/>
      <c r="B29" s="26"/>
      <c r="C29" s="162"/>
      <c r="D29" s="45"/>
      <c r="E29" s="45"/>
      <c r="F29" s="45"/>
      <c r="G29" s="45"/>
      <c r="H29" s="45"/>
      <c r="I29" s="53"/>
      <c r="J29" s="31"/>
      <c r="Q29" s="162"/>
      <c r="R29" s="162"/>
      <c r="S29" s="162"/>
      <c r="T29" s="162"/>
      <c r="U29" s="162"/>
      <c r="V29" s="162"/>
      <c r="W29" s="162"/>
      <c r="X29" s="162"/>
      <c r="Y29" s="162"/>
      <c r="Z29" s="162"/>
      <c r="AA29" s="162"/>
      <c r="AB29" s="162"/>
      <c r="AC29" s="162"/>
    </row>
    <row r="30" spans="1:29" s="2" customFormat="1" ht="25.35" customHeight="1" x14ac:dyDescent="0.2">
      <c r="A30" s="162"/>
      <c r="B30" s="26"/>
      <c r="C30" s="162"/>
      <c r="D30" s="141"/>
      <c r="E30" s="45"/>
      <c r="F30" s="45"/>
      <c r="G30" s="45"/>
      <c r="H30" s="45"/>
      <c r="I30" s="162"/>
      <c r="J30" s="31"/>
      <c r="Q30" s="162"/>
      <c r="R30" s="162"/>
      <c r="S30" s="162"/>
      <c r="T30" s="162"/>
      <c r="U30" s="162"/>
      <c r="V30" s="162"/>
      <c r="W30" s="162"/>
      <c r="X30" s="162"/>
      <c r="Y30" s="162"/>
      <c r="Z30" s="162"/>
      <c r="AA30" s="162"/>
      <c r="AB30" s="162"/>
      <c r="AC30" s="162"/>
    </row>
    <row r="31" spans="1:29" s="2" customFormat="1" ht="6.95" customHeight="1" x14ac:dyDescent="0.2">
      <c r="A31" s="162"/>
      <c r="B31" s="26"/>
      <c r="C31" s="162"/>
      <c r="D31" s="45"/>
      <c r="E31" s="45"/>
      <c r="F31" s="45"/>
      <c r="G31" s="45"/>
      <c r="H31" s="45"/>
      <c r="I31" s="53"/>
      <c r="J31" s="31"/>
      <c r="Q31" s="162"/>
      <c r="R31" s="162"/>
      <c r="S31" s="162"/>
      <c r="T31" s="162"/>
      <c r="U31" s="162"/>
      <c r="V31" s="162"/>
      <c r="W31" s="162"/>
      <c r="X31" s="162"/>
      <c r="Y31" s="162"/>
      <c r="Z31" s="162"/>
      <c r="AA31" s="162"/>
      <c r="AB31" s="162"/>
      <c r="AC31" s="162"/>
    </row>
    <row r="32" spans="1:29" s="2" customFormat="1" ht="14.45" customHeight="1" x14ac:dyDescent="0.2">
      <c r="A32" s="162"/>
      <c r="B32" s="26"/>
      <c r="C32" s="162"/>
      <c r="D32" s="45"/>
      <c r="E32" s="45"/>
      <c r="F32" s="161"/>
      <c r="G32" s="45"/>
      <c r="H32" s="45"/>
      <c r="I32" s="162"/>
      <c r="J32" s="31"/>
      <c r="Q32" s="162"/>
      <c r="R32" s="162"/>
      <c r="S32" s="162"/>
      <c r="T32" s="162"/>
      <c r="U32" s="162"/>
      <c r="V32" s="162"/>
      <c r="W32" s="162"/>
      <c r="X32" s="162"/>
      <c r="Y32" s="162"/>
      <c r="Z32" s="162"/>
      <c r="AA32" s="162"/>
      <c r="AB32" s="162"/>
      <c r="AC32" s="162"/>
    </row>
    <row r="33" spans="1:29" s="2" customFormat="1" ht="14.45" customHeight="1" x14ac:dyDescent="0.2">
      <c r="A33" s="162"/>
      <c r="B33" s="26"/>
      <c r="C33" s="162"/>
      <c r="D33" s="156"/>
      <c r="E33" s="143"/>
      <c r="F33" s="150"/>
      <c r="G33" s="45"/>
      <c r="H33" s="45"/>
      <c r="I33" s="162"/>
      <c r="J33" s="31"/>
      <c r="Q33" s="162"/>
      <c r="R33" s="162"/>
      <c r="S33" s="162"/>
      <c r="T33" s="162"/>
      <c r="U33" s="162"/>
      <c r="V33" s="162"/>
      <c r="W33" s="162"/>
      <c r="X33" s="162"/>
      <c r="Y33" s="162"/>
      <c r="Z33" s="162"/>
      <c r="AA33" s="162"/>
      <c r="AB33" s="162"/>
      <c r="AC33" s="162"/>
    </row>
    <row r="34" spans="1:29" s="2" customFormat="1" ht="14.45" customHeight="1" x14ac:dyDescent="0.2">
      <c r="A34" s="162"/>
      <c r="B34" s="26"/>
      <c r="C34" s="162"/>
      <c r="D34" s="45"/>
      <c r="E34" s="143"/>
      <c r="F34" s="150"/>
      <c r="G34" s="45"/>
      <c r="H34" s="45"/>
      <c r="I34" s="162"/>
      <c r="J34" s="31"/>
      <c r="Q34" s="162"/>
      <c r="R34" s="162"/>
      <c r="S34" s="162"/>
      <c r="T34" s="162"/>
      <c r="U34" s="162"/>
      <c r="V34" s="162"/>
      <c r="W34" s="162"/>
      <c r="X34" s="162"/>
      <c r="Y34" s="162"/>
      <c r="Z34" s="162"/>
      <c r="AA34" s="162"/>
      <c r="AB34" s="162"/>
      <c r="AC34" s="162"/>
    </row>
    <row r="35" spans="1:29" s="2" customFormat="1" ht="14.45" hidden="1" customHeight="1" x14ac:dyDescent="0.2">
      <c r="A35" s="162"/>
      <c r="B35" s="26"/>
      <c r="C35" s="162"/>
      <c r="D35" s="45"/>
      <c r="E35" s="143"/>
      <c r="F35" s="150"/>
      <c r="G35" s="45"/>
      <c r="H35" s="45"/>
      <c r="I35" s="162"/>
      <c r="J35" s="31"/>
      <c r="Q35" s="162"/>
      <c r="R35" s="162"/>
      <c r="S35" s="162"/>
      <c r="T35" s="162"/>
      <c r="U35" s="162"/>
      <c r="V35" s="162"/>
      <c r="W35" s="162"/>
      <c r="X35" s="162"/>
      <c r="Y35" s="162"/>
      <c r="Z35" s="162"/>
      <c r="AA35" s="162"/>
      <c r="AB35" s="162"/>
      <c r="AC35" s="162"/>
    </row>
    <row r="36" spans="1:29" s="2" customFormat="1" ht="14.45" hidden="1" customHeight="1" x14ac:dyDescent="0.2">
      <c r="A36" s="162"/>
      <c r="B36" s="26"/>
      <c r="C36" s="162"/>
      <c r="D36" s="45"/>
      <c r="E36" s="143"/>
      <c r="F36" s="150"/>
      <c r="G36" s="45"/>
      <c r="H36" s="45"/>
      <c r="I36" s="162"/>
      <c r="J36" s="31"/>
      <c r="Q36" s="162"/>
      <c r="R36" s="162"/>
      <c r="S36" s="162"/>
      <c r="T36" s="162"/>
      <c r="U36" s="162"/>
      <c r="V36" s="162"/>
      <c r="W36" s="162"/>
      <c r="X36" s="162"/>
      <c r="Y36" s="162"/>
      <c r="Z36" s="162"/>
      <c r="AA36" s="162"/>
      <c r="AB36" s="162"/>
      <c r="AC36" s="162"/>
    </row>
    <row r="37" spans="1:29" s="2" customFormat="1" ht="14.45" hidden="1" customHeight="1" x14ac:dyDescent="0.2">
      <c r="A37" s="162"/>
      <c r="B37" s="26"/>
      <c r="C37" s="162"/>
      <c r="D37" s="45"/>
      <c r="E37" s="143"/>
      <c r="F37" s="150"/>
      <c r="G37" s="45"/>
      <c r="H37" s="45"/>
      <c r="I37" s="162"/>
      <c r="J37" s="31"/>
      <c r="Q37" s="162"/>
      <c r="R37" s="162"/>
      <c r="S37" s="162"/>
      <c r="T37" s="162"/>
      <c r="U37" s="162"/>
      <c r="V37" s="162"/>
      <c r="W37" s="162"/>
      <c r="X37" s="162"/>
      <c r="Y37" s="162"/>
      <c r="Z37" s="162"/>
      <c r="AA37" s="162"/>
      <c r="AB37" s="162"/>
      <c r="AC37" s="162"/>
    </row>
    <row r="38" spans="1:29" s="2" customFormat="1" ht="6.95" customHeight="1" x14ac:dyDescent="0.2">
      <c r="A38" s="162"/>
      <c r="B38" s="26"/>
      <c r="C38" s="162"/>
      <c r="D38" s="45"/>
      <c r="E38" s="45"/>
      <c r="F38" s="45"/>
      <c r="G38" s="45"/>
      <c r="H38" s="45"/>
      <c r="I38" s="162"/>
      <c r="J38" s="31"/>
      <c r="Q38" s="162"/>
      <c r="R38" s="162"/>
      <c r="S38" s="162"/>
      <c r="T38" s="162"/>
      <c r="U38" s="162"/>
      <c r="V38" s="162"/>
      <c r="W38" s="162"/>
      <c r="X38" s="162"/>
      <c r="Y38" s="162"/>
      <c r="Z38" s="162"/>
      <c r="AA38" s="162"/>
      <c r="AB38" s="162"/>
      <c r="AC38" s="162"/>
    </row>
    <row r="39" spans="1:29" s="2" customFormat="1" ht="25.35" customHeight="1" x14ac:dyDescent="0.2">
      <c r="A39" s="162"/>
      <c r="B39" s="26"/>
      <c r="C39" s="153"/>
      <c r="D39" s="157"/>
      <c r="E39" s="158"/>
      <c r="F39" s="158"/>
      <c r="G39" s="152"/>
      <c r="H39" s="148"/>
      <c r="I39" s="85"/>
      <c r="J39" s="31"/>
      <c r="Q39" s="162"/>
      <c r="R39" s="162"/>
      <c r="S39" s="162"/>
      <c r="T39" s="162"/>
      <c r="U39" s="162"/>
      <c r="V39" s="162"/>
      <c r="W39" s="162"/>
      <c r="X39" s="162"/>
      <c r="Y39" s="162"/>
      <c r="Z39" s="162"/>
      <c r="AA39" s="162"/>
      <c r="AB39" s="162"/>
      <c r="AC39" s="162"/>
    </row>
    <row r="40" spans="1:29" s="2" customFormat="1" ht="14.45" customHeight="1" x14ac:dyDescent="0.2">
      <c r="A40" s="162"/>
      <c r="B40" s="26"/>
      <c r="C40" s="162"/>
      <c r="D40" s="45"/>
      <c r="E40" s="45"/>
      <c r="F40" s="45"/>
      <c r="G40" s="45"/>
      <c r="H40" s="45"/>
      <c r="I40" s="162"/>
      <c r="J40" s="31"/>
      <c r="Q40" s="162"/>
      <c r="R40" s="162"/>
      <c r="S40" s="162"/>
      <c r="T40" s="162"/>
      <c r="U40" s="162"/>
      <c r="V40" s="162"/>
      <c r="W40" s="162"/>
      <c r="X40" s="162"/>
      <c r="Y40" s="162"/>
      <c r="Z40" s="162"/>
      <c r="AA40" s="162"/>
      <c r="AB40" s="162"/>
      <c r="AC40" s="162"/>
    </row>
    <row r="41" spans="1:29" ht="14.45" customHeight="1" x14ac:dyDescent="0.2">
      <c r="B41" s="17"/>
      <c r="D41" s="140"/>
      <c r="E41" s="140"/>
      <c r="F41" s="140"/>
      <c r="G41" s="140"/>
      <c r="H41" s="140"/>
      <c r="J41" s="17"/>
    </row>
    <row r="42" spans="1:29" ht="14.45" customHeight="1" x14ac:dyDescent="0.2">
      <c r="B42" s="17"/>
      <c r="D42" s="140"/>
      <c r="E42" s="140"/>
      <c r="F42" s="140"/>
      <c r="G42" s="140"/>
      <c r="H42" s="140"/>
      <c r="J42" s="17"/>
    </row>
    <row r="43" spans="1:29" ht="14.45" customHeight="1" x14ac:dyDescent="0.2">
      <c r="B43" s="17"/>
      <c r="D43" s="140"/>
      <c r="E43" s="140"/>
      <c r="F43" s="140"/>
      <c r="G43" s="140"/>
      <c r="H43" s="140"/>
      <c r="J43" s="17"/>
    </row>
    <row r="44" spans="1:29" ht="14.45" customHeight="1" x14ac:dyDescent="0.2">
      <c r="B44" s="17"/>
      <c r="D44" s="140"/>
      <c r="E44" s="140"/>
      <c r="F44" s="140"/>
      <c r="G44" s="140"/>
      <c r="H44" s="140"/>
      <c r="J44" s="17"/>
    </row>
    <row r="45" spans="1:29" ht="14.45" customHeight="1" x14ac:dyDescent="0.2">
      <c r="B45" s="17"/>
      <c r="D45" s="140"/>
      <c r="E45" s="140"/>
      <c r="F45" s="140"/>
      <c r="G45" s="140"/>
      <c r="H45" s="140"/>
      <c r="J45" s="17"/>
    </row>
    <row r="46" spans="1:29" ht="14.45" customHeight="1" x14ac:dyDescent="0.2">
      <c r="B46" s="17"/>
      <c r="D46" s="140"/>
      <c r="E46" s="140"/>
      <c r="F46" s="140"/>
      <c r="G46" s="140"/>
      <c r="H46" s="140"/>
      <c r="J46" s="17"/>
    </row>
    <row r="47" spans="1:29" ht="14.45" customHeight="1" x14ac:dyDescent="0.2">
      <c r="B47" s="17"/>
      <c r="D47" s="140"/>
      <c r="E47" s="140"/>
      <c r="F47" s="140"/>
      <c r="G47" s="140"/>
      <c r="H47" s="140"/>
      <c r="J47" s="17"/>
    </row>
    <row r="48" spans="1:29" ht="14.45" customHeight="1" x14ac:dyDescent="0.2">
      <c r="B48" s="17"/>
      <c r="D48" s="140"/>
      <c r="E48" s="140"/>
      <c r="F48" s="140"/>
      <c r="G48" s="140"/>
      <c r="H48" s="140"/>
      <c r="J48" s="17"/>
    </row>
    <row r="49" spans="1:29" ht="14.45" customHeight="1" x14ac:dyDescent="0.2">
      <c r="B49" s="17"/>
      <c r="D49" s="140"/>
      <c r="E49" s="140"/>
      <c r="F49" s="140"/>
      <c r="G49" s="140"/>
      <c r="H49" s="140"/>
      <c r="J49" s="17"/>
    </row>
    <row r="50" spans="1:29" s="2" customFormat="1" ht="14.45" customHeight="1" x14ac:dyDescent="0.2">
      <c r="B50" s="31"/>
      <c r="D50" s="145"/>
      <c r="E50" s="144"/>
      <c r="F50" s="144"/>
      <c r="G50" s="145"/>
      <c r="H50" s="144"/>
      <c r="I50" s="32"/>
      <c r="J50" s="31"/>
    </row>
    <row r="51" spans="1:29" x14ac:dyDescent="0.2">
      <c r="B51" s="17"/>
      <c r="D51" s="140"/>
      <c r="E51" s="140"/>
      <c r="F51" s="140"/>
      <c r="G51" s="140"/>
      <c r="H51" s="140"/>
      <c r="J51" s="17"/>
    </row>
    <row r="52" spans="1:29" x14ac:dyDescent="0.2">
      <c r="B52" s="17"/>
      <c r="D52" s="140"/>
      <c r="E52" s="140"/>
      <c r="F52" s="140"/>
      <c r="G52" s="140"/>
      <c r="H52" s="140"/>
      <c r="J52" s="17"/>
    </row>
    <row r="53" spans="1:29" x14ac:dyDescent="0.2">
      <c r="B53" s="17"/>
      <c r="D53" s="140"/>
      <c r="E53" s="140"/>
      <c r="F53" s="140"/>
      <c r="G53" s="140"/>
      <c r="H53" s="140"/>
      <c r="J53" s="17"/>
    </row>
    <row r="54" spans="1:29" x14ac:dyDescent="0.2">
      <c r="B54" s="17"/>
      <c r="D54" s="140"/>
      <c r="E54" s="140"/>
      <c r="F54" s="140"/>
      <c r="G54" s="140"/>
      <c r="H54" s="140"/>
      <c r="J54" s="17"/>
    </row>
    <row r="55" spans="1:29" x14ac:dyDescent="0.2">
      <c r="B55" s="17"/>
      <c r="D55" s="140"/>
      <c r="E55" s="140"/>
      <c r="F55" s="140"/>
      <c r="G55" s="140"/>
      <c r="H55" s="140"/>
      <c r="J55" s="17"/>
    </row>
    <row r="56" spans="1:29" x14ac:dyDescent="0.2">
      <c r="B56" s="17"/>
      <c r="D56" s="140"/>
      <c r="E56" s="140"/>
      <c r="F56" s="140"/>
      <c r="G56" s="140"/>
      <c r="H56" s="140"/>
      <c r="J56" s="17"/>
    </row>
    <row r="57" spans="1:29" x14ac:dyDescent="0.2">
      <c r="B57" s="17"/>
      <c r="D57" s="140"/>
      <c r="E57" s="140"/>
      <c r="F57" s="140"/>
      <c r="G57" s="140"/>
      <c r="H57" s="140"/>
      <c r="J57" s="17"/>
    </row>
    <row r="58" spans="1:29" x14ac:dyDescent="0.2">
      <c r="B58" s="17"/>
      <c r="D58" s="140"/>
      <c r="E58" s="140"/>
      <c r="F58" s="140"/>
      <c r="G58" s="140"/>
      <c r="H58" s="140"/>
      <c r="J58" s="17"/>
    </row>
    <row r="59" spans="1:29" x14ac:dyDescent="0.2">
      <c r="B59" s="17"/>
      <c r="D59" s="140"/>
      <c r="E59" s="140"/>
      <c r="F59" s="140"/>
      <c r="G59" s="140"/>
      <c r="H59" s="140"/>
      <c r="J59" s="17"/>
    </row>
    <row r="60" spans="1:29" x14ac:dyDescent="0.2">
      <c r="B60" s="17"/>
      <c r="D60" s="140"/>
      <c r="E60" s="140"/>
      <c r="F60" s="140"/>
      <c r="G60" s="140"/>
      <c r="H60" s="140"/>
      <c r="J60" s="17"/>
    </row>
    <row r="61" spans="1:29" s="2" customFormat="1" ht="12.75" x14ac:dyDescent="0.2">
      <c r="A61" s="162"/>
      <c r="B61" s="26"/>
      <c r="C61" s="162"/>
      <c r="D61" s="143"/>
      <c r="E61" s="45"/>
      <c r="F61" s="151"/>
      <c r="G61" s="143"/>
      <c r="H61" s="45"/>
      <c r="I61" s="160"/>
      <c r="J61" s="31"/>
      <c r="Q61" s="162"/>
      <c r="R61" s="162"/>
      <c r="S61" s="162"/>
      <c r="T61" s="162"/>
      <c r="U61" s="162"/>
      <c r="V61" s="162"/>
      <c r="W61" s="162"/>
      <c r="X61" s="162"/>
      <c r="Y61" s="162"/>
      <c r="Z61" s="162"/>
      <c r="AA61" s="162"/>
      <c r="AB61" s="162"/>
      <c r="AC61" s="162"/>
    </row>
    <row r="62" spans="1:29" x14ac:dyDescent="0.2">
      <c r="B62" s="17"/>
      <c r="D62" s="140"/>
      <c r="E62" s="140"/>
      <c r="F62" s="140"/>
      <c r="G62" s="140"/>
      <c r="H62" s="140"/>
      <c r="J62" s="17"/>
    </row>
    <row r="63" spans="1:29" x14ac:dyDescent="0.2">
      <c r="B63" s="17"/>
      <c r="D63" s="140"/>
      <c r="E63" s="140"/>
      <c r="F63" s="140"/>
      <c r="G63" s="140"/>
      <c r="H63" s="140"/>
      <c r="J63" s="17"/>
    </row>
    <row r="64" spans="1:29" x14ac:dyDescent="0.2">
      <c r="B64" s="17"/>
      <c r="D64" s="140"/>
      <c r="E64" s="140"/>
      <c r="F64" s="140"/>
      <c r="G64" s="140"/>
      <c r="H64" s="140"/>
      <c r="J64" s="17"/>
    </row>
    <row r="65" spans="1:29" s="2" customFormat="1" ht="12.75" x14ac:dyDescent="0.2">
      <c r="A65" s="162"/>
      <c r="B65" s="26"/>
      <c r="C65" s="162"/>
      <c r="D65" s="145"/>
      <c r="E65" s="45"/>
      <c r="F65" s="45"/>
      <c r="G65" s="145"/>
      <c r="H65" s="45"/>
      <c r="I65" s="34"/>
      <c r="J65" s="31"/>
      <c r="Q65" s="162"/>
      <c r="R65" s="162"/>
      <c r="S65" s="162"/>
      <c r="T65" s="162"/>
      <c r="U65" s="162"/>
      <c r="V65" s="162"/>
      <c r="W65" s="162"/>
      <c r="X65" s="162"/>
      <c r="Y65" s="162"/>
      <c r="Z65" s="162"/>
      <c r="AA65" s="162"/>
      <c r="AB65" s="162"/>
      <c r="AC65" s="162"/>
    </row>
    <row r="66" spans="1:29" x14ac:dyDescent="0.2">
      <c r="B66" s="17"/>
      <c r="D66" s="140"/>
      <c r="E66" s="140"/>
      <c r="F66" s="140"/>
      <c r="G66" s="140"/>
      <c r="H66" s="140"/>
      <c r="J66" s="17"/>
    </row>
    <row r="67" spans="1:29" x14ac:dyDescent="0.2">
      <c r="B67" s="17"/>
      <c r="D67" s="140"/>
      <c r="E67" s="140"/>
      <c r="F67" s="140"/>
      <c r="G67" s="140"/>
      <c r="H67" s="140"/>
      <c r="J67" s="17"/>
    </row>
    <row r="68" spans="1:29" x14ac:dyDescent="0.2">
      <c r="B68" s="17"/>
      <c r="D68" s="140"/>
      <c r="E68" s="140"/>
      <c r="F68" s="140"/>
      <c r="G68" s="140"/>
      <c r="H68" s="140"/>
      <c r="J68" s="17"/>
    </row>
    <row r="69" spans="1:29" x14ac:dyDescent="0.2">
      <c r="B69" s="17"/>
      <c r="D69" s="140"/>
      <c r="E69" s="140"/>
      <c r="F69" s="140"/>
      <c r="G69" s="140"/>
      <c r="H69" s="140"/>
      <c r="J69" s="17"/>
    </row>
    <row r="70" spans="1:29" x14ac:dyDescent="0.2">
      <c r="B70" s="17"/>
      <c r="D70" s="140"/>
      <c r="E70" s="140"/>
      <c r="F70" s="140"/>
      <c r="G70" s="140"/>
      <c r="H70" s="140"/>
      <c r="J70" s="17"/>
    </row>
    <row r="71" spans="1:29" x14ac:dyDescent="0.2">
      <c r="B71" s="17"/>
      <c r="D71" s="140"/>
      <c r="E71" s="140"/>
      <c r="F71" s="140"/>
      <c r="G71" s="140"/>
      <c r="H71" s="140"/>
      <c r="J71" s="17"/>
    </row>
    <row r="72" spans="1:29" x14ac:dyDescent="0.2">
      <c r="B72" s="17"/>
      <c r="D72" s="140"/>
      <c r="E72" s="140"/>
      <c r="F72" s="140"/>
      <c r="G72" s="140"/>
      <c r="H72" s="140"/>
      <c r="J72" s="17"/>
    </row>
    <row r="73" spans="1:29" x14ac:dyDescent="0.2">
      <c r="B73" s="17"/>
      <c r="D73" s="140"/>
      <c r="E73" s="140"/>
      <c r="F73" s="140"/>
      <c r="G73" s="140"/>
      <c r="H73" s="140"/>
      <c r="J73" s="17"/>
    </row>
    <row r="74" spans="1:29" x14ac:dyDescent="0.2">
      <c r="B74" s="17"/>
      <c r="D74" s="140"/>
      <c r="E74" s="140"/>
      <c r="F74" s="140"/>
      <c r="G74" s="140"/>
      <c r="H74" s="140"/>
      <c r="J74" s="17"/>
    </row>
    <row r="75" spans="1:29" x14ac:dyDescent="0.2">
      <c r="B75" s="17"/>
      <c r="D75" s="140"/>
      <c r="E75" s="140"/>
      <c r="F75" s="140"/>
      <c r="G75" s="140"/>
      <c r="H75" s="140"/>
      <c r="J75" s="17"/>
    </row>
    <row r="76" spans="1:29" s="2" customFormat="1" ht="12.75" x14ac:dyDescent="0.2">
      <c r="A76" s="162"/>
      <c r="B76" s="26"/>
      <c r="C76" s="162"/>
      <c r="D76" s="143"/>
      <c r="E76" s="45"/>
      <c r="F76" s="151"/>
      <c r="G76" s="143"/>
      <c r="H76" s="45"/>
      <c r="I76" s="160"/>
      <c r="J76" s="31"/>
      <c r="Q76" s="162"/>
      <c r="R76" s="162"/>
      <c r="S76" s="162"/>
      <c r="T76" s="162"/>
      <c r="U76" s="162"/>
      <c r="V76" s="162"/>
      <c r="W76" s="162"/>
      <c r="X76" s="162"/>
      <c r="Y76" s="162"/>
      <c r="Z76" s="162"/>
      <c r="AA76" s="162"/>
      <c r="AB76" s="162"/>
      <c r="AC76" s="162"/>
    </row>
    <row r="77" spans="1:29" s="2" customFormat="1" ht="14.45" customHeight="1" x14ac:dyDescent="0.2">
      <c r="A77" s="162"/>
      <c r="B77" s="35"/>
      <c r="C77" s="36"/>
      <c r="D77" s="36"/>
      <c r="E77" s="36"/>
      <c r="F77" s="36"/>
      <c r="G77" s="36"/>
      <c r="H77" s="36"/>
      <c r="I77" s="36"/>
      <c r="J77" s="31"/>
      <c r="Q77" s="162"/>
      <c r="R77" s="162"/>
      <c r="S77" s="162"/>
      <c r="T77" s="162"/>
      <c r="U77" s="162"/>
      <c r="V77" s="162"/>
      <c r="W77" s="162"/>
      <c r="X77" s="162"/>
      <c r="Y77" s="162"/>
      <c r="Z77" s="162"/>
      <c r="AA77" s="162"/>
      <c r="AB77" s="162"/>
      <c r="AC77" s="162"/>
    </row>
    <row r="81" spans="1:45" s="2" customFormat="1" ht="6.95" customHeight="1" x14ac:dyDescent="0.2">
      <c r="A81" s="162"/>
      <c r="B81" s="37"/>
      <c r="C81" s="38"/>
      <c r="D81" s="38"/>
      <c r="E81" s="38"/>
      <c r="F81" s="38"/>
      <c r="G81" s="38"/>
      <c r="H81" s="38"/>
      <c r="I81" s="38"/>
      <c r="J81" s="31"/>
      <c r="Q81" s="162"/>
      <c r="R81" s="162"/>
      <c r="S81" s="162"/>
      <c r="T81" s="162"/>
      <c r="U81" s="162"/>
      <c r="V81" s="162"/>
      <c r="W81" s="162"/>
      <c r="X81" s="162"/>
      <c r="Y81" s="162"/>
      <c r="Z81" s="162"/>
      <c r="AA81" s="162"/>
      <c r="AB81" s="162"/>
      <c r="AC81" s="162"/>
    </row>
    <row r="82" spans="1:45" s="2" customFormat="1" ht="24.95" customHeight="1" x14ac:dyDescent="0.2">
      <c r="A82" s="162"/>
      <c r="B82" s="26"/>
      <c r="C82" s="18" t="str">
        <f>'012 - Oprava schodiště - jih'!C82</f>
        <v>REKAPITULACE ČLENĚNÍ ORIENTAČNÍHO SOUPISU</v>
      </c>
      <c r="D82" s="162"/>
      <c r="E82" s="162"/>
      <c r="F82" s="162"/>
      <c r="G82" s="162"/>
      <c r="H82" s="162"/>
      <c r="I82" s="162"/>
      <c r="J82" s="31"/>
      <c r="Q82" s="162"/>
      <c r="R82" s="162"/>
      <c r="S82" s="162"/>
      <c r="T82" s="162"/>
      <c r="U82" s="162"/>
      <c r="V82" s="162"/>
      <c r="W82" s="162"/>
      <c r="X82" s="162"/>
      <c r="Y82" s="162"/>
      <c r="Z82" s="162"/>
      <c r="AA82" s="162"/>
      <c r="AB82" s="162"/>
      <c r="AC82" s="162"/>
    </row>
    <row r="83" spans="1:45" s="2" customFormat="1" ht="6.95" customHeight="1" x14ac:dyDescent="0.2">
      <c r="A83" s="162"/>
      <c r="B83" s="26"/>
      <c r="C83" s="162"/>
      <c r="D83" s="162"/>
      <c r="E83" s="162"/>
      <c r="F83" s="162"/>
      <c r="G83" s="162"/>
      <c r="H83" s="162"/>
      <c r="I83" s="162"/>
      <c r="J83" s="31"/>
      <c r="Q83" s="162"/>
      <c r="R83" s="162"/>
      <c r="S83" s="162"/>
      <c r="T83" s="162"/>
      <c r="U83" s="162"/>
      <c r="V83" s="162"/>
      <c r="W83" s="162"/>
      <c r="X83" s="162"/>
      <c r="Y83" s="162"/>
      <c r="Z83" s="162"/>
      <c r="AA83" s="162"/>
      <c r="AB83" s="162"/>
      <c r="AC83" s="162"/>
    </row>
    <row r="84" spans="1:45" s="2" customFormat="1" ht="12" customHeight="1" x14ac:dyDescent="0.2">
      <c r="A84" s="162"/>
      <c r="B84" s="26"/>
      <c r="C84" s="163" t="s">
        <v>14</v>
      </c>
      <c r="D84" s="162"/>
      <c r="E84" s="162"/>
      <c r="F84" s="162"/>
      <c r="G84" s="162"/>
      <c r="H84" s="162"/>
      <c r="I84" s="162"/>
      <c r="J84" s="31"/>
      <c r="Q84" s="162"/>
      <c r="R84" s="162"/>
      <c r="S84" s="162"/>
      <c r="T84" s="162"/>
      <c r="U84" s="162"/>
      <c r="V84" s="162"/>
      <c r="W84" s="162"/>
      <c r="X84" s="162"/>
      <c r="Y84" s="162"/>
      <c r="Z84" s="162"/>
      <c r="AA84" s="162"/>
      <c r="AB84" s="162"/>
      <c r="AC84" s="162"/>
    </row>
    <row r="85" spans="1:45" s="2" customFormat="1" ht="26.25" customHeight="1" x14ac:dyDescent="0.2">
      <c r="A85" s="162"/>
      <c r="B85" s="26"/>
      <c r="C85" s="162"/>
      <c r="D85" s="162"/>
      <c r="E85" s="202" t="str">
        <f>E7</f>
        <v>Údržbové a dílčí opravné práce na objektech u SPS OŘ PHA 2023-2024 - Praha město</v>
      </c>
      <c r="F85" s="203"/>
      <c r="G85" s="203"/>
      <c r="H85" s="203"/>
      <c r="I85" s="162"/>
      <c r="J85" s="31"/>
      <c r="Q85" s="162"/>
      <c r="R85" s="162"/>
      <c r="S85" s="162"/>
      <c r="T85" s="162"/>
      <c r="U85" s="162"/>
      <c r="V85" s="162"/>
      <c r="W85" s="162"/>
      <c r="X85" s="162"/>
      <c r="Y85" s="162"/>
      <c r="Z85" s="162"/>
      <c r="AA85" s="162"/>
      <c r="AB85" s="162"/>
      <c r="AC85" s="162"/>
    </row>
    <row r="86" spans="1:45" s="2" customFormat="1" ht="12" customHeight="1" x14ac:dyDescent="0.2">
      <c r="A86" s="162"/>
      <c r="B86" s="26"/>
      <c r="C86" s="163" t="s">
        <v>114</v>
      </c>
      <c r="D86" s="162"/>
      <c r="E86" s="162"/>
      <c r="F86" s="162"/>
      <c r="G86" s="162"/>
      <c r="H86" s="162"/>
      <c r="I86" s="162"/>
      <c r="J86" s="31"/>
      <c r="Q86" s="162"/>
      <c r="R86" s="162"/>
      <c r="S86" s="162"/>
      <c r="T86" s="162"/>
      <c r="U86" s="162"/>
      <c r="V86" s="162"/>
      <c r="W86" s="162"/>
      <c r="X86" s="162"/>
      <c r="Y86" s="162"/>
      <c r="Z86" s="162"/>
      <c r="AA86" s="162"/>
      <c r="AB86" s="162"/>
      <c r="AC86" s="162"/>
    </row>
    <row r="87" spans="1:45" s="2" customFormat="1" ht="16.5" customHeight="1" x14ac:dyDescent="0.2">
      <c r="A87" s="162"/>
      <c r="B87" s="26"/>
      <c r="C87" s="162"/>
      <c r="D87" s="162"/>
      <c r="E87" s="167" t="str">
        <f>E9</f>
        <v>013 - Oprava vnitřních prostor 2NP - sever</v>
      </c>
      <c r="F87" s="201"/>
      <c r="G87" s="201"/>
      <c r="H87" s="201"/>
      <c r="I87" s="162"/>
      <c r="J87" s="31"/>
      <c r="Q87" s="162"/>
      <c r="R87" s="162"/>
      <c r="S87" s="162"/>
      <c r="T87" s="162"/>
      <c r="U87" s="162"/>
      <c r="V87" s="162"/>
      <c r="W87" s="162"/>
      <c r="X87" s="162"/>
      <c r="Y87" s="162"/>
      <c r="Z87" s="162"/>
      <c r="AA87" s="162"/>
      <c r="AB87" s="162"/>
      <c r="AC87" s="162"/>
    </row>
    <row r="88" spans="1:45" s="2" customFormat="1" ht="6.95" customHeight="1" x14ac:dyDescent="0.2">
      <c r="A88" s="162"/>
      <c r="B88" s="26"/>
      <c r="C88" s="162"/>
      <c r="D88" s="162"/>
      <c r="E88" s="162"/>
      <c r="F88" s="162"/>
      <c r="G88" s="162"/>
      <c r="H88" s="162"/>
      <c r="I88" s="162"/>
      <c r="J88" s="31"/>
      <c r="Q88" s="162"/>
      <c r="R88" s="162"/>
      <c r="S88" s="162"/>
      <c r="T88" s="162"/>
      <c r="U88" s="162"/>
      <c r="V88" s="162"/>
      <c r="W88" s="162"/>
      <c r="X88" s="162"/>
      <c r="Y88" s="162"/>
      <c r="Z88" s="162"/>
      <c r="AA88" s="162"/>
      <c r="AB88" s="162"/>
      <c r="AC88" s="162"/>
    </row>
    <row r="89" spans="1:45" s="2" customFormat="1" ht="12" customHeight="1" x14ac:dyDescent="0.2">
      <c r="A89" s="162"/>
      <c r="B89" s="26"/>
      <c r="C89" s="163" t="s">
        <v>18</v>
      </c>
      <c r="D89" s="162"/>
      <c r="E89" s="162"/>
      <c r="F89" s="159" t="str">
        <f>F12</f>
        <v>Obvod OŘ Praha</v>
      </c>
      <c r="G89" s="162"/>
      <c r="H89" s="162"/>
      <c r="I89" s="162"/>
      <c r="J89" s="31"/>
      <c r="Q89" s="162"/>
      <c r="R89" s="162"/>
      <c r="S89" s="162"/>
      <c r="T89" s="162"/>
      <c r="U89" s="162"/>
      <c r="V89" s="162"/>
      <c r="W89" s="162"/>
      <c r="X89" s="162"/>
      <c r="Y89" s="162"/>
      <c r="Z89" s="162"/>
      <c r="AA89" s="162"/>
      <c r="AB89" s="162"/>
      <c r="AC89" s="162"/>
    </row>
    <row r="90" spans="1:45" s="2" customFormat="1" ht="6.95" customHeight="1" x14ac:dyDescent="0.2">
      <c r="A90" s="162"/>
      <c r="B90" s="26"/>
      <c r="C90" s="162"/>
      <c r="D90" s="162"/>
      <c r="E90" s="162"/>
      <c r="F90" s="162"/>
      <c r="G90" s="162"/>
      <c r="H90" s="162"/>
      <c r="I90" s="162"/>
      <c r="J90" s="31"/>
      <c r="Q90" s="162"/>
      <c r="R90" s="162"/>
      <c r="S90" s="162"/>
      <c r="T90" s="162"/>
      <c r="U90" s="162"/>
      <c r="V90" s="162"/>
      <c r="W90" s="162"/>
      <c r="X90" s="162"/>
      <c r="Y90" s="162"/>
      <c r="Z90" s="162"/>
      <c r="AA90" s="162"/>
      <c r="AB90" s="162"/>
      <c r="AC90" s="162"/>
    </row>
    <row r="91" spans="1:45" s="2" customFormat="1" ht="15.2" customHeight="1" x14ac:dyDescent="0.2">
      <c r="A91" s="162"/>
      <c r="B91" s="26"/>
      <c r="C91" s="163" t="s">
        <v>22</v>
      </c>
      <c r="D91" s="162"/>
      <c r="E91" s="162"/>
      <c r="F91" s="159" t="str">
        <f>E15</f>
        <v>Správa železnic, státní organizace</v>
      </c>
      <c r="G91" s="162"/>
      <c r="H91" s="162"/>
      <c r="I91" s="162"/>
      <c r="J91" s="31"/>
      <c r="Q91" s="162"/>
      <c r="R91" s="162"/>
      <c r="S91" s="162"/>
      <c r="T91" s="162"/>
      <c r="U91" s="162"/>
      <c r="V91" s="162"/>
      <c r="W91" s="162"/>
      <c r="X91" s="162"/>
      <c r="Y91" s="162"/>
      <c r="Z91" s="162"/>
      <c r="AA91" s="162"/>
      <c r="AB91" s="162"/>
      <c r="AC91" s="162"/>
    </row>
    <row r="92" spans="1:45" s="2" customFormat="1" ht="15.2" customHeight="1" x14ac:dyDescent="0.2">
      <c r="A92" s="162"/>
      <c r="B92" s="26"/>
      <c r="C92" s="163" t="s">
        <v>28</v>
      </c>
      <c r="D92" s="162"/>
      <c r="E92" s="162"/>
      <c r="F92" s="159" t="str">
        <f>IF(E18="","",E18)</f>
        <v xml:space="preserve"> </v>
      </c>
      <c r="G92" s="162"/>
      <c r="H92" s="162"/>
      <c r="I92" s="162"/>
      <c r="J92" s="31"/>
      <c r="Q92" s="162"/>
      <c r="R92" s="162"/>
      <c r="S92" s="162"/>
      <c r="T92" s="162"/>
      <c r="U92" s="162"/>
      <c r="V92" s="162"/>
      <c r="W92" s="162"/>
      <c r="X92" s="162"/>
      <c r="Y92" s="162"/>
      <c r="Z92" s="162"/>
      <c r="AA92" s="162"/>
      <c r="AB92" s="162"/>
      <c r="AC92" s="162"/>
    </row>
    <row r="93" spans="1:45" s="2" customFormat="1" ht="10.35" customHeight="1" x14ac:dyDescent="0.2">
      <c r="A93" s="162"/>
      <c r="B93" s="26"/>
      <c r="C93" s="162"/>
      <c r="D93" s="162"/>
      <c r="E93" s="162"/>
      <c r="F93" s="162"/>
      <c r="G93" s="162"/>
      <c r="H93" s="162"/>
      <c r="I93" s="162"/>
      <c r="J93" s="31"/>
      <c r="Q93" s="162"/>
      <c r="R93" s="162"/>
      <c r="S93" s="162"/>
      <c r="T93" s="162"/>
      <c r="U93" s="162"/>
      <c r="V93" s="162"/>
      <c r="W93" s="162"/>
      <c r="X93" s="162"/>
      <c r="Y93" s="162"/>
      <c r="Z93" s="162"/>
      <c r="AA93" s="162"/>
      <c r="AB93" s="162"/>
      <c r="AC93" s="162"/>
    </row>
    <row r="94" spans="1:45" s="2" customFormat="1" ht="29.25" customHeight="1" x14ac:dyDescent="0.2">
      <c r="A94" s="162"/>
      <c r="B94" s="26"/>
      <c r="C94" s="86" t="s">
        <v>116</v>
      </c>
      <c r="D94" s="84"/>
      <c r="E94" s="84"/>
      <c r="F94" s="84"/>
      <c r="G94" s="84"/>
      <c r="H94" s="84"/>
      <c r="I94" s="84"/>
      <c r="J94" s="31"/>
      <c r="Q94" s="162"/>
      <c r="R94" s="162"/>
      <c r="S94" s="162"/>
      <c r="T94" s="162"/>
      <c r="U94" s="162"/>
      <c r="V94" s="162"/>
      <c r="W94" s="162"/>
      <c r="X94" s="162"/>
      <c r="Y94" s="162"/>
      <c r="Z94" s="162"/>
      <c r="AA94" s="162"/>
      <c r="AB94" s="162"/>
      <c r="AC94" s="162"/>
    </row>
    <row r="95" spans="1:45" s="2" customFormat="1" ht="10.35" customHeight="1" x14ac:dyDescent="0.2">
      <c r="A95" s="162"/>
      <c r="B95" s="26"/>
      <c r="C95" s="162"/>
      <c r="D95" s="162"/>
      <c r="E95" s="162"/>
      <c r="F95" s="162"/>
      <c r="G95" s="162"/>
      <c r="H95" s="162"/>
      <c r="I95" s="162"/>
      <c r="J95" s="31"/>
      <c r="Q95" s="162"/>
      <c r="R95" s="162"/>
      <c r="S95" s="162"/>
      <c r="T95" s="162"/>
      <c r="U95" s="162"/>
      <c r="V95" s="162"/>
      <c r="W95" s="162"/>
      <c r="X95" s="162"/>
      <c r="Y95" s="162"/>
      <c r="Z95" s="162"/>
      <c r="AA95" s="162"/>
      <c r="AB95" s="162"/>
      <c r="AC95" s="162"/>
    </row>
    <row r="96" spans="1:45" s="2" customFormat="1" ht="22.9" customHeight="1" x14ac:dyDescent="0.2">
      <c r="A96" s="162"/>
      <c r="B96" s="26"/>
      <c r="C96" s="87"/>
      <c r="D96" s="162"/>
      <c r="E96" s="162"/>
      <c r="F96" s="162"/>
      <c r="G96" s="162"/>
      <c r="H96" s="162"/>
      <c r="I96" s="162"/>
      <c r="J96" s="31"/>
      <c r="Q96" s="162"/>
      <c r="R96" s="162"/>
      <c r="S96" s="162"/>
      <c r="T96" s="162"/>
      <c r="U96" s="162"/>
      <c r="V96" s="162"/>
      <c r="W96" s="162"/>
      <c r="X96" s="162"/>
      <c r="Y96" s="162"/>
      <c r="Z96" s="162"/>
      <c r="AA96" s="162"/>
      <c r="AB96" s="162"/>
      <c r="AC96" s="162"/>
      <c r="AS96" s="14" t="s">
        <v>117</v>
      </c>
    </row>
    <row r="97" spans="2:10" s="9" customFormat="1" ht="24.95" customHeight="1" x14ac:dyDescent="0.2">
      <c r="B97" s="88"/>
      <c r="D97" s="89" t="s">
        <v>119</v>
      </c>
      <c r="E97" s="90"/>
      <c r="F97" s="90"/>
      <c r="G97" s="90"/>
      <c r="H97" s="90"/>
      <c r="J97" s="88"/>
    </row>
    <row r="98" spans="2:10" s="10" customFormat="1" ht="19.899999999999999" customHeight="1" x14ac:dyDescent="0.2">
      <c r="B98" s="91"/>
      <c r="D98" s="92" t="s">
        <v>1927</v>
      </c>
      <c r="E98" s="93"/>
      <c r="F98" s="93"/>
      <c r="G98" s="93"/>
      <c r="H98" s="93"/>
      <c r="J98" s="91"/>
    </row>
    <row r="99" spans="2:10" s="10" customFormat="1" ht="19.899999999999999" customHeight="1" x14ac:dyDescent="0.2">
      <c r="B99" s="91"/>
      <c r="D99" s="92" t="s">
        <v>655</v>
      </c>
      <c r="E99" s="93"/>
      <c r="F99" s="93"/>
      <c r="G99" s="93"/>
      <c r="H99" s="93"/>
      <c r="J99" s="91"/>
    </row>
    <row r="100" spans="2:10" s="10" customFormat="1" ht="19.899999999999999" customHeight="1" x14ac:dyDescent="0.2">
      <c r="B100" s="91"/>
      <c r="D100" s="92" t="s">
        <v>656</v>
      </c>
      <c r="E100" s="93"/>
      <c r="F100" s="93"/>
      <c r="G100" s="93"/>
      <c r="H100" s="93"/>
      <c r="J100" s="91"/>
    </row>
    <row r="101" spans="2:10" s="10" customFormat="1" ht="19.899999999999999" customHeight="1" x14ac:dyDescent="0.2">
      <c r="B101" s="91"/>
      <c r="D101" s="92" t="s">
        <v>536</v>
      </c>
      <c r="E101" s="93"/>
      <c r="F101" s="93"/>
      <c r="G101" s="93"/>
      <c r="H101" s="93"/>
      <c r="J101" s="91"/>
    </row>
    <row r="102" spans="2:10" s="10" customFormat="1" ht="19.899999999999999" customHeight="1" x14ac:dyDescent="0.2">
      <c r="B102" s="91"/>
      <c r="D102" s="92" t="s">
        <v>123</v>
      </c>
      <c r="E102" s="93"/>
      <c r="F102" s="93"/>
      <c r="G102" s="93"/>
      <c r="H102" s="93"/>
      <c r="J102" s="91"/>
    </row>
    <row r="103" spans="2:10" s="9" customFormat="1" ht="24.95" customHeight="1" x14ac:dyDescent="0.2">
      <c r="B103" s="88"/>
      <c r="D103" s="89" t="s">
        <v>124</v>
      </c>
      <c r="E103" s="90"/>
      <c r="F103" s="90"/>
      <c r="G103" s="90"/>
      <c r="H103" s="90"/>
      <c r="J103" s="88"/>
    </row>
    <row r="104" spans="2:10" s="10" customFormat="1" ht="19.899999999999999" customHeight="1" x14ac:dyDescent="0.2">
      <c r="B104" s="91"/>
      <c r="D104" s="92" t="s">
        <v>659</v>
      </c>
      <c r="E104" s="93"/>
      <c r="F104" s="93"/>
      <c r="G104" s="93"/>
      <c r="H104" s="93"/>
      <c r="J104" s="91"/>
    </row>
    <row r="105" spans="2:10" s="10" customFormat="1" ht="19.899999999999999" customHeight="1" x14ac:dyDescent="0.2">
      <c r="B105" s="91"/>
      <c r="D105" s="92" t="s">
        <v>1702</v>
      </c>
      <c r="E105" s="93"/>
      <c r="F105" s="93"/>
      <c r="G105" s="93"/>
      <c r="H105" s="93"/>
      <c r="J105" s="91"/>
    </row>
    <row r="106" spans="2:10" s="10" customFormat="1" ht="19.899999999999999" customHeight="1" x14ac:dyDescent="0.2">
      <c r="B106" s="91"/>
      <c r="D106" s="92" t="s">
        <v>657</v>
      </c>
      <c r="E106" s="93"/>
      <c r="F106" s="93"/>
      <c r="G106" s="93"/>
      <c r="H106" s="93"/>
      <c r="J106" s="91"/>
    </row>
    <row r="107" spans="2:10" s="10" customFormat="1" ht="19.899999999999999" customHeight="1" x14ac:dyDescent="0.2">
      <c r="B107" s="91"/>
      <c r="D107" s="92" t="s">
        <v>1929</v>
      </c>
      <c r="E107" s="93"/>
      <c r="F107" s="93"/>
      <c r="G107" s="93"/>
      <c r="H107" s="93"/>
      <c r="J107" s="91"/>
    </row>
    <row r="108" spans="2:10" s="10" customFormat="1" ht="19.899999999999999" customHeight="1" x14ac:dyDescent="0.2">
      <c r="B108" s="91"/>
      <c r="D108" s="92" t="s">
        <v>1930</v>
      </c>
      <c r="E108" s="93"/>
      <c r="F108" s="93"/>
      <c r="G108" s="93"/>
      <c r="H108" s="93"/>
      <c r="J108" s="91"/>
    </row>
    <row r="109" spans="2:10" s="10" customFormat="1" ht="19.899999999999999" customHeight="1" x14ac:dyDescent="0.2">
      <c r="B109" s="91"/>
      <c r="D109" s="92" t="s">
        <v>1703</v>
      </c>
      <c r="E109" s="93"/>
      <c r="F109" s="93"/>
      <c r="G109" s="93"/>
      <c r="H109" s="93"/>
      <c r="J109" s="91"/>
    </row>
    <row r="110" spans="2:10" s="10" customFormat="1" ht="19.899999999999999" customHeight="1" x14ac:dyDescent="0.2">
      <c r="B110" s="91"/>
      <c r="D110" s="92" t="s">
        <v>1931</v>
      </c>
      <c r="E110" s="93"/>
      <c r="F110" s="93"/>
      <c r="G110" s="93"/>
      <c r="H110" s="93"/>
      <c r="J110" s="91"/>
    </row>
    <row r="111" spans="2:10" s="10" customFormat="1" ht="19.899999999999999" customHeight="1" x14ac:dyDescent="0.2">
      <c r="B111" s="91"/>
      <c r="D111" s="92" t="s">
        <v>126</v>
      </c>
      <c r="E111" s="93"/>
      <c r="F111" s="93"/>
      <c r="G111" s="93"/>
      <c r="H111" s="93"/>
      <c r="J111" s="91"/>
    </row>
    <row r="112" spans="2:10" s="10" customFormat="1" ht="19.899999999999999" customHeight="1" x14ac:dyDescent="0.2">
      <c r="B112" s="91"/>
      <c r="D112" s="92" t="s">
        <v>661</v>
      </c>
      <c r="E112" s="93"/>
      <c r="F112" s="93"/>
      <c r="G112" s="93"/>
      <c r="H112" s="93"/>
      <c r="J112" s="91"/>
    </row>
    <row r="113" spans="1:29" s="10" customFormat="1" ht="19.899999999999999" customHeight="1" x14ac:dyDescent="0.2">
      <c r="B113" s="91"/>
      <c r="D113" s="92" t="s">
        <v>662</v>
      </c>
      <c r="E113" s="93"/>
      <c r="F113" s="93"/>
      <c r="G113" s="93"/>
      <c r="H113" s="93"/>
      <c r="J113" s="91"/>
    </row>
    <row r="114" spans="1:29" s="10" customFormat="1" ht="19.899999999999999" customHeight="1" x14ac:dyDescent="0.2">
      <c r="B114" s="91"/>
      <c r="D114" s="92" t="s">
        <v>129</v>
      </c>
      <c r="E114" s="93"/>
      <c r="F114" s="93"/>
      <c r="G114" s="93"/>
      <c r="H114" s="93"/>
      <c r="J114" s="91"/>
    </row>
    <row r="115" spans="1:29" s="10" customFormat="1" ht="19.899999999999999" customHeight="1" x14ac:dyDescent="0.2">
      <c r="B115" s="91"/>
      <c r="D115" s="92" t="s">
        <v>1704</v>
      </c>
      <c r="E115" s="93"/>
      <c r="F115" s="93"/>
      <c r="G115" s="93"/>
      <c r="H115" s="93"/>
      <c r="J115" s="91"/>
    </row>
    <row r="116" spans="1:29" s="10" customFormat="1" ht="19.899999999999999" customHeight="1" x14ac:dyDescent="0.2">
      <c r="B116" s="91"/>
      <c r="D116" s="92" t="s">
        <v>1932</v>
      </c>
      <c r="E116" s="93"/>
      <c r="F116" s="93"/>
      <c r="G116" s="93"/>
      <c r="H116" s="93"/>
      <c r="J116" s="91"/>
    </row>
    <row r="117" spans="1:29" s="10" customFormat="1" ht="19.899999999999999" customHeight="1" x14ac:dyDescent="0.2">
      <c r="B117" s="91"/>
      <c r="D117" s="92" t="s">
        <v>1705</v>
      </c>
      <c r="E117" s="93"/>
      <c r="F117" s="93"/>
      <c r="G117" s="93"/>
      <c r="H117" s="93"/>
      <c r="J117" s="91"/>
    </row>
    <row r="118" spans="1:29" s="10" customFormat="1" ht="19.899999999999999" customHeight="1" x14ac:dyDescent="0.2">
      <c r="B118" s="91"/>
      <c r="D118" s="92" t="s">
        <v>663</v>
      </c>
      <c r="E118" s="93"/>
      <c r="F118" s="93"/>
      <c r="G118" s="93"/>
      <c r="H118" s="93"/>
      <c r="J118" s="91"/>
    </row>
    <row r="119" spans="1:29" s="10" customFormat="1" ht="19.899999999999999" customHeight="1" x14ac:dyDescent="0.2">
      <c r="B119" s="91"/>
      <c r="D119" s="92" t="s">
        <v>1706</v>
      </c>
      <c r="E119" s="93"/>
      <c r="F119" s="93"/>
      <c r="G119" s="93"/>
      <c r="H119" s="93"/>
      <c r="J119" s="91"/>
    </row>
    <row r="120" spans="1:29" s="9" customFormat="1" ht="24.95" customHeight="1" x14ac:dyDescent="0.2">
      <c r="B120" s="88"/>
      <c r="D120" s="89" t="s">
        <v>666</v>
      </c>
      <c r="E120" s="90"/>
      <c r="F120" s="90"/>
      <c r="G120" s="90"/>
      <c r="H120" s="90"/>
      <c r="J120" s="88"/>
    </row>
    <row r="121" spans="1:29" s="2" customFormat="1" ht="21.75" customHeight="1" x14ac:dyDescent="0.2">
      <c r="A121" s="162"/>
      <c r="B121" s="26"/>
      <c r="C121" s="162"/>
      <c r="D121" s="162"/>
      <c r="E121" s="162"/>
      <c r="F121" s="162"/>
      <c r="G121" s="162"/>
      <c r="H121" s="162"/>
      <c r="I121" s="162"/>
      <c r="J121" s="31"/>
      <c r="Q121" s="162"/>
      <c r="R121" s="162"/>
      <c r="S121" s="162"/>
      <c r="T121" s="162"/>
      <c r="U121" s="162"/>
      <c r="V121" s="162"/>
      <c r="W121" s="162"/>
      <c r="X121" s="162"/>
      <c r="Y121" s="162"/>
      <c r="Z121" s="162"/>
      <c r="AA121" s="162"/>
      <c r="AB121" s="162"/>
      <c r="AC121" s="162"/>
    </row>
    <row r="122" spans="1:29" s="2" customFormat="1" ht="6.95" customHeight="1" x14ac:dyDescent="0.2">
      <c r="A122" s="162"/>
      <c r="B122" s="35"/>
      <c r="C122" s="36"/>
      <c r="D122" s="36"/>
      <c r="E122" s="36"/>
      <c r="F122" s="36"/>
      <c r="G122" s="36"/>
      <c r="H122" s="36"/>
      <c r="I122" s="36"/>
      <c r="J122" s="31"/>
      <c r="Q122" s="162"/>
      <c r="R122" s="162"/>
      <c r="S122" s="162"/>
      <c r="T122" s="162"/>
      <c r="U122" s="162"/>
      <c r="V122" s="162"/>
      <c r="W122" s="162"/>
      <c r="X122" s="162"/>
      <c r="Y122" s="162"/>
      <c r="Z122" s="162"/>
      <c r="AA122" s="162"/>
      <c r="AB122" s="162"/>
      <c r="AC122" s="162"/>
    </row>
    <row r="126" spans="1:29" s="2" customFormat="1" ht="6.95" customHeight="1" x14ac:dyDescent="0.2">
      <c r="A126" s="162"/>
      <c r="B126" s="37"/>
      <c r="C126" s="38"/>
      <c r="D126" s="38"/>
      <c r="E126" s="38"/>
      <c r="F126" s="38"/>
      <c r="G126" s="38"/>
      <c r="H126" s="38"/>
      <c r="I126" s="38"/>
      <c r="J126" s="31"/>
      <c r="Q126" s="162"/>
      <c r="R126" s="162"/>
      <c r="S126" s="162"/>
      <c r="T126" s="162"/>
      <c r="U126" s="162"/>
      <c r="V126" s="162"/>
      <c r="W126" s="162"/>
      <c r="X126" s="162"/>
      <c r="Y126" s="162"/>
      <c r="Z126" s="162"/>
      <c r="AA126" s="162"/>
      <c r="AB126" s="162"/>
      <c r="AC126" s="162"/>
    </row>
    <row r="127" spans="1:29" s="2" customFormat="1" ht="24.95" customHeight="1" x14ac:dyDescent="0.2">
      <c r="A127" s="162"/>
      <c r="B127" s="26"/>
      <c r="C127" s="18" t="str">
        <f>'012 - Oprava schodiště - jih'!C115</f>
        <v>ORIENTAČNÍ SOUPIS PRACÍ</v>
      </c>
      <c r="D127" s="162"/>
      <c r="E127" s="162"/>
      <c r="F127" s="162"/>
      <c r="G127" s="162"/>
      <c r="H127" s="162"/>
      <c r="I127" s="162"/>
      <c r="J127" s="31"/>
      <c r="Q127" s="162"/>
      <c r="R127" s="162"/>
      <c r="S127" s="162"/>
      <c r="T127" s="162"/>
      <c r="U127" s="162"/>
      <c r="V127" s="162"/>
      <c r="W127" s="162"/>
      <c r="X127" s="162"/>
      <c r="Y127" s="162"/>
      <c r="Z127" s="162"/>
      <c r="AA127" s="162"/>
      <c r="AB127" s="162"/>
      <c r="AC127" s="162"/>
    </row>
    <row r="128" spans="1:29" s="2" customFormat="1" ht="6.95" customHeight="1" x14ac:dyDescent="0.2">
      <c r="A128" s="162"/>
      <c r="B128" s="26"/>
      <c r="C128" s="162"/>
      <c r="D128" s="162"/>
      <c r="E128" s="162"/>
      <c r="F128" s="162"/>
      <c r="G128" s="162"/>
      <c r="H128" s="162"/>
      <c r="I128" s="162"/>
      <c r="J128" s="31"/>
      <c r="Q128" s="162"/>
      <c r="R128" s="162"/>
      <c r="S128" s="162"/>
      <c r="T128" s="162"/>
      <c r="U128" s="162"/>
      <c r="V128" s="162"/>
      <c r="W128" s="162"/>
      <c r="X128" s="162"/>
      <c r="Y128" s="162"/>
      <c r="Z128" s="162"/>
      <c r="AA128" s="162"/>
      <c r="AB128" s="162"/>
      <c r="AC128" s="162"/>
    </row>
    <row r="129" spans="1:63" s="2" customFormat="1" ht="12" customHeight="1" x14ac:dyDescent="0.2">
      <c r="A129" s="162"/>
      <c r="B129" s="26"/>
      <c r="C129" s="163" t="s">
        <v>14</v>
      </c>
      <c r="D129" s="162"/>
      <c r="E129" s="162"/>
      <c r="F129" s="162"/>
      <c r="G129" s="162"/>
      <c r="H129" s="162"/>
      <c r="I129" s="162"/>
      <c r="J129" s="31"/>
      <c r="Q129" s="162"/>
      <c r="R129" s="162"/>
      <c r="S129" s="162"/>
      <c r="T129" s="162"/>
      <c r="U129" s="162"/>
      <c r="V129" s="162"/>
      <c r="W129" s="162"/>
      <c r="X129" s="162"/>
      <c r="Y129" s="162"/>
      <c r="Z129" s="162"/>
      <c r="AA129" s="162"/>
      <c r="AB129" s="162"/>
      <c r="AC129" s="162"/>
    </row>
    <row r="130" spans="1:63" s="2" customFormat="1" ht="26.25" customHeight="1" x14ac:dyDescent="0.2">
      <c r="A130" s="162"/>
      <c r="B130" s="26"/>
      <c r="C130" s="162"/>
      <c r="D130" s="162"/>
      <c r="E130" s="202" t="str">
        <f>E7</f>
        <v>Údržbové a dílčí opravné práce na objektech u SPS OŘ PHA 2023-2024 - Praha město</v>
      </c>
      <c r="F130" s="203"/>
      <c r="G130" s="203"/>
      <c r="H130" s="203"/>
      <c r="I130" s="162"/>
      <c r="J130" s="31"/>
      <c r="Q130" s="162"/>
      <c r="R130" s="162"/>
      <c r="S130" s="162"/>
      <c r="T130" s="162"/>
      <c r="U130" s="162"/>
      <c r="V130" s="162"/>
      <c r="W130" s="162"/>
      <c r="X130" s="162"/>
      <c r="Y130" s="162"/>
      <c r="Z130" s="162"/>
      <c r="AA130" s="162"/>
      <c r="AB130" s="162"/>
      <c r="AC130" s="162"/>
    </row>
    <row r="131" spans="1:63" s="2" customFormat="1" ht="12" customHeight="1" x14ac:dyDescent="0.2">
      <c r="A131" s="162"/>
      <c r="B131" s="26"/>
      <c r="C131" s="163" t="s">
        <v>114</v>
      </c>
      <c r="D131" s="162"/>
      <c r="E131" s="162"/>
      <c r="F131" s="162"/>
      <c r="G131" s="162"/>
      <c r="H131" s="162"/>
      <c r="I131" s="162"/>
      <c r="J131" s="31"/>
      <c r="Q131" s="162"/>
      <c r="R131" s="162"/>
      <c r="S131" s="162"/>
      <c r="T131" s="162"/>
      <c r="U131" s="162"/>
      <c r="V131" s="162"/>
      <c r="W131" s="162"/>
      <c r="X131" s="162"/>
      <c r="Y131" s="162"/>
      <c r="Z131" s="162"/>
      <c r="AA131" s="162"/>
      <c r="AB131" s="162"/>
      <c r="AC131" s="162"/>
    </row>
    <row r="132" spans="1:63" s="2" customFormat="1" ht="16.5" customHeight="1" x14ac:dyDescent="0.2">
      <c r="A132" s="162"/>
      <c r="B132" s="26"/>
      <c r="C132" s="162"/>
      <c r="D132" s="162"/>
      <c r="E132" s="167" t="str">
        <f>E9</f>
        <v>013 - Oprava vnitřních prostor 2NP - sever</v>
      </c>
      <c r="F132" s="201"/>
      <c r="G132" s="201"/>
      <c r="H132" s="201"/>
      <c r="I132" s="162"/>
      <c r="J132" s="31"/>
      <c r="Q132" s="162"/>
      <c r="R132" s="162"/>
      <c r="S132" s="162"/>
      <c r="T132" s="162"/>
      <c r="U132" s="162"/>
      <c r="V132" s="162"/>
      <c r="W132" s="162"/>
      <c r="X132" s="162"/>
      <c r="Y132" s="162"/>
      <c r="Z132" s="162"/>
      <c r="AA132" s="162"/>
      <c r="AB132" s="162"/>
      <c r="AC132" s="162"/>
    </row>
    <row r="133" spans="1:63" s="2" customFormat="1" ht="6.95" customHeight="1" x14ac:dyDescent="0.2">
      <c r="A133" s="162"/>
      <c r="B133" s="26"/>
      <c r="C133" s="162"/>
      <c r="D133" s="162"/>
      <c r="E133" s="162"/>
      <c r="F133" s="162"/>
      <c r="G133" s="162"/>
      <c r="H133" s="162"/>
      <c r="I133" s="162"/>
      <c r="J133" s="31"/>
      <c r="Q133" s="162"/>
      <c r="R133" s="162"/>
      <c r="S133" s="162"/>
      <c r="T133" s="162"/>
      <c r="U133" s="162"/>
      <c r="V133" s="162"/>
      <c r="W133" s="162"/>
      <c r="X133" s="162"/>
      <c r="Y133" s="162"/>
      <c r="Z133" s="162"/>
      <c r="AA133" s="162"/>
      <c r="AB133" s="162"/>
      <c r="AC133" s="162"/>
    </row>
    <row r="134" spans="1:63" s="2" customFormat="1" ht="12" customHeight="1" x14ac:dyDescent="0.2">
      <c r="A134" s="162"/>
      <c r="B134" s="26"/>
      <c r="C134" s="163" t="s">
        <v>18</v>
      </c>
      <c r="D134" s="162"/>
      <c r="E134" s="162"/>
      <c r="F134" s="159" t="str">
        <f>F12</f>
        <v>Obvod OŘ Praha</v>
      </c>
      <c r="G134" s="162"/>
      <c r="H134" s="162"/>
      <c r="I134" s="162"/>
      <c r="J134" s="31"/>
      <c r="Q134" s="162"/>
      <c r="R134" s="162"/>
      <c r="S134" s="162"/>
      <c r="T134" s="162"/>
      <c r="U134" s="162"/>
      <c r="V134" s="162"/>
      <c r="W134" s="162"/>
      <c r="X134" s="162"/>
      <c r="Y134" s="162"/>
      <c r="Z134" s="162"/>
      <c r="AA134" s="162"/>
      <c r="AB134" s="162"/>
      <c r="AC134" s="162"/>
    </row>
    <row r="135" spans="1:63" s="2" customFormat="1" ht="6.95" customHeight="1" x14ac:dyDescent="0.2">
      <c r="A135" s="162"/>
      <c r="B135" s="26"/>
      <c r="C135" s="162"/>
      <c r="D135" s="162"/>
      <c r="E135" s="162"/>
      <c r="F135" s="162"/>
      <c r="G135" s="162"/>
      <c r="H135" s="162"/>
      <c r="I135" s="162"/>
      <c r="J135" s="31"/>
      <c r="Q135" s="162"/>
      <c r="R135" s="162"/>
      <c r="S135" s="162"/>
      <c r="T135" s="162"/>
      <c r="U135" s="162"/>
      <c r="V135" s="162"/>
      <c r="W135" s="162"/>
      <c r="X135" s="162"/>
      <c r="Y135" s="162"/>
      <c r="Z135" s="162"/>
      <c r="AA135" s="162"/>
      <c r="AB135" s="162"/>
      <c r="AC135" s="162"/>
    </row>
    <row r="136" spans="1:63" s="2" customFormat="1" ht="15.2" customHeight="1" x14ac:dyDescent="0.2">
      <c r="A136" s="162"/>
      <c r="B136" s="26"/>
      <c r="C136" s="163" t="s">
        <v>22</v>
      </c>
      <c r="D136" s="162"/>
      <c r="E136" s="162"/>
      <c r="F136" s="159" t="str">
        <f>E15</f>
        <v>Správa železnic, státní organizace</v>
      </c>
      <c r="G136" s="162"/>
      <c r="H136" s="162"/>
      <c r="I136" s="162"/>
      <c r="J136" s="31"/>
      <c r="Q136" s="162"/>
      <c r="R136" s="162"/>
      <c r="S136" s="162"/>
      <c r="T136" s="162"/>
      <c r="U136" s="162"/>
      <c r="V136" s="162"/>
      <c r="W136" s="162"/>
      <c r="X136" s="162"/>
      <c r="Y136" s="162"/>
      <c r="Z136" s="162"/>
      <c r="AA136" s="162"/>
      <c r="AB136" s="162"/>
      <c r="AC136" s="162"/>
    </row>
    <row r="137" spans="1:63" s="2" customFormat="1" ht="15.2" customHeight="1" x14ac:dyDescent="0.2">
      <c r="A137" s="162"/>
      <c r="B137" s="26"/>
      <c r="C137" s="163" t="s">
        <v>28</v>
      </c>
      <c r="D137" s="162"/>
      <c r="E137" s="162"/>
      <c r="F137" s="159" t="str">
        <f>IF(E18="","",E18)</f>
        <v xml:space="preserve"> </v>
      </c>
      <c r="G137" s="162"/>
      <c r="H137" s="162"/>
      <c r="I137" s="162"/>
      <c r="J137" s="31"/>
      <c r="Q137" s="162"/>
      <c r="R137" s="162"/>
      <c r="S137" s="162"/>
      <c r="T137" s="162"/>
      <c r="U137" s="162"/>
      <c r="V137" s="162"/>
      <c r="W137" s="162"/>
      <c r="X137" s="162"/>
      <c r="Y137" s="162"/>
      <c r="Z137" s="162"/>
      <c r="AA137" s="162"/>
      <c r="AB137" s="162"/>
      <c r="AC137" s="162"/>
    </row>
    <row r="138" spans="1:63" s="2" customFormat="1" ht="10.35" customHeight="1" x14ac:dyDescent="0.2">
      <c r="A138" s="162"/>
      <c r="B138" s="26"/>
      <c r="C138" s="162"/>
      <c r="D138" s="162"/>
      <c r="E138" s="162"/>
      <c r="F138" s="162"/>
      <c r="G138" s="162"/>
      <c r="H138" s="162"/>
      <c r="I138" s="162"/>
      <c r="J138" s="31"/>
      <c r="Q138" s="162"/>
      <c r="R138" s="162"/>
      <c r="S138" s="162"/>
      <c r="T138" s="162"/>
      <c r="U138" s="162"/>
      <c r="V138" s="162"/>
      <c r="W138" s="162"/>
      <c r="X138" s="162"/>
      <c r="Y138" s="162"/>
      <c r="Z138" s="162"/>
      <c r="AA138" s="162"/>
      <c r="AB138" s="162"/>
      <c r="AC138" s="162"/>
    </row>
    <row r="139" spans="1:63" s="11" customFormat="1" ht="29.25" customHeight="1" x14ac:dyDescent="0.2">
      <c r="A139" s="94"/>
      <c r="B139" s="95"/>
      <c r="C139" s="96" t="s">
        <v>131</v>
      </c>
      <c r="D139" s="97" t="s">
        <v>43</v>
      </c>
      <c r="E139" s="97" t="s">
        <v>40</v>
      </c>
      <c r="F139" s="97" t="s">
        <v>41</v>
      </c>
      <c r="G139" s="97" t="s">
        <v>132</v>
      </c>
      <c r="H139" s="97" t="s">
        <v>133</v>
      </c>
      <c r="I139" s="98" t="s">
        <v>134</v>
      </c>
      <c r="J139" s="99"/>
      <c r="K139" s="49" t="s">
        <v>1</v>
      </c>
      <c r="L139" s="205"/>
      <c r="M139" s="50" t="s">
        <v>135</v>
      </c>
      <c r="N139" s="50" t="s">
        <v>136</v>
      </c>
      <c r="O139" s="50" t="s">
        <v>137</v>
      </c>
      <c r="P139" s="50" t="s">
        <v>138</v>
      </c>
      <c r="Q139" s="50" t="s">
        <v>139</v>
      </c>
      <c r="R139" s="51" t="s">
        <v>140</v>
      </c>
      <c r="S139" s="94"/>
      <c r="T139" s="94"/>
      <c r="U139" s="94"/>
      <c r="V139" s="94"/>
      <c r="W139" s="94"/>
      <c r="X139" s="94"/>
      <c r="Y139" s="94"/>
      <c r="Z139" s="94"/>
      <c r="AA139" s="94"/>
      <c r="AB139" s="94"/>
      <c r="AC139" s="94"/>
    </row>
    <row r="140" spans="1:63" s="2" customFormat="1" ht="22.9" customHeight="1" x14ac:dyDescent="0.2">
      <c r="A140" s="162"/>
      <c r="B140" s="26"/>
      <c r="C140" s="56"/>
      <c r="D140" s="162"/>
      <c r="E140" s="162"/>
      <c r="F140" s="162"/>
      <c r="G140" s="162"/>
      <c r="H140" s="162"/>
      <c r="I140" s="162"/>
      <c r="J140" s="26"/>
      <c r="K140" s="52"/>
      <c r="L140" s="144"/>
      <c r="M140" s="53"/>
      <c r="N140" s="100">
        <f>N141+N178+N354</f>
        <v>1717.9393069999999</v>
      </c>
      <c r="O140" s="53"/>
      <c r="P140" s="100">
        <f>P141+P178+P354</f>
        <v>29.220797973170001</v>
      </c>
      <c r="Q140" s="53"/>
      <c r="R140" s="101">
        <f>R141+R178+R354</f>
        <v>24.75006964</v>
      </c>
      <c r="S140" s="162"/>
      <c r="T140" s="162"/>
      <c r="U140" s="162"/>
      <c r="V140" s="162"/>
      <c r="W140" s="162"/>
      <c r="X140" s="162"/>
      <c r="Y140" s="162"/>
      <c r="Z140" s="162"/>
      <c r="AA140" s="162"/>
      <c r="AB140" s="162"/>
      <c r="AC140" s="162"/>
      <c r="AR140" s="14" t="s">
        <v>56</v>
      </c>
      <c r="AS140" s="14" t="s">
        <v>117</v>
      </c>
      <c r="BI140" s="102" t="e">
        <f>BI141+BI178+BI354</f>
        <v>#REF!</v>
      </c>
    </row>
    <row r="141" spans="1:63" s="12" customFormat="1" ht="25.9" customHeight="1" x14ac:dyDescent="0.2">
      <c r="B141" s="103"/>
      <c r="D141" s="104" t="s">
        <v>56</v>
      </c>
      <c r="E141" s="105" t="s">
        <v>149</v>
      </c>
      <c r="F141" s="105" t="s">
        <v>150</v>
      </c>
      <c r="J141" s="103"/>
      <c r="K141" s="106"/>
      <c r="L141" s="107"/>
      <c r="M141" s="107"/>
      <c r="N141" s="108">
        <f>N142+N150+N158+N167+N176</f>
        <v>852.42387399999996</v>
      </c>
      <c r="O141" s="107"/>
      <c r="P141" s="108">
        <f>P142+P150+P158+P167+P176</f>
        <v>18.794663589999999</v>
      </c>
      <c r="Q141" s="107"/>
      <c r="R141" s="109">
        <f>R142+R150+R158+R167+R176</f>
        <v>11.237558</v>
      </c>
      <c r="AP141" s="104" t="s">
        <v>65</v>
      </c>
      <c r="AR141" s="110" t="s">
        <v>56</v>
      </c>
      <c r="AS141" s="110" t="s">
        <v>57</v>
      </c>
      <c r="AW141" s="104" t="s">
        <v>144</v>
      </c>
      <c r="BI141" s="111" t="e">
        <f>BI142+BI150+BI158+BI167+BI176</f>
        <v>#REF!</v>
      </c>
    </row>
    <row r="142" spans="1:63" s="12" customFormat="1" ht="22.9" customHeight="1" x14ac:dyDescent="0.2">
      <c r="B142" s="103"/>
      <c r="D142" s="104" t="s">
        <v>56</v>
      </c>
      <c r="E142" s="125" t="s">
        <v>68</v>
      </c>
      <c r="F142" s="125" t="s">
        <v>1933</v>
      </c>
      <c r="J142" s="103"/>
      <c r="K142" s="106"/>
      <c r="L142" s="107"/>
      <c r="M142" s="107"/>
      <c r="N142" s="108">
        <f>SUM(N143:N149)</f>
        <v>29.296106999999999</v>
      </c>
      <c r="O142" s="107"/>
      <c r="P142" s="108">
        <f>SUM(P143:P149)</f>
        <v>2.5954832800000003</v>
      </c>
      <c r="Q142" s="107"/>
      <c r="R142" s="109">
        <f>SUM(R143:R149)</f>
        <v>1.029496</v>
      </c>
      <c r="AP142" s="104" t="s">
        <v>65</v>
      </c>
      <c r="AR142" s="110" t="s">
        <v>56</v>
      </c>
      <c r="AS142" s="110" t="s">
        <v>65</v>
      </c>
      <c r="AW142" s="104" t="s">
        <v>144</v>
      </c>
      <c r="BI142" s="111" t="e">
        <f>SUM(BI143:BI149)</f>
        <v>#REF!</v>
      </c>
    </row>
    <row r="143" spans="1:63" s="2" customFormat="1" ht="24.2" customHeight="1" x14ac:dyDescent="0.2">
      <c r="A143" s="162"/>
      <c r="B143" s="112"/>
      <c r="C143" s="113" t="s">
        <v>65</v>
      </c>
      <c r="D143" s="113" t="s">
        <v>145</v>
      </c>
      <c r="E143" s="114" t="s">
        <v>786</v>
      </c>
      <c r="F143" s="115" t="s">
        <v>1946</v>
      </c>
      <c r="G143" s="116" t="s">
        <v>178</v>
      </c>
      <c r="H143" s="117">
        <v>13.545999999999999</v>
      </c>
      <c r="I143" s="118"/>
      <c r="J143" s="26"/>
      <c r="K143" s="119" t="s">
        <v>1</v>
      </c>
      <c r="L143" s="120"/>
      <c r="M143" s="121">
        <v>0.93899999999999995</v>
      </c>
      <c r="N143" s="121">
        <f>M143*H143</f>
        <v>12.719693999999999</v>
      </c>
      <c r="O143" s="121">
        <v>0</v>
      </c>
      <c r="P143" s="121">
        <f>O143*H143</f>
        <v>0</v>
      </c>
      <c r="Q143" s="121">
        <v>7.5999999999999998E-2</v>
      </c>
      <c r="R143" s="122">
        <f>Q143*H143</f>
        <v>1.029496</v>
      </c>
      <c r="S143" s="162"/>
      <c r="T143" s="162"/>
      <c r="U143" s="162"/>
      <c r="V143" s="162"/>
      <c r="W143" s="162"/>
      <c r="X143" s="162"/>
      <c r="Y143" s="162"/>
      <c r="Z143" s="162"/>
      <c r="AA143" s="162"/>
      <c r="AB143" s="162"/>
      <c r="AC143" s="162"/>
      <c r="AP143" s="123" t="s">
        <v>143</v>
      </c>
      <c r="AR143" s="123" t="s">
        <v>145</v>
      </c>
      <c r="AS143" s="123" t="s">
        <v>67</v>
      </c>
      <c r="AW143" s="14" t="s">
        <v>144</v>
      </c>
      <c r="BC143" s="124">
        <f>IF(L143="základní",#REF!,0)</f>
        <v>0</v>
      </c>
      <c r="BD143" s="124">
        <f>IF(L143="snížená",#REF!,0)</f>
        <v>0</v>
      </c>
      <c r="BE143" s="124">
        <f>IF(L143="zákl. přenesená",#REF!,0)</f>
        <v>0</v>
      </c>
      <c r="BF143" s="124">
        <f>IF(L143="sníž. přenesená",#REF!,0)</f>
        <v>0</v>
      </c>
      <c r="BG143" s="124">
        <f>IF(L143="nulová",#REF!,0)</f>
        <v>0</v>
      </c>
      <c r="BH143" s="14" t="s">
        <v>65</v>
      </c>
      <c r="BI143" s="124" t="e">
        <f>ROUND(#REF!*H143,2)</f>
        <v>#REF!</v>
      </c>
      <c r="BJ143" s="14" t="s">
        <v>143</v>
      </c>
      <c r="BK143" s="123" t="s">
        <v>1947</v>
      </c>
    </row>
    <row r="144" spans="1:63" s="2" customFormat="1" ht="33" customHeight="1" x14ac:dyDescent="0.2">
      <c r="A144" s="162"/>
      <c r="B144" s="112"/>
      <c r="C144" s="113" t="s">
        <v>67</v>
      </c>
      <c r="D144" s="113" t="s">
        <v>145</v>
      </c>
      <c r="E144" s="114" t="s">
        <v>1948</v>
      </c>
      <c r="F144" s="115" t="s">
        <v>1949</v>
      </c>
      <c r="G144" s="116" t="s">
        <v>155</v>
      </c>
      <c r="H144" s="117">
        <v>1.294</v>
      </c>
      <c r="I144" s="118"/>
      <c r="J144" s="26"/>
      <c r="K144" s="119" t="s">
        <v>1</v>
      </c>
      <c r="L144" s="120"/>
      <c r="M144" s="121">
        <v>3.6989999999999998</v>
      </c>
      <c r="N144" s="121">
        <f>M144*H144</f>
        <v>4.7865060000000001</v>
      </c>
      <c r="O144" s="121">
        <v>1.3271500000000001</v>
      </c>
      <c r="P144" s="121">
        <f>O144*H144</f>
        <v>1.7173321000000001</v>
      </c>
      <c r="Q144" s="121">
        <v>0</v>
      </c>
      <c r="R144" s="122">
        <f>Q144*H144</f>
        <v>0</v>
      </c>
      <c r="S144" s="162"/>
      <c r="T144" s="162"/>
      <c r="U144" s="162"/>
      <c r="V144" s="162"/>
      <c r="W144" s="162"/>
      <c r="X144" s="162"/>
      <c r="Y144" s="162"/>
      <c r="Z144" s="162"/>
      <c r="AA144" s="162"/>
      <c r="AB144" s="162"/>
      <c r="AC144" s="162"/>
      <c r="AP144" s="123" t="s">
        <v>143</v>
      </c>
      <c r="AR144" s="123" t="s">
        <v>145</v>
      </c>
      <c r="AS144" s="123" t="s">
        <v>67</v>
      </c>
      <c r="AW144" s="14" t="s">
        <v>144</v>
      </c>
      <c r="BC144" s="124">
        <f>IF(L144="základní",#REF!,0)</f>
        <v>0</v>
      </c>
      <c r="BD144" s="124">
        <f>IF(L144="snížená",#REF!,0)</f>
        <v>0</v>
      </c>
      <c r="BE144" s="124">
        <f>IF(L144="zákl. přenesená",#REF!,0)</f>
        <v>0</v>
      </c>
      <c r="BF144" s="124">
        <f>IF(L144="sníž. přenesená",#REF!,0)</f>
        <v>0</v>
      </c>
      <c r="BG144" s="124">
        <f>IF(L144="nulová",#REF!,0)</f>
        <v>0</v>
      </c>
      <c r="BH144" s="14" t="s">
        <v>65</v>
      </c>
      <c r="BI144" s="124" t="e">
        <f>ROUND(#REF!*H144,2)</f>
        <v>#REF!</v>
      </c>
      <c r="BJ144" s="14" t="s">
        <v>143</v>
      </c>
      <c r="BK144" s="123" t="s">
        <v>1950</v>
      </c>
    </row>
    <row r="145" spans="1:63" s="2" customFormat="1" ht="24.2" customHeight="1" x14ac:dyDescent="0.2">
      <c r="A145" s="162"/>
      <c r="B145" s="112"/>
      <c r="C145" s="113" t="s">
        <v>151</v>
      </c>
      <c r="D145" s="113" t="s">
        <v>145</v>
      </c>
      <c r="E145" s="114" t="s">
        <v>1934</v>
      </c>
      <c r="F145" s="115" t="s">
        <v>1935</v>
      </c>
      <c r="G145" s="116" t="s">
        <v>162</v>
      </c>
      <c r="H145" s="117">
        <v>2.258</v>
      </c>
      <c r="I145" s="118"/>
      <c r="J145" s="26"/>
      <c r="K145" s="119" t="s">
        <v>1</v>
      </c>
      <c r="L145" s="120"/>
      <c r="M145" s="121">
        <v>0.29099999999999998</v>
      </c>
      <c r="N145" s="121">
        <f>M145*H145</f>
        <v>0.65707799999999994</v>
      </c>
      <c r="O145" s="121">
        <v>8.1309999999999993E-2</v>
      </c>
      <c r="P145" s="121">
        <f>O145*H145</f>
        <v>0.18359797999999999</v>
      </c>
      <c r="Q145" s="121">
        <v>0</v>
      </c>
      <c r="R145" s="122">
        <f>Q145*H145</f>
        <v>0</v>
      </c>
      <c r="S145" s="162"/>
      <c r="T145" s="162"/>
      <c r="U145" s="162"/>
      <c r="V145" s="162"/>
      <c r="W145" s="162"/>
      <c r="X145" s="162"/>
      <c r="Y145" s="162"/>
      <c r="Z145" s="162"/>
      <c r="AA145" s="162"/>
      <c r="AB145" s="162"/>
      <c r="AC145" s="162"/>
      <c r="AP145" s="123" t="s">
        <v>143</v>
      </c>
      <c r="AR145" s="123" t="s">
        <v>145</v>
      </c>
      <c r="AS145" s="123" t="s">
        <v>67</v>
      </c>
      <c r="AW145" s="14" t="s">
        <v>144</v>
      </c>
      <c r="BC145" s="124">
        <f>IF(L145="základní",#REF!,0)</f>
        <v>0</v>
      </c>
      <c r="BD145" s="124">
        <f>IF(L145="snížená",#REF!,0)</f>
        <v>0</v>
      </c>
      <c r="BE145" s="124">
        <f>IF(L145="zákl. přenesená",#REF!,0)</f>
        <v>0</v>
      </c>
      <c r="BF145" s="124">
        <f>IF(L145="sníž. přenesená",#REF!,0)</f>
        <v>0</v>
      </c>
      <c r="BG145" s="124">
        <f>IF(L145="nulová",#REF!,0)</f>
        <v>0</v>
      </c>
      <c r="BH145" s="14" t="s">
        <v>65</v>
      </c>
      <c r="BI145" s="124" t="e">
        <f>ROUND(#REF!*H145,2)</f>
        <v>#REF!</v>
      </c>
      <c r="BJ145" s="14" t="s">
        <v>143</v>
      </c>
      <c r="BK145" s="123" t="s">
        <v>1936</v>
      </c>
    </row>
    <row r="146" spans="1:63" s="2" customFormat="1" ht="24.2" customHeight="1" x14ac:dyDescent="0.2">
      <c r="A146" s="162"/>
      <c r="B146" s="112"/>
      <c r="C146" s="113" t="s">
        <v>143</v>
      </c>
      <c r="D146" s="113" t="s">
        <v>145</v>
      </c>
      <c r="E146" s="114" t="s">
        <v>2620</v>
      </c>
      <c r="F146" s="115" t="s">
        <v>2621</v>
      </c>
      <c r="G146" s="116" t="s">
        <v>162</v>
      </c>
      <c r="H146" s="117">
        <v>6.0209999999999999</v>
      </c>
      <c r="I146" s="118"/>
      <c r="J146" s="26"/>
      <c r="K146" s="119" t="s">
        <v>1</v>
      </c>
      <c r="L146" s="120"/>
      <c r="M146" s="121">
        <v>0.24199999999999999</v>
      </c>
      <c r="N146" s="121">
        <f>M146*H146</f>
        <v>1.457082</v>
      </c>
      <c r="O146" s="121">
        <v>5.4210000000000001E-2</v>
      </c>
      <c r="P146" s="121">
        <f>O146*H146</f>
        <v>0.32639841000000003</v>
      </c>
      <c r="Q146" s="121">
        <v>0</v>
      </c>
      <c r="R146" s="122">
        <f>Q146*H146</f>
        <v>0</v>
      </c>
      <c r="S146" s="162"/>
      <c r="T146" s="162"/>
      <c r="U146" s="162"/>
      <c r="V146" s="162"/>
      <c r="W146" s="162"/>
      <c r="X146" s="162"/>
      <c r="Y146" s="162"/>
      <c r="Z146" s="162"/>
      <c r="AA146" s="162"/>
      <c r="AB146" s="162"/>
      <c r="AC146" s="162"/>
      <c r="AP146" s="123" t="s">
        <v>143</v>
      </c>
      <c r="AR146" s="123" t="s">
        <v>145</v>
      </c>
      <c r="AS146" s="123" t="s">
        <v>67</v>
      </c>
      <c r="AW146" s="14" t="s">
        <v>144</v>
      </c>
      <c r="BC146" s="124">
        <f>IF(L146="základní",#REF!,0)</f>
        <v>0</v>
      </c>
      <c r="BD146" s="124">
        <f>IF(L146="snížená",#REF!,0)</f>
        <v>0</v>
      </c>
      <c r="BE146" s="124">
        <f>IF(L146="zákl. přenesená",#REF!,0)</f>
        <v>0</v>
      </c>
      <c r="BF146" s="124">
        <f>IF(L146="sníž. přenesená",#REF!,0)</f>
        <v>0</v>
      </c>
      <c r="BG146" s="124">
        <f>IF(L146="nulová",#REF!,0)</f>
        <v>0</v>
      </c>
      <c r="BH146" s="14" t="s">
        <v>65</v>
      </c>
      <c r="BI146" s="124" t="e">
        <f>ROUND(#REF!*H146,2)</f>
        <v>#REF!</v>
      </c>
      <c r="BJ146" s="14" t="s">
        <v>143</v>
      </c>
      <c r="BK146" s="123" t="s">
        <v>2622</v>
      </c>
    </row>
    <row r="147" spans="1:63" s="2" customFormat="1" ht="21.75" customHeight="1" x14ac:dyDescent="0.2">
      <c r="A147" s="162"/>
      <c r="B147" s="112"/>
      <c r="C147" s="113" t="s">
        <v>166</v>
      </c>
      <c r="D147" s="113" t="s">
        <v>145</v>
      </c>
      <c r="E147" s="114" t="s">
        <v>1937</v>
      </c>
      <c r="F147" s="115" t="s">
        <v>1938</v>
      </c>
      <c r="G147" s="116" t="s">
        <v>162</v>
      </c>
      <c r="H147" s="117">
        <v>6.0209999999999999</v>
      </c>
      <c r="I147" s="118"/>
      <c r="J147" s="26"/>
      <c r="K147" s="119" t="s">
        <v>1</v>
      </c>
      <c r="L147" s="120"/>
      <c r="M147" s="121">
        <v>1.607</v>
      </c>
      <c r="N147" s="121">
        <f>M147*H147</f>
        <v>9.6757469999999994</v>
      </c>
      <c r="O147" s="121">
        <v>4.684E-2</v>
      </c>
      <c r="P147" s="121">
        <f>O147*H147</f>
        <v>0.28202364000000002</v>
      </c>
      <c r="Q147" s="121">
        <v>0</v>
      </c>
      <c r="R147" s="122">
        <f>Q147*H147</f>
        <v>0</v>
      </c>
      <c r="S147" s="162"/>
      <c r="T147" s="162"/>
      <c r="U147" s="162"/>
      <c r="V147" s="162"/>
      <c r="W147" s="162"/>
      <c r="X147" s="162"/>
      <c r="Y147" s="162"/>
      <c r="Z147" s="162"/>
      <c r="AA147" s="162"/>
      <c r="AB147" s="162"/>
      <c r="AC147" s="162"/>
      <c r="AP147" s="123" t="s">
        <v>143</v>
      </c>
      <c r="AR147" s="123" t="s">
        <v>145</v>
      </c>
      <c r="AS147" s="123" t="s">
        <v>67</v>
      </c>
      <c r="AW147" s="14" t="s">
        <v>144</v>
      </c>
      <c r="BC147" s="124">
        <f>IF(L147="základní",#REF!,0)</f>
        <v>0</v>
      </c>
      <c r="BD147" s="124">
        <f>IF(L147="snížená",#REF!,0)</f>
        <v>0</v>
      </c>
      <c r="BE147" s="124">
        <f>IF(L147="zákl. přenesená",#REF!,0)</f>
        <v>0</v>
      </c>
      <c r="BF147" s="124">
        <f>IF(L147="sníž. přenesená",#REF!,0)</f>
        <v>0</v>
      </c>
      <c r="BG147" s="124">
        <f>IF(L147="nulová",#REF!,0)</f>
        <v>0</v>
      </c>
      <c r="BH147" s="14" t="s">
        <v>65</v>
      </c>
      <c r="BI147" s="124" t="e">
        <f>ROUND(#REF!*H147,2)</f>
        <v>#REF!</v>
      </c>
      <c r="BJ147" s="14" t="s">
        <v>143</v>
      </c>
      <c r="BK147" s="123" t="s">
        <v>1939</v>
      </c>
    </row>
    <row r="148" spans="1:63" s="2" customFormat="1" ht="24.2" customHeight="1" x14ac:dyDescent="0.2">
      <c r="A148" s="162"/>
      <c r="B148" s="112"/>
      <c r="C148" s="126" t="s">
        <v>171</v>
      </c>
      <c r="D148" s="126" t="s">
        <v>242</v>
      </c>
      <c r="E148" s="127" t="s">
        <v>1943</v>
      </c>
      <c r="F148" s="128" t="s">
        <v>2623</v>
      </c>
      <c r="G148" s="129" t="s">
        <v>162</v>
      </c>
      <c r="H148" s="130">
        <v>4.5149999999999997</v>
      </c>
      <c r="I148" s="131"/>
      <c r="J148" s="132"/>
      <c r="K148" s="133" t="s">
        <v>1</v>
      </c>
      <c r="L148" s="134"/>
      <c r="M148" s="121">
        <v>0</v>
      </c>
      <c r="N148" s="121">
        <f>M148*H148</f>
        <v>0</v>
      </c>
      <c r="O148" s="121">
        <v>1.3100000000000001E-2</v>
      </c>
      <c r="P148" s="121">
        <f>O148*H148</f>
        <v>5.9146499999999998E-2</v>
      </c>
      <c r="Q148" s="121">
        <v>0</v>
      </c>
      <c r="R148" s="122">
        <f>Q148*H148</f>
        <v>0</v>
      </c>
      <c r="S148" s="162"/>
      <c r="T148" s="162"/>
      <c r="U148" s="162"/>
      <c r="V148" s="162"/>
      <c r="W148" s="162"/>
      <c r="X148" s="162"/>
      <c r="Y148" s="162"/>
      <c r="Z148" s="162"/>
      <c r="AA148" s="162"/>
      <c r="AB148" s="162"/>
      <c r="AC148" s="162"/>
      <c r="AP148" s="123" t="s">
        <v>267</v>
      </c>
      <c r="AR148" s="123" t="s">
        <v>242</v>
      </c>
      <c r="AS148" s="123" t="s">
        <v>67</v>
      </c>
      <c r="AW148" s="14" t="s">
        <v>144</v>
      </c>
      <c r="BC148" s="124">
        <f>IF(L148="základní",#REF!,0)</f>
        <v>0</v>
      </c>
      <c r="BD148" s="124">
        <f>IF(L148="snížená",#REF!,0)</f>
        <v>0</v>
      </c>
      <c r="BE148" s="124">
        <f>IF(L148="zákl. přenesená",#REF!,0)</f>
        <v>0</v>
      </c>
      <c r="BF148" s="124">
        <f>IF(L148="sníž. přenesená",#REF!,0)</f>
        <v>0</v>
      </c>
      <c r="BG148" s="124">
        <f>IF(L148="nulová",#REF!,0)</f>
        <v>0</v>
      </c>
      <c r="BH148" s="14" t="s">
        <v>65</v>
      </c>
      <c r="BI148" s="124" t="e">
        <f>ROUND(#REF!*H148,2)</f>
        <v>#REF!</v>
      </c>
      <c r="BJ148" s="14" t="s">
        <v>214</v>
      </c>
      <c r="BK148" s="123" t="s">
        <v>1945</v>
      </c>
    </row>
    <row r="149" spans="1:63" s="2" customFormat="1" ht="37.9" customHeight="1" x14ac:dyDescent="0.2">
      <c r="A149" s="162"/>
      <c r="B149" s="112"/>
      <c r="C149" s="126" t="s">
        <v>175</v>
      </c>
      <c r="D149" s="126" t="s">
        <v>242</v>
      </c>
      <c r="E149" s="127" t="s">
        <v>1940</v>
      </c>
      <c r="F149" s="128" t="s">
        <v>1941</v>
      </c>
      <c r="G149" s="129" t="s">
        <v>162</v>
      </c>
      <c r="H149" s="130">
        <v>1.5049999999999999</v>
      </c>
      <c r="I149" s="131"/>
      <c r="J149" s="132"/>
      <c r="K149" s="133" t="s">
        <v>1</v>
      </c>
      <c r="L149" s="134"/>
      <c r="M149" s="121">
        <v>0</v>
      </c>
      <c r="N149" s="121">
        <f>M149*H149</f>
        <v>0</v>
      </c>
      <c r="O149" s="121">
        <v>1.7930000000000001E-2</v>
      </c>
      <c r="P149" s="121">
        <f>O149*H149</f>
        <v>2.6984649999999999E-2</v>
      </c>
      <c r="Q149" s="121">
        <v>0</v>
      </c>
      <c r="R149" s="122">
        <f>Q149*H149</f>
        <v>0</v>
      </c>
      <c r="S149" s="162"/>
      <c r="T149" s="162"/>
      <c r="U149" s="162"/>
      <c r="V149" s="162"/>
      <c r="W149" s="162"/>
      <c r="X149" s="162"/>
      <c r="Y149" s="162"/>
      <c r="Z149" s="162"/>
      <c r="AA149" s="162"/>
      <c r="AB149" s="162"/>
      <c r="AC149" s="162"/>
      <c r="AP149" s="123" t="s">
        <v>267</v>
      </c>
      <c r="AR149" s="123" t="s">
        <v>242</v>
      </c>
      <c r="AS149" s="123" t="s">
        <v>67</v>
      </c>
      <c r="AW149" s="14" t="s">
        <v>144</v>
      </c>
      <c r="BC149" s="124">
        <f>IF(L149="základní",#REF!,0)</f>
        <v>0</v>
      </c>
      <c r="BD149" s="124">
        <f>IF(L149="snížená",#REF!,0)</f>
        <v>0</v>
      </c>
      <c r="BE149" s="124">
        <f>IF(L149="zákl. přenesená",#REF!,0)</f>
        <v>0</v>
      </c>
      <c r="BF149" s="124">
        <f>IF(L149="sníž. přenesená",#REF!,0)</f>
        <v>0</v>
      </c>
      <c r="BG149" s="124">
        <f>IF(L149="nulová",#REF!,0)</f>
        <v>0</v>
      </c>
      <c r="BH149" s="14" t="s">
        <v>65</v>
      </c>
      <c r="BI149" s="124" t="e">
        <f>ROUND(#REF!*H149,2)</f>
        <v>#REF!</v>
      </c>
      <c r="BJ149" s="14" t="s">
        <v>214</v>
      </c>
      <c r="BK149" s="123" t="s">
        <v>2624</v>
      </c>
    </row>
    <row r="150" spans="1:63" s="12" customFormat="1" ht="22.9" customHeight="1" x14ac:dyDescent="0.2">
      <c r="B150" s="103"/>
      <c r="D150" s="104" t="s">
        <v>56</v>
      </c>
      <c r="E150" s="125" t="s">
        <v>171</v>
      </c>
      <c r="F150" s="125" t="s">
        <v>676</v>
      </c>
      <c r="J150" s="103"/>
      <c r="K150" s="106"/>
      <c r="L150" s="107"/>
      <c r="M150" s="107"/>
      <c r="N150" s="108">
        <f>SUM(N151:N157)</f>
        <v>514.42673300000001</v>
      </c>
      <c r="O150" s="107"/>
      <c r="P150" s="108">
        <f>SUM(P151:P157)</f>
        <v>15.59883306</v>
      </c>
      <c r="Q150" s="107"/>
      <c r="R150" s="109">
        <f>SUM(R151:R157)</f>
        <v>0</v>
      </c>
      <c r="AP150" s="104" t="s">
        <v>65</v>
      </c>
      <c r="AR150" s="110" t="s">
        <v>56</v>
      </c>
      <c r="AS150" s="110" t="s">
        <v>65</v>
      </c>
      <c r="AW150" s="104" t="s">
        <v>144</v>
      </c>
      <c r="BI150" s="111" t="e">
        <f>SUM(BI151:BI157)</f>
        <v>#REF!</v>
      </c>
    </row>
    <row r="151" spans="1:63" s="2" customFormat="1" ht="24.2" customHeight="1" x14ac:dyDescent="0.2">
      <c r="A151" s="162"/>
      <c r="B151" s="112"/>
      <c r="C151" s="113" t="s">
        <v>180</v>
      </c>
      <c r="D151" s="113" t="s">
        <v>145</v>
      </c>
      <c r="E151" s="114" t="s">
        <v>1956</v>
      </c>
      <c r="F151" s="115" t="s">
        <v>1957</v>
      </c>
      <c r="G151" s="116" t="s">
        <v>178</v>
      </c>
      <c r="H151" s="117">
        <v>426.66800000000001</v>
      </c>
      <c r="I151" s="118"/>
      <c r="J151" s="26"/>
      <c r="K151" s="119" t="s">
        <v>1</v>
      </c>
      <c r="L151" s="120"/>
      <c r="M151" s="121">
        <v>0.104</v>
      </c>
      <c r="N151" s="121">
        <f>M151*H151</f>
        <v>44.373472</v>
      </c>
      <c r="O151" s="121">
        <v>2.5999999999999998E-4</v>
      </c>
      <c r="P151" s="121">
        <f>O151*H151</f>
        <v>0.11093367999999999</v>
      </c>
      <c r="Q151" s="121">
        <v>0</v>
      </c>
      <c r="R151" s="122">
        <f>Q151*H151</f>
        <v>0</v>
      </c>
      <c r="S151" s="162"/>
      <c r="T151" s="162"/>
      <c r="U151" s="162"/>
      <c r="V151" s="162"/>
      <c r="W151" s="162"/>
      <c r="X151" s="162"/>
      <c r="Y151" s="162"/>
      <c r="Z151" s="162"/>
      <c r="AA151" s="162"/>
      <c r="AB151" s="162"/>
      <c r="AC151" s="162"/>
      <c r="AP151" s="123" t="s">
        <v>143</v>
      </c>
      <c r="AR151" s="123" t="s">
        <v>145</v>
      </c>
      <c r="AS151" s="123" t="s">
        <v>67</v>
      </c>
      <c r="AW151" s="14" t="s">
        <v>144</v>
      </c>
      <c r="BC151" s="124">
        <f>IF(L151="základní",#REF!,0)</f>
        <v>0</v>
      </c>
      <c r="BD151" s="124">
        <f>IF(L151="snížená",#REF!,0)</f>
        <v>0</v>
      </c>
      <c r="BE151" s="124">
        <f>IF(L151="zákl. přenesená",#REF!,0)</f>
        <v>0</v>
      </c>
      <c r="BF151" s="124">
        <f>IF(L151="sníž. přenesená",#REF!,0)</f>
        <v>0</v>
      </c>
      <c r="BG151" s="124">
        <f>IF(L151="nulová",#REF!,0)</f>
        <v>0</v>
      </c>
      <c r="BH151" s="14" t="s">
        <v>65</v>
      </c>
      <c r="BI151" s="124" t="e">
        <f>ROUND(#REF!*H151,2)</f>
        <v>#REF!</v>
      </c>
      <c r="BJ151" s="14" t="s">
        <v>143</v>
      </c>
      <c r="BK151" s="123" t="s">
        <v>1958</v>
      </c>
    </row>
    <row r="152" spans="1:63" s="2" customFormat="1" ht="24.2" customHeight="1" x14ac:dyDescent="0.2">
      <c r="A152" s="162"/>
      <c r="B152" s="112"/>
      <c r="C152" s="113" t="s">
        <v>164</v>
      </c>
      <c r="D152" s="113" t="s">
        <v>145</v>
      </c>
      <c r="E152" s="114" t="s">
        <v>2351</v>
      </c>
      <c r="F152" s="115" t="s">
        <v>2352</v>
      </c>
      <c r="G152" s="116" t="s">
        <v>178</v>
      </c>
      <c r="H152" s="117">
        <v>20.620999999999999</v>
      </c>
      <c r="I152" s="118"/>
      <c r="J152" s="26"/>
      <c r="K152" s="119" t="s">
        <v>1</v>
      </c>
      <c r="L152" s="120"/>
      <c r="M152" s="121">
        <v>0.47399999999999998</v>
      </c>
      <c r="N152" s="121">
        <f>M152*H152</f>
        <v>9.7743539999999989</v>
      </c>
      <c r="O152" s="121">
        <v>2.0480000000000002E-2</v>
      </c>
      <c r="P152" s="121">
        <f>O152*H152</f>
        <v>0.42231807999999998</v>
      </c>
      <c r="Q152" s="121">
        <v>0</v>
      </c>
      <c r="R152" s="122">
        <f>Q152*H152</f>
        <v>0</v>
      </c>
      <c r="S152" s="162"/>
      <c r="T152" s="162"/>
      <c r="U152" s="162"/>
      <c r="V152" s="162"/>
      <c r="W152" s="162"/>
      <c r="X152" s="162"/>
      <c r="Y152" s="162"/>
      <c r="Z152" s="162"/>
      <c r="AA152" s="162"/>
      <c r="AB152" s="162"/>
      <c r="AC152" s="162"/>
      <c r="AP152" s="123" t="s">
        <v>143</v>
      </c>
      <c r="AR152" s="123" t="s">
        <v>145</v>
      </c>
      <c r="AS152" s="123" t="s">
        <v>67</v>
      </c>
      <c r="AW152" s="14" t="s">
        <v>144</v>
      </c>
      <c r="BC152" s="124">
        <f>IF(L152="základní",#REF!,0)</f>
        <v>0</v>
      </c>
      <c r="BD152" s="124">
        <f>IF(L152="snížená",#REF!,0)</f>
        <v>0</v>
      </c>
      <c r="BE152" s="124">
        <f>IF(L152="zákl. přenesená",#REF!,0)</f>
        <v>0</v>
      </c>
      <c r="BF152" s="124">
        <f>IF(L152="sníž. přenesená",#REF!,0)</f>
        <v>0</v>
      </c>
      <c r="BG152" s="124">
        <f>IF(L152="nulová",#REF!,0)</f>
        <v>0</v>
      </c>
      <c r="BH152" s="14" t="s">
        <v>65</v>
      </c>
      <c r="BI152" s="124" t="e">
        <f>ROUND(#REF!*H152,2)</f>
        <v>#REF!</v>
      </c>
      <c r="BJ152" s="14" t="s">
        <v>143</v>
      </c>
      <c r="BK152" s="123" t="s">
        <v>2625</v>
      </c>
    </row>
    <row r="153" spans="1:63" s="2" customFormat="1" ht="21.75" customHeight="1" x14ac:dyDescent="0.2">
      <c r="A153" s="162"/>
      <c r="B153" s="112"/>
      <c r="C153" s="113" t="s">
        <v>187</v>
      </c>
      <c r="D153" s="113" t="s">
        <v>145</v>
      </c>
      <c r="E153" s="114" t="s">
        <v>2435</v>
      </c>
      <c r="F153" s="115" t="s">
        <v>2436</v>
      </c>
      <c r="G153" s="116" t="s">
        <v>178</v>
      </c>
      <c r="H153" s="117">
        <v>73.376999999999995</v>
      </c>
      <c r="I153" s="118"/>
      <c r="J153" s="26"/>
      <c r="K153" s="119" t="s">
        <v>1</v>
      </c>
      <c r="L153" s="120"/>
      <c r="M153" s="121">
        <v>0.27</v>
      </c>
      <c r="N153" s="121">
        <f>M153*H153</f>
        <v>19.811789999999998</v>
      </c>
      <c r="O153" s="121">
        <v>5.4599999999999996E-3</v>
      </c>
      <c r="P153" s="121">
        <f>O153*H153</f>
        <v>0.40063841999999994</v>
      </c>
      <c r="Q153" s="121">
        <v>0</v>
      </c>
      <c r="R153" s="122">
        <f>Q153*H153</f>
        <v>0</v>
      </c>
      <c r="S153" s="162"/>
      <c r="T153" s="162"/>
      <c r="U153" s="162"/>
      <c r="V153" s="162"/>
      <c r="W153" s="162"/>
      <c r="X153" s="162"/>
      <c r="Y153" s="162"/>
      <c r="Z153" s="162"/>
      <c r="AA153" s="162"/>
      <c r="AB153" s="162"/>
      <c r="AC153" s="162"/>
      <c r="AP153" s="123" t="s">
        <v>143</v>
      </c>
      <c r="AR153" s="123" t="s">
        <v>145</v>
      </c>
      <c r="AS153" s="123" t="s">
        <v>67</v>
      </c>
      <c r="AW153" s="14" t="s">
        <v>144</v>
      </c>
      <c r="BC153" s="124">
        <f>IF(L153="základní",#REF!,0)</f>
        <v>0</v>
      </c>
      <c r="BD153" s="124">
        <f>IF(L153="snížená",#REF!,0)</f>
        <v>0</v>
      </c>
      <c r="BE153" s="124">
        <f>IF(L153="zákl. přenesená",#REF!,0)</f>
        <v>0</v>
      </c>
      <c r="BF153" s="124">
        <f>IF(L153="sníž. přenesená",#REF!,0)</f>
        <v>0</v>
      </c>
      <c r="BG153" s="124">
        <f>IF(L153="nulová",#REF!,0)</f>
        <v>0</v>
      </c>
      <c r="BH153" s="14" t="s">
        <v>65</v>
      </c>
      <c r="BI153" s="124" t="e">
        <f>ROUND(#REF!*H153,2)</f>
        <v>#REF!</v>
      </c>
      <c r="BJ153" s="14" t="s">
        <v>143</v>
      </c>
      <c r="BK153" s="123" t="s">
        <v>2626</v>
      </c>
    </row>
    <row r="154" spans="1:63" s="2" customFormat="1" ht="24.2" customHeight="1" x14ac:dyDescent="0.2">
      <c r="A154" s="162"/>
      <c r="B154" s="112"/>
      <c r="C154" s="113" t="s">
        <v>191</v>
      </c>
      <c r="D154" s="113" t="s">
        <v>145</v>
      </c>
      <c r="E154" s="114" t="s">
        <v>1960</v>
      </c>
      <c r="F154" s="115" t="s">
        <v>1961</v>
      </c>
      <c r="G154" s="116" t="s">
        <v>178</v>
      </c>
      <c r="H154" s="117">
        <v>426.66800000000001</v>
      </c>
      <c r="I154" s="118"/>
      <c r="J154" s="26"/>
      <c r="K154" s="119" t="s">
        <v>1</v>
      </c>
      <c r="L154" s="120"/>
      <c r="M154" s="121">
        <v>0.40500000000000003</v>
      </c>
      <c r="N154" s="121">
        <f>M154*H154</f>
        <v>172.80054000000001</v>
      </c>
      <c r="O154" s="121">
        <v>2.6200000000000001E-2</v>
      </c>
      <c r="P154" s="121">
        <f>O154*H154</f>
        <v>11.1787016</v>
      </c>
      <c r="Q154" s="121">
        <v>0</v>
      </c>
      <c r="R154" s="122">
        <f>Q154*H154</f>
        <v>0</v>
      </c>
      <c r="S154" s="162"/>
      <c r="T154" s="162"/>
      <c r="U154" s="162"/>
      <c r="V154" s="162"/>
      <c r="W154" s="162"/>
      <c r="X154" s="162"/>
      <c r="Y154" s="162"/>
      <c r="Z154" s="162"/>
      <c r="AA154" s="162"/>
      <c r="AB154" s="162"/>
      <c r="AC154" s="162"/>
      <c r="AP154" s="123" t="s">
        <v>143</v>
      </c>
      <c r="AR154" s="123" t="s">
        <v>145</v>
      </c>
      <c r="AS154" s="123" t="s">
        <v>67</v>
      </c>
      <c r="AW154" s="14" t="s">
        <v>144</v>
      </c>
      <c r="BC154" s="124">
        <f>IF(L154="základní",#REF!,0)</f>
        <v>0</v>
      </c>
      <c r="BD154" s="124">
        <f>IF(L154="snížená",#REF!,0)</f>
        <v>0</v>
      </c>
      <c r="BE154" s="124">
        <f>IF(L154="zákl. přenesená",#REF!,0)</f>
        <v>0</v>
      </c>
      <c r="BF154" s="124">
        <f>IF(L154="sníž. přenesená",#REF!,0)</f>
        <v>0</v>
      </c>
      <c r="BG154" s="124">
        <f>IF(L154="nulová",#REF!,0)</f>
        <v>0</v>
      </c>
      <c r="BH154" s="14" t="s">
        <v>65</v>
      </c>
      <c r="BI154" s="124" t="e">
        <f>ROUND(#REF!*H154,2)</f>
        <v>#REF!</v>
      </c>
      <c r="BJ154" s="14" t="s">
        <v>143</v>
      </c>
      <c r="BK154" s="123" t="s">
        <v>1962</v>
      </c>
    </row>
    <row r="155" spans="1:63" s="2" customFormat="1" ht="24.2" customHeight="1" x14ac:dyDescent="0.2">
      <c r="A155" s="162"/>
      <c r="B155" s="112"/>
      <c r="C155" s="113" t="s">
        <v>195</v>
      </c>
      <c r="D155" s="113" t="s">
        <v>145</v>
      </c>
      <c r="E155" s="114" t="s">
        <v>1963</v>
      </c>
      <c r="F155" s="115" t="s">
        <v>1964</v>
      </c>
      <c r="G155" s="116" t="s">
        <v>178</v>
      </c>
      <c r="H155" s="117">
        <v>426.66800000000001</v>
      </c>
      <c r="I155" s="118"/>
      <c r="J155" s="26"/>
      <c r="K155" s="119" t="s">
        <v>1</v>
      </c>
      <c r="L155" s="120"/>
      <c r="M155" s="121">
        <v>0.36</v>
      </c>
      <c r="N155" s="121">
        <f>M155*H155</f>
        <v>153.60048</v>
      </c>
      <c r="O155" s="121">
        <v>4.3800000000000002E-3</v>
      </c>
      <c r="P155" s="121">
        <f>O155*H155</f>
        <v>1.8688058400000001</v>
      </c>
      <c r="Q155" s="121">
        <v>0</v>
      </c>
      <c r="R155" s="122">
        <f>Q155*H155</f>
        <v>0</v>
      </c>
      <c r="S155" s="162"/>
      <c r="T155" s="162"/>
      <c r="U155" s="162"/>
      <c r="V155" s="162"/>
      <c r="W155" s="162"/>
      <c r="X155" s="162"/>
      <c r="Y155" s="162"/>
      <c r="Z155" s="162"/>
      <c r="AA155" s="162"/>
      <c r="AB155" s="162"/>
      <c r="AC155" s="162"/>
      <c r="AP155" s="123" t="s">
        <v>143</v>
      </c>
      <c r="AR155" s="123" t="s">
        <v>145</v>
      </c>
      <c r="AS155" s="123" t="s">
        <v>67</v>
      </c>
      <c r="AW155" s="14" t="s">
        <v>144</v>
      </c>
      <c r="BC155" s="124">
        <f>IF(L155="základní",#REF!,0)</f>
        <v>0</v>
      </c>
      <c r="BD155" s="124">
        <f>IF(L155="snížená",#REF!,0)</f>
        <v>0</v>
      </c>
      <c r="BE155" s="124">
        <f>IF(L155="zákl. přenesená",#REF!,0)</f>
        <v>0</v>
      </c>
      <c r="BF155" s="124">
        <f>IF(L155="sníž. přenesená",#REF!,0)</f>
        <v>0</v>
      </c>
      <c r="BG155" s="124">
        <f>IF(L155="nulová",#REF!,0)</f>
        <v>0</v>
      </c>
      <c r="BH155" s="14" t="s">
        <v>65</v>
      </c>
      <c r="BI155" s="124" t="e">
        <f>ROUND(#REF!*H155,2)</f>
        <v>#REF!</v>
      </c>
      <c r="BJ155" s="14" t="s">
        <v>143</v>
      </c>
      <c r="BK155" s="123" t="s">
        <v>1965</v>
      </c>
    </row>
    <row r="156" spans="1:63" s="2" customFormat="1" ht="24.2" customHeight="1" x14ac:dyDescent="0.2">
      <c r="A156" s="162"/>
      <c r="B156" s="112"/>
      <c r="C156" s="113" t="s">
        <v>200</v>
      </c>
      <c r="D156" s="113" t="s">
        <v>145</v>
      </c>
      <c r="E156" s="114" t="s">
        <v>1966</v>
      </c>
      <c r="F156" s="115" t="s">
        <v>1967</v>
      </c>
      <c r="G156" s="116" t="s">
        <v>178</v>
      </c>
      <c r="H156" s="117">
        <v>401.77300000000002</v>
      </c>
      <c r="I156" s="118"/>
      <c r="J156" s="26"/>
      <c r="K156" s="119" t="s">
        <v>1</v>
      </c>
      <c r="L156" s="120"/>
      <c r="M156" s="121">
        <v>0.27200000000000002</v>
      </c>
      <c r="N156" s="121">
        <f>M156*H156</f>
        <v>109.28225600000002</v>
      </c>
      <c r="O156" s="121">
        <v>4.0000000000000001E-3</v>
      </c>
      <c r="P156" s="121">
        <f>O156*H156</f>
        <v>1.6070920000000002</v>
      </c>
      <c r="Q156" s="121">
        <v>0</v>
      </c>
      <c r="R156" s="122">
        <f>Q156*H156</f>
        <v>0</v>
      </c>
      <c r="S156" s="162"/>
      <c r="T156" s="162"/>
      <c r="U156" s="162"/>
      <c r="V156" s="162"/>
      <c r="W156" s="162"/>
      <c r="X156" s="162"/>
      <c r="Y156" s="162"/>
      <c r="Z156" s="162"/>
      <c r="AA156" s="162"/>
      <c r="AB156" s="162"/>
      <c r="AC156" s="162"/>
      <c r="AP156" s="123" t="s">
        <v>143</v>
      </c>
      <c r="AR156" s="123" t="s">
        <v>145</v>
      </c>
      <c r="AS156" s="123" t="s">
        <v>67</v>
      </c>
      <c r="AW156" s="14" t="s">
        <v>144</v>
      </c>
      <c r="BC156" s="124">
        <f>IF(L156="základní",#REF!,0)</f>
        <v>0</v>
      </c>
      <c r="BD156" s="124">
        <f>IF(L156="snížená",#REF!,0)</f>
        <v>0</v>
      </c>
      <c r="BE156" s="124">
        <f>IF(L156="zákl. přenesená",#REF!,0)</f>
        <v>0</v>
      </c>
      <c r="BF156" s="124">
        <f>IF(L156="sníž. přenesená",#REF!,0)</f>
        <v>0</v>
      </c>
      <c r="BG156" s="124">
        <f>IF(L156="nulová",#REF!,0)</f>
        <v>0</v>
      </c>
      <c r="BH156" s="14" t="s">
        <v>65</v>
      </c>
      <c r="BI156" s="124" t="e">
        <f>ROUND(#REF!*H156,2)</f>
        <v>#REF!</v>
      </c>
      <c r="BJ156" s="14" t="s">
        <v>143</v>
      </c>
      <c r="BK156" s="123" t="s">
        <v>1968</v>
      </c>
    </row>
    <row r="157" spans="1:63" s="2" customFormat="1" ht="24.2" customHeight="1" x14ac:dyDescent="0.2">
      <c r="A157" s="162"/>
      <c r="B157" s="112"/>
      <c r="C157" s="113" t="s">
        <v>204</v>
      </c>
      <c r="D157" s="113" t="s">
        <v>145</v>
      </c>
      <c r="E157" s="114" t="s">
        <v>1984</v>
      </c>
      <c r="F157" s="115" t="s">
        <v>2627</v>
      </c>
      <c r="G157" s="116" t="s">
        <v>198</v>
      </c>
      <c r="H157" s="117">
        <v>129.29300000000001</v>
      </c>
      <c r="I157" s="118"/>
      <c r="J157" s="26"/>
      <c r="K157" s="119" t="s">
        <v>1</v>
      </c>
      <c r="L157" s="120"/>
      <c r="M157" s="121">
        <v>3.6999999999999998E-2</v>
      </c>
      <c r="N157" s="121">
        <f>M157*H157</f>
        <v>4.7838409999999998</v>
      </c>
      <c r="O157" s="121">
        <v>8.0000000000000007E-5</v>
      </c>
      <c r="P157" s="121">
        <f>O157*H157</f>
        <v>1.0343440000000001E-2</v>
      </c>
      <c r="Q157" s="121">
        <v>0</v>
      </c>
      <c r="R157" s="122">
        <f>Q157*H157</f>
        <v>0</v>
      </c>
      <c r="S157" s="162"/>
      <c r="T157" s="162"/>
      <c r="U157" s="162"/>
      <c r="V157" s="162"/>
      <c r="W157" s="162"/>
      <c r="X157" s="162"/>
      <c r="Y157" s="162"/>
      <c r="Z157" s="162"/>
      <c r="AA157" s="162"/>
      <c r="AB157" s="162"/>
      <c r="AC157" s="162"/>
      <c r="AP157" s="123" t="s">
        <v>143</v>
      </c>
      <c r="AR157" s="123" t="s">
        <v>145</v>
      </c>
      <c r="AS157" s="123" t="s">
        <v>67</v>
      </c>
      <c r="AW157" s="14" t="s">
        <v>144</v>
      </c>
      <c r="BC157" s="124">
        <f>IF(L157="základní",#REF!,0)</f>
        <v>0</v>
      </c>
      <c r="BD157" s="124">
        <f>IF(L157="snížená",#REF!,0)</f>
        <v>0</v>
      </c>
      <c r="BE157" s="124">
        <f>IF(L157="zákl. přenesená",#REF!,0)</f>
        <v>0</v>
      </c>
      <c r="BF157" s="124">
        <f>IF(L157="sníž. přenesená",#REF!,0)</f>
        <v>0</v>
      </c>
      <c r="BG157" s="124">
        <f>IF(L157="nulová",#REF!,0)</f>
        <v>0</v>
      </c>
      <c r="BH157" s="14" t="s">
        <v>65</v>
      </c>
      <c r="BI157" s="124" t="e">
        <f>ROUND(#REF!*H157,2)</f>
        <v>#REF!</v>
      </c>
      <c r="BJ157" s="14" t="s">
        <v>143</v>
      </c>
      <c r="BK157" s="123" t="s">
        <v>2628</v>
      </c>
    </row>
    <row r="158" spans="1:63" s="12" customFormat="1" ht="22.9" customHeight="1" x14ac:dyDescent="0.2">
      <c r="B158" s="103"/>
      <c r="D158" s="104" t="s">
        <v>56</v>
      </c>
      <c r="E158" s="125" t="s">
        <v>164</v>
      </c>
      <c r="F158" s="125" t="s">
        <v>729</v>
      </c>
      <c r="J158" s="103"/>
      <c r="K158" s="106"/>
      <c r="L158" s="107"/>
      <c r="M158" s="107"/>
      <c r="N158" s="108">
        <f>SUM(N159:N166)</f>
        <v>161.56744399999997</v>
      </c>
      <c r="O158" s="107"/>
      <c r="P158" s="108">
        <f>SUM(P159:P166)</f>
        <v>0.60034725</v>
      </c>
      <c r="Q158" s="107"/>
      <c r="R158" s="109">
        <f>SUM(R159:R166)</f>
        <v>10.208062</v>
      </c>
      <c r="AP158" s="104" t="s">
        <v>65</v>
      </c>
      <c r="AR158" s="110" t="s">
        <v>56</v>
      </c>
      <c r="AS158" s="110" t="s">
        <v>65</v>
      </c>
      <c r="AW158" s="104" t="s">
        <v>144</v>
      </c>
      <c r="BI158" s="111" t="e">
        <f>SUM(BI159:BI166)</f>
        <v>#REF!</v>
      </c>
    </row>
    <row r="159" spans="1:63" s="2" customFormat="1" ht="33" customHeight="1" x14ac:dyDescent="0.2">
      <c r="A159" s="162"/>
      <c r="B159" s="112"/>
      <c r="C159" s="113" t="s">
        <v>8</v>
      </c>
      <c r="D159" s="113" t="s">
        <v>145</v>
      </c>
      <c r="E159" s="114" t="s">
        <v>771</v>
      </c>
      <c r="F159" s="115" t="s">
        <v>772</v>
      </c>
      <c r="G159" s="116" t="s">
        <v>178</v>
      </c>
      <c r="H159" s="117">
        <v>119.547</v>
      </c>
      <c r="I159" s="118"/>
      <c r="J159" s="26"/>
      <c r="K159" s="119" t="s">
        <v>1</v>
      </c>
      <c r="L159" s="120"/>
      <c r="M159" s="121">
        <v>0.126</v>
      </c>
      <c r="N159" s="121">
        <f>M159*H159</f>
        <v>15.062922</v>
      </c>
      <c r="O159" s="121">
        <v>2.1000000000000001E-4</v>
      </c>
      <c r="P159" s="121">
        <f>O159*H159</f>
        <v>2.5104870000000001E-2</v>
      </c>
      <c r="Q159" s="121">
        <v>0</v>
      </c>
      <c r="R159" s="122">
        <f>Q159*H159</f>
        <v>0</v>
      </c>
      <c r="S159" s="162"/>
      <c r="T159" s="162"/>
      <c r="U159" s="162"/>
      <c r="V159" s="162"/>
      <c r="W159" s="162"/>
      <c r="X159" s="162"/>
      <c r="Y159" s="162"/>
      <c r="Z159" s="162"/>
      <c r="AA159" s="162"/>
      <c r="AB159" s="162"/>
      <c r="AC159" s="162"/>
      <c r="AP159" s="123" t="s">
        <v>143</v>
      </c>
      <c r="AR159" s="123" t="s">
        <v>145</v>
      </c>
      <c r="AS159" s="123" t="s">
        <v>67</v>
      </c>
      <c r="AW159" s="14" t="s">
        <v>144</v>
      </c>
      <c r="BC159" s="124">
        <f>IF(L159="základní",#REF!,0)</f>
        <v>0</v>
      </c>
      <c r="BD159" s="124">
        <f>IF(L159="snížená",#REF!,0)</f>
        <v>0</v>
      </c>
      <c r="BE159" s="124">
        <f>IF(L159="zákl. přenesená",#REF!,0)</f>
        <v>0</v>
      </c>
      <c r="BF159" s="124">
        <f>IF(L159="sníž. přenesená",#REF!,0)</f>
        <v>0</v>
      </c>
      <c r="BG159" s="124">
        <f>IF(L159="nulová",#REF!,0)</f>
        <v>0</v>
      </c>
      <c r="BH159" s="14" t="s">
        <v>65</v>
      </c>
      <c r="BI159" s="124" t="e">
        <f>ROUND(#REF!*H159,2)</f>
        <v>#REF!</v>
      </c>
      <c r="BJ159" s="14" t="s">
        <v>143</v>
      </c>
      <c r="BK159" s="123" t="s">
        <v>1990</v>
      </c>
    </row>
    <row r="160" spans="1:63" s="2" customFormat="1" ht="24.2" customHeight="1" x14ac:dyDescent="0.2">
      <c r="A160" s="162"/>
      <c r="B160" s="112"/>
      <c r="C160" s="113" t="s">
        <v>214</v>
      </c>
      <c r="D160" s="113" t="s">
        <v>145</v>
      </c>
      <c r="E160" s="114" t="s">
        <v>1528</v>
      </c>
      <c r="F160" s="115" t="s">
        <v>1529</v>
      </c>
      <c r="G160" s="116" t="s">
        <v>178</v>
      </c>
      <c r="H160" s="117">
        <v>119.547</v>
      </c>
      <c r="I160" s="118"/>
      <c r="J160" s="26"/>
      <c r="K160" s="119" t="s">
        <v>1</v>
      </c>
      <c r="L160" s="120"/>
      <c r="M160" s="121">
        <v>0.308</v>
      </c>
      <c r="N160" s="121">
        <f>M160*H160</f>
        <v>36.820475999999999</v>
      </c>
      <c r="O160" s="121">
        <v>4.0000000000000003E-5</v>
      </c>
      <c r="P160" s="121">
        <f>O160*H160</f>
        <v>4.7818800000000005E-3</v>
      </c>
      <c r="Q160" s="121">
        <v>0</v>
      </c>
      <c r="R160" s="122">
        <f>Q160*H160</f>
        <v>0</v>
      </c>
      <c r="S160" s="162"/>
      <c r="T160" s="162"/>
      <c r="U160" s="162"/>
      <c r="V160" s="162"/>
      <c r="W160" s="162"/>
      <c r="X160" s="162"/>
      <c r="Y160" s="162"/>
      <c r="Z160" s="162"/>
      <c r="AA160" s="162"/>
      <c r="AB160" s="162"/>
      <c r="AC160" s="162"/>
      <c r="AP160" s="123" t="s">
        <v>143</v>
      </c>
      <c r="AR160" s="123" t="s">
        <v>145</v>
      </c>
      <c r="AS160" s="123" t="s">
        <v>67</v>
      </c>
      <c r="AW160" s="14" t="s">
        <v>144</v>
      </c>
      <c r="BC160" s="124">
        <f>IF(L160="základní",#REF!,0)</f>
        <v>0</v>
      </c>
      <c r="BD160" s="124">
        <f>IF(L160="snížená",#REF!,0)</f>
        <v>0</v>
      </c>
      <c r="BE160" s="124">
        <f>IF(L160="zákl. přenesená",#REF!,0)</f>
        <v>0</v>
      </c>
      <c r="BF160" s="124">
        <f>IF(L160="sníž. přenesená",#REF!,0)</f>
        <v>0</v>
      </c>
      <c r="BG160" s="124">
        <f>IF(L160="nulová",#REF!,0)</f>
        <v>0</v>
      </c>
      <c r="BH160" s="14" t="s">
        <v>65</v>
      </c>
      <c r="BI160" s="124" t="e">
        <f>ROUND(#REF!*H160,2)</f>
        <v>#REF!</v>
      </c>
      <c r="BJ160" s="14" t="s">
        <v>143</v>
      </c>
      <c r="BK160" s="123" t="s">
        <v>1991</v>
      </c>
    </row>
    <row r="161" spans="1:63" s="2" customFormat="1" ht="44.25" customHeight="1" x14ac:dyDescent="0.2">
      <c r="A161" s="162"/>
      <c r="B161" s="112"/>
      <c r="C161" s="113" t="s">
        <v>218</v>
      </c>
      <c r="D161" s="113" t="s">
        <v>145</v>
      </c>
      <c r="E161" s="114" t="s">
        <v>1992</v>
      </c>
      <c r="F161" s="115" t="s">
        <v>2629</v>
      </c>
      <c r="G161" s="116" t="s">
        <v>169</v>
      </c>
      <c r="H161" s="117">
        <v>0.753</v>
      </c>
      <c r="I161" s="118"/>
      <c r="J161" s="26"/>
      <c r="K161" s="119" t="s">
        <v>1</v>
      </c>
      <c r="L161" s="120"/>
      <c r="M161" s="121">
        <v>0.308</v>
      </c>
      <c r="N161" s="121">
        <f>M161*H161</f>
        <v>0.23192399999999999</v>
      </c>
      <c r="O161" s="121">
        <v>4.0000000000000003E-5</v>
      </c>
      <c r="P161" s="121">
        <f>O161*H161</f>
        <v>3.0120000000000003E-5</v>
      </c>
      <c r="Q161" s="121">
        <v>0</v>
      </c>
      <c r="R161" s="122">
        <f>Q161*H161</f>
        <v>0</v>
      </c>
      <c r="S161" s="162"/>
      <c r="T161" s="162"/>
      <c r="U161" s="162"/>
      <c r="V161" s="162"/>
      <c r="W161" s="162"/>
      <c r="X161" s="162"/>
      <c r="Y161" s="162"/>
      <c r="Z161" s="162"/>
      <c r="AA161" s="162"/>
      <c r="AB161" s="162"/>
      <c r="AC161" s="162"/>
      <c r="AP161" s="123" t="s">
        <v>143</v>
      </c>
      <c r="AR161" s="123" t="s">
        <v>145</v>
      </c>
      <c r="AS161" s="123" t="s">
        <v>67</v>
      </c>
      <c r="AW161" s="14" t="s">
        <v>144</v>
      </c>
      <c r="BC161" s="124">
        <f>IF(L161="základní",#REF!,0)</f>
        <v>0</v>
      </c>
      <c r="BD161" s="124">
        <f>IF(L161="snížená",#REF!,0)</f>
        <v>0</v>
      </c>
      <c r="BE161" s="124">
        <f>IF(L161="zákl. přenesená",#REF!,0)</f>
        <v>0</v>
      </c>
      <c r="BF161" s="124">
        <f>IF(L161="sníž. přenesená",#REF!,0)</f>
        <v>0</v>
      </c>
      <c r="BG161" s="124">
        <f>IF(L161="nulová",#REF!,0)</f>
        <v>0</v>
      </c>
      <c r="BH161" s="14" t="s">
        <v>65</v>
      </c>
      <c r="BI161" s="124" t="e">
        <f>ROUND(#REF!*H161,2)</f>
        <v>#REF!</v>
      </c>
      <c r="BJ161" s="14" t="s">
        <v>143</v>
      </c>
      <c r="BK161" s="123" t="s">
        <v>1994</v>
      </c>
    </row>
    <row r="162" spans="1:63" s="2" customFormat="1" ht="24.2" customHeight="1" x14ac:dyDescent="0.2">
      <c r="A162" s="162"/>
      <c r="B162" s="112"/>
      <c r="C162" s="113" t="s">
        <v>222</v>
      </c>
      <c r="D162" s="113" t="s">
        <v>145</v>
      </c>
      <c r="E162" s="114" t="s">
        <v>2001</v>
      </c>
      <c r="F162" s="115" t="s">
        <v>2002</v>
      </c>
      <c r="G162" s="116" t="s">
        <v>178</v>
      </c>
      <c r="H162" s="117">
        <v>6.3220000000000001</v>
      </c>
      <c r="I162" s="118"/>
      <c r="J162" s="26"/>
      <c r="K162" s="119" t="s">
        <v>1</v>
      </c>
      <c r="L162" s="120"/>
      <c r="M162" s="121">
        <v>0.16200000000000001</v>
      </c>
      <c r="N162" s="121">
        <f>M162*H162</f>
        <v>1.0241640000000001</v>
      </c>
      <c r="O162" s="121">
        <v>0</v>
      </c>
      <c r="P162" s="121">
        <f>O162*H162</f>
        <v>0</v>
      </c>
      <c r="Q162" s="121">
        <v>3.5000000000000003E-2</v>
      </c>
      <c r="R162" s="122">
        <f>Q162*H162</f>
        <v>0.22127000000000002</v>
      </c>
      <c r="S162" s="162"/>
      <c r="T162" s="162"/>
      <c r="U162" s="162"/>
      <c r="V162" s="162"/>
      <c r="W162" s="162"/>
      <c r="X162" s="162"/>
      <c r="Y162" s="162"/>
      <c r="Z162" s="162"/>
      <c r="AA162" s="162"/>
      <c r="AB162" s="162"/>
      <c r="AC162" s="162"/>
      <c r="AP162" s="123" t="s">
        <v>143</v>
      </c>
      <c r="AR162" s="123" t="s">
        <v>145</v>
      </c>
      <c r="AS162" s="123" t="s">
        <v>67</v>
      </c>
      <c r="AW162" s="14" t="s">
        <v>144</v>
      </c>
      <c r="BC162" s="124">
        <f>IF(L162="základní",#REF!,0)</f>
        <v>0</v>
      </c>
      <c r="BD162" s="124">
        <f>IF(L162="snížená",#REF!,0)</f>
        <v>0</v>
      </c>
      <c r="BE162" s="124">
        <f>IF(L162="zákl. přenesená",#REF!,0)</f>
        <v>0</v>
      </c>
      <c r="BF162" s="124">
        <f>IF(L162="sníž. přenesená",#REF!,0)</f>
        <v>0</v>
      </c>
      <c r="BG162" s="124">
        <f>IF(L162="nulová",#REF!,0)</f>
        <v>0</v>
      </c>
      <c r="BH162" s="14" t="s">
        <v>65</v>
      </c>
      <c r="BI162" s="124" t="e">
        <f>ROUND(#REF!*H162,2)</f>
        <v>#REF!</v>
      </c>
      <c r="BJ162" s="14" t="s">
        <v>143</v>
      </c>
      <c r="BK162" s="123" t="s">
        <v>2003</v>
      </c>
    </row>
    <row r="163" spans="1:63" s="2" customFormat="1" ht="24.2" customHeight="1" x14ac:dyDescent="0.2">
      <c r="A163" s="162"/>
      <c r="B163" s="112"/>
      <c r="C163" s="113" t="s">
        <v>226</v>
      </c>
      <c r="D163" s="113" t="s">
        <v>145</v>
      </c>
      <c r="E163" s="114" t="s">
        <v>2013</v>
      </c>
      <c r="F163" s="115" t="s">
        <v>2014</v>
      </c>
      <c r="G163" s="116" t="s">
        <v>198</v>
      </c>
      <c r="H163" s="117">
        <v>24.986000000000001</v>
      </c>
      <c r="I163" s="118"/>
      <c r="J163" s="26"/>
      <c r="K163" s="119" t="s">
        <v>1</v>
      </c>
      <c r="L163" s="120"/>
      <c r="M163" s="121">
        <v>1.863</v>
      </c>
      <c r="N163" s="121">
        <f>M163*H163</f>
        <v>46.548918</v>
      </c>
      <c r="O163" s="121">
        <v>2.283E-2</v>
      </c>
      <c r="P163" s="121">
        <f>O163*H163</f>
        <v>0.57043038000000001</v>
      </c>
      <c r="Q163" s="121">
        <v>0</v>
      </c>
      <c r="R163" s="122">
        <f>Q163*H163</f>
        <v>0</v>
      </c>
      <c r="S163" s="162"/>
      <c r="T163" s="162"/>
      <c r="U163" s="162"/>
      <c r="V163" s="162"/>
      <c r="W163" s="162"/>
      <c r="X163" s="162"/>
      <c r="Y163" s="162"/>
      <c r="Z163" s="162"/>
      <c r="AA163" s="162"/>
      <c r="AB163" s="162"/>
      <c r="AC163" s="162"/>
      <c r="AP163" s="123" t="s">
        <v>143</v>
      </c>
      <c r="AR163" s="123" t="s">
        <v>145</v>
      </c>
      <c r="AS163" s="123" t="s">
        <v>67</v>
      </c>
      <c r="AW163" s="14" t="s">
        <v>144</v>
      </c>
      <c r="BC163" s="124">
        <f>IF(L163="základní",#REF!,0)</f>
        <v>0</v>
      </c>
      <c r="BD163" s="124">
        <f>IF(L163="snížená",#REF!,0)</f>
        <v>0</v>
      </c>
      <c r="BE163" s="124">
        <f>IF(L163="zákl. přenesená",#REF!,0)</f>
        <v>0</v>
      </c>
      <c r="BF163" s="124">
        <f>IF(L163="sníž. přenesená",#REF!,0)</f>
        <v>0</v>
      </c>
      <c r="BG163" s="124">
        <f>IF(L163="nulová",#REF!,0)</f>
        <v>0</v>
      </c>
      <c r="BH163" s="14" t="s">
        <v>65</v>
      </c>
      <c r="BI163" s="124" t="e">
        <f>ROUND(#REF!*H163,2)</f>
        <v>#REF!</v>
      </c>
      <c r="BJ163" s="14" t="s">
        <v>143</v>
      </c>
      <c r="BK163" s="123" t="s">
        <v>2015</v>
      </c>
    </row>
    <row r="164" spans="1:63" s="2" customFormat="1" ht="24.2" customHeight="1" x14ac:dyDescent="0.2">
      <c r="A164" s="162"/>
      <c r="B164" s="112"/>
      <c r="C164" s="113" t="s">
        <v>230</v>
      </c>
      <c r="D164" s="113" t="s">
        <v>145</v>
      </c>
      <c r="E164" s="114" t="s">
        <v>2019</v>
      </c>
      <c r="F164" s="115" t="s">
        <v>2020</v>
      </c>
      <c r="G164" s="116" t="s">
        <v>178</v>
      </c>
      <c r="H164" s="117">
        <v>426.66800000000001</v>
      </c>
      <c r="I164" s="118"/>
      <c r="J164" s="26"/>
      <c r="K164" s="119" t="s">
        <v>1</v>
      </c>
      <c r="L164" s="120"/>
      <c r="M164" s="121">
        <v>0.13</v>
      </c>
      <c r="N164" s="121">
        <f>M164*H164</f>
        <v>55.466840000000005</v>
      </c>
      <c r="O164" s="121">
        <v>0</v>
      </c>
      <c r="P164" s="121">
        <f>O164*H164</f>
        <v>0</v>
      </c>
      <c r="Q164" s="121">
        <v>0.02</v>
      </c>
      <c r="R164" s="122">
        <f>Q164*H164</f>
        <v>8.5333600000000001</v>
      </c>
      <c r="S164" s="162"/>
      <c r="T164" s="162"/>
      <c r="U164" s="162"/>
      <c r="V164" s="162"/>
      <c r="W164" s="162"/>
      <c r="X164" s="162"/>
      <c r="Y164" s="162"/>
      <c r="Z164" s="162"/>
      <c r="AA164" s="162"/>
      <c r="AB164" s="162"/>
      <c r="AC164" s="162"/>
      <c r="AP164" s="123" t="s">
        <v>143</v>
      </c>
      <c r="AR164" s="123" t="s">
        <v>145</v>
      </c>
      <c r="AS164" s="123" t="s">
        <v>67</v>
      </c>
      <c r="AW164" s="14" t="s">
        <v>144</v>
      </c>
      <c r="BC164" s="124">
        <f>IF(L164="základní",#REF!,0)</f>
        <v>0</v>
      </c>
      <c r="BD164" s="124">
        <f>IF(L164="snížená",#REF!,0)</f>
        <v>0</v>
      </c>
      <c r="BE164" s="124">
        <f>IF(L164="zákl. přenesená",#REF!,0)</f>
        <v>0</v>
      </c>
      <c r="BF164" s="124">
        <f>IF(L164="sníž. přenesená",#REF!,0)</f>
        <v>0</v>
      </c>
      <c r="BG164" s="124">
        <f>IF(L164="nulová",#REF!,0)</f>
        <v>0</v>
      </c>
      <c r="BH164" s="14" t="s">
        <v>65</v>
      </c>
      <c r="BI164" s="124" t="e">
        <f>ROUND(#REF!*H164,2)</f>
        <v>#REF!</v>
      </c>
      <c r="BJ164" s="14" t="s">
        <v>143</v>
      </c>
      <c r="BK164" s="123" t="s">
        <v>2021</v>
      </c>
    </row>
    <row r="165" spans="1:63" s="2" customFormat="1" ht="24.2" customHeight="1" x14ac:dyDescent="0.2">
      <c r="A165" s="162"/>
      <c r="B165" s="112"/>
      <c r="C165" s="113" t="s">
        <v>7</v>
      </c>
      <c r="D165" s="113" t="s">
        <v>145</v>
      </c>
      <c r="E165" s="114" t="s">
        <v>2354</v>
      </c>
      <c r="F165" s="115" t="s">
        <v>2355</v>
      </c>
      <c r="G165" s="116" t="s">
        <v>178</v>
      </c>
      <c r="H165" s="117">
        <v>20.620999999999999</v>
      </c>
      <c r="I165" s="118"/>
      <c r="J165" s="26"/>
      <c r="K165" s="119" t="s">
        <v>1</v>
      </c>
      <c r="L165" s="120"/>
      <c r="M165" s="121">
        <v>0.3</v>
      </c>
      <c r="N165" s="121">
        <f>M165*H165</f>
        <v>6.1862999999999992</v>
      </c>
      <c r="O165" s="121">
        <v>0</v>
      </c>
      <c r="P165" s="121">
        <f>O165*H165</f>
        <v>0</v>
      </c>
      <c r="Q165" s="121">
        <v>6.8000000000000005E-2</v>
      </c>
      <c r="R165" s="122">
        <f>Q165*H165</f>
        <v>1.402228</v>
      </c>
      <c r="S165" s="162"/>
      <c r="T165" s="162"/>
      <c r="U165" s="162"/>
      <c r="V165" s="162"/>
      <c r="W165" s="162"/>
      <c r="X165" s="162"/>
      <c r="Y165" s="162"/>
      <c r="Z165" s="162"/>
      <c r="AA165" s="162"/>
      <c r="AB165" s="162"/>
      <c r="AC165" s="162"/>
      <c r="AP165" s="123" t="s">
        <v>143</v>
      </c>
      <c r="AR165" s="123" t="s">
        <v>145</v>
      </c>
      <c r="AS165" s="123" t="s">
        <v>67</v>
      </c>
      <c r="AW165" s="14" t="s">
        <v>144</v>
      </c>
      <c r="BC165" s="124">
        <f>IF(L165="základní",#REF!,0)</f>
        <v>0</v>
      </c>
      <c r="BD165" s="124">
        <f>IF(L165="snížená",#REF!,0)</f>
        <v>0</v>
      </c>
      <c r="BE165" s="124">
        <f>IF(L165="zákl. přenesená",#REF!,0)</f>
        <v>0</v>
      </c>
      <c r="BF165" s="124">
        <f>IF(L165="sníž. přenesená",#REF!,0)</f>
        <v>0</v>
      </c>
      <c r="BG165" s="124">
        <f>IF(L165="nulová",#REF!,0)</f>
        <v>0</v>
      </c>
      <c r="BH165" s="14" t="s">
        <v>65</v>
      </c>
      <c r="BI165" s="124" t="e">
        <f>ROUND(#REF!*H165,2)</f>
        <v>#REF!</v>
      </c>
      <c r="BJ165" s="14" t="s">
        <v>143</v>
      </c>
      <c r="BK165" s="123" t="s">
        <v>2630</v>
      </c>
    </row>
    <row r="166" spans="1:63" s="2" customFormat="1" ht="33" customHeight="1" x14ac:dyDescent="0.2">
      <c r="A166" s="162"/>
      <c r="B166" s="112"/>
      <c r="C166" s="113" t="s">
        <v>237</v>
      </c>
      <c r="D166" s="113" t="s">
        <v>145</v>
      </c>
      <c r="E166" s="114" t="s">
        <v>2023</v>
      </c>
      <c r="F166" s="115" t="s">
        <v>2024</v>
      </c>
      <c r="G166" s="116" t="s">
        <v>169</v>
      </c>
      <c r="H166" s="117">
        <v>0.753</v>
      </c>
      <c r="I166" s="118"/>
      <c r="J166" s="26"/>
      <c r="K166" s="119" t="s">
        <v>1</v>
      </c>
      <c r="L166" s="120"/>
      <c r="M166" s="121">
        <v>0.3</v>
      </c>
      <c r="N166" s="121">
        <f>M166*H166</f>
        <v>0.22589999999999999</v>
      </c>
      <c r="O166" s="121">
        <v>0</v>
      </c>
      <c r="P166" s="121">
        <f>O166*H166</f>
        <v>0</v>
      </c>
      <c r="Q166" s="121">
        <v>6.8000000000000005E-2</v>
      </c>
      <c r="R166" s="122">
        <f>Q166*H166</f>
        <v>5.1204000000000006E-2</v>
      </c>
      <c r="S166" s="162"/>
      <c r="T166" s="162"/>
      <c r="U166" s="162"/>
      <c r="V166" s="162"/>
      <c r="W166" s="162"/>
      <c r="X166" s="162"/>
      <c r="Y166" s="162"/>
      <c r="Z166" s="162"/>
      <c r="AA166" s="162"/>
      <c r="AB166" s="162"/>
      <c r="AC166" s="162"/>
      <c r="AP166" s="123" t="s">
        <v>143</v>
      </c>
      <c r="AR166" s="123" t="s">
        <v>145</v>
      </c>
      <c r="AS166" s="123" t="s">
        <v>67</v>
      </c>
      <c r="AW166" s="14" t="s">
        <v>144</v>
      </c>
      <c r="BC166" s="124">
        <f>IF(L166="základní",#REF!,0)</f>
        <v>0</v>
      </c>
      <c r="BD166" s="124">
        <f>IF(L166="snížená",#REF!,0)</f>
        <v>0</v>
      </c>
      <c r="BE166" s="124">
        <f>IF(L166="zákl. přenesená",#REF!,0)</f>
        <v>0</v>
      </c>
      <c r="BF166" s="124">
        <f>IF(L166="sníž. přenesená",#REF!,0)</f>
        <v>0</v>
      </c>
      <c r="BG166" s="124">
        <f>IF(L166="nulová",#REF!,0)</f>
        <v>0</v>
      </c>
      <c r="BH166" s="14" t="s">
        <v>65</v>
      </c>
      <c r="BI166" s="124" t="e">
        <f>ROUND(#REF!*H166,2)</f>
        <v>#REF!</v>
      </c>
      <c r="BJ166" s="14" t="s">
        <v>143</v>
      </c>
      <c r="BK166" s="123" t="s">
        <v>2025</v>
      </c>
    </row>
    <row r="167" spans="1:63" s="12" customFormat="1" ht="22.9" customHeight="1" x14ac:dyDescent="0.2">
      <c r="B167" s="103"/>
      <c r="D167" s="104" t="s">
        <v>56</v>
      </c>
      <c r="E167" s="125" t="s">
        <v>208</v>
      </c>
      <c r="F167" s="125" t="s">
        <v>546</v>
      </c>
      <c r="J167" s="103"/>
      <c r="K167" s="106"/>
      <c r="L167" s="107"/>
      <c r="M167" s="107"/>
      <c r="N167" s="108">
        <f>SUM(N168:N175)</f>
        <v>141.05024999999998</v>
      </c>
      <c r="O167" s="107"/>
      <c r="P167" s="108">
        <f>SUM(P168:P175)</f>
        <v>0</v>
      </c>
      <c r="Q167" s="107"/>
      <c r="R167" s="109">
        <f>SUM(R168:R175)</f>
        <v>0</v>
      </c>
      <c r="AP167" s="104" t="s">
        <v>65</v>
      </c>
      <c r="AR167" s="110" t="s">
        <v>56</v>
      </c>
      <c r="AS167" s="110" t="s">
        <v>65</v>
      </c>
      <c r="AW167" s="104" t="s">
        <v>144</v>
      </c>
      <c r="BI167" s="111" t="e">
        <f>SUM(BI168:BI175)</f>
        <v>#REF!</v>
      </c>
    </row>
    <row r="168" spans="1:63" s="2" customFormat="1" ht="24.2" customHeight="1" x14ac:dyDescent="0.2">
      <c r="A168" s="162"/>
      <c r="B168" s="112"/>
      <c r="C168" s="113" t="s">
        <v>241</v>
      </c>
      <c r="D168" s="113" t="s">
        <v>145</v>
      </c>
      <c r="E168" s="114" t="s">
        <v>1471</v>
      </c>
      <c r="F168" s="115" t="s">
        <v>1472</v>
      </c>
      <c r="G168" s="116" t="s">
        <v>212</v>
      </c>
      <c r="H168" s="117">
        <v>24.75</v>
      </c>
      <c r="I168" s="118"/>
      <c r="J168" s="26"/>
      <c r="K168" s="119" t="s">
        <v>1</v>
      </c>
      <c r="L168" s="120"/>
      <c r="M168" s="121">
        <v>5.46</v>
      </c>
      <c r="N168" s="121">
        <f>M168*H168</f>
        <v>135.13499999999999</v>
      </c>
      <c r="O168" s="121">
        <v>0</v>
      </c>
      <c r="P168" s="121">
        <f>O168*H168</f>
        <v>0</v>
      </c>
      <c r="Q168" s="121">
        <v>0</v>
      </c>
      <c r="R168" s="122">
        <f>Q168*H168</f>
        <v>0</v>
      </c>
      <c r="S168" s="162"/>
      <c r="T168" s="162"/>
      <c r="U168" s="162"/>
      <c r="V168" s="162"/>
      <c r="W168" s="162"/>
      <c r="X168" s="162"/>
      <c r="Y168" s="162"/>
      <c r="Z168" s="162"/>
      <c r="AA168" s="162"/>
      <c r="AB168" s="162"/>
      <c r="AC168" s="162"/>
      <c r="AP168" s="123" t="s">
        <v>143</v>
      </c>
      <c r="AR168" s="123" t="s">
        <v>145</v>
      </c>
      <c r="AS168" s="123" t="s">
        <v>67</v>
      </c>
      <c r="AW168" s="14" t="s">
        <v>144</v>
      </c>
      <c r="BC168" s="124">
        <f>IF(L168="základní",#REF!,0)</f>
        <v>0</v>
      </c>
      <c r="BD168" s="124">
        <f>IF(L168="snížená",#REF!,0)</f>
        <v>0</v>
      </c>
      <c r="BE168" s="124">
        <f>IF(L168="zákl. přenesená",#REF!,0)</f>
        <v>0</v>
      </c>
      <c r="BF168" s="124">
        <f>IF(L168="sníž. přenesená",#REF!,0)</f>
        <v>0</v>
      </c>
      <c r="BG168" s="124">
        <f>IF(L168="nulová",#REF!,0)</f>
        <v>0</v>
      </c>
      <c r="BH168" s="14" t="s">
        <v>65</v>
      </c>
      <c r="BI168" s="124" t="e">
        <f>ROUND(#REF!*H168,2)</f>
        <v>#REF!</v>
      </c>
      <c r="BJ168" s="14" t="s">
        <v>143</v>
      </c>
      <c r="BK168" s="123" t="s">
        <v>2631</v>
      </c>
    </row>
    <row r="169" spans="1:63" s="2" customFormat="1" ht="24.2" customHeight="1" x14ac:dyDescent="0.2">
      <c r="A169" s="162"/>
      <c r="B169" s="112"/>
      <c r="C169" s="113" t="s">
        <v>246</v>
      </c>
      <c r="D169" s="113" t="s">
        <v>145</v>
      </c>
      <c r="E169" s="114" t="s">
        <v>219</v>
      </c>
      <c r="F169" s="115" t="s">
        <v>220</v>
      </c>
      <c r="G169" s="116" t="s">
        <v>212</v>
      </c>
      <c r="H169" s="117">
        <v>24.75</v>
      </c>
      <c r="I169" s="118"/>
      <c r="J169" s="26"/>
      <c r="K169" s="119" t="s">
        <v>1</v>
      </c>
      <c r="L169" s="120"/>
      <c r="M169" s="121">
        <v>0.125</v>
      </c>
      <c r="N169" s="121">
        <f>M169*H169</f>
        <v>3.09375</v>
      </c>
      <c r="O169" s="121">
        <v>0</v>
      </c>
      <c r="P169" s="121">
        <f>O169*H169</f>
        <v>0</v>
      </c>
      <c r="Q169" s="121">
        <v>0</v>
      </c>
      <c r="R169" s="122">
        <f>Q169*H169</f>
        <v>0</v>
      </c>
      <c r="S169" s="162"/>
      <c r="T169" s="162"/>
      <c r="U169" s="162"/>
      <c r="V169" s="162"/>
      <c r="W169" s="162"/>
      <c r="X169" s="162"/>
      <c r="Y169" s="162"/>
      <c r="Z169" s="162"/>
      <c r="AA169" s="162"/>
      <c r="AB169" s="162"/>
      <c r="AC169" s="162"/>
      <c r="AP169" s="123" t="s">
        <v>143</v>
      </c>
      <c r="AR169" s="123" t="s">
        <v>145</v>
      </c>
      <c r="AS169" s="123" t="s">
        <v>67</v>
      </c>
      <c r="AW169" s="14" t="s">
        <v>144</v>
      </c>
      <c r="BC169" s="124">
        <f>IF(L169="základní",#REF!,0)</f>
        <v>0</v>
      </c>
      <c r="BD169" s="124">
        <f>IF(L169="snížená",#REF!,0)</f>
        <v>0</v>
      </c>
      <c r="BE169" s="124">
        <f>IF(L169="zákl. přenesená",#REF!,0)</f>
        <v>0</v>
      </c>
      <c r="BF169" s="124">
        <f>IF(L169="sníž. přenesená",#REF!,0)</f>
        <v>0</v>
      </c>
      <c r="BG169" s="124">
        <f>IF(L169="nulová",#REF!,0)</f>
        <v>0</v>
      </c>
      <c r="BH169" s="14" t="s">
        <v>65</v>
      </c>
      <c r="BI169" s="124" t="e">
        <f>ROUND(#REF!*H169,2)</f>
        <v>#REF!</v>
      </c>
      <c r="BJ169" s="14" t="s">
        <v>143</v>
      </c>
      <c r="BK169" s="123" t="s">
        <v>2027</v>
      </c>
    </row>
    <row r="170" spans="1:63" s="2" customFormat="1" ht="24.2" customHeight="1" x14ac:dyDescent="0.2">
      <c r="A170" s="162"/>
      <c r="B170" s="112"/>
      <c r="C170" s="113" t="s">
        <v>252</v>
      </c>
      <c r="D170" s="113" t="s">
        <v>145</v>
      </c>
      <c r="E170" s="114" t="s">
        <v>223</v>
      </c>
      <c r="F170" s="115" t="s">
        <v>224</v>
      </c>
      <c r="G170" s="116" t="s">
        <v>212</v>
      </c>
      <c r="H170" s="117">
        <v>470.25</v>
      </c>
      <c r="I170" s="118"/>
      <c r="J170" s="26"/>
      <c r="K170" s="119" t="s">
        <v>1</v>
      </c>
      <c r="L170" s="120"/>
      <c r="M170" s="121">
        <v>6.0000000000000001E-3</v>
      </c>
      <c r="N170" s="121">
        <f>M170*H170</f>
        <v>2.8214999999999999</v>
      </c>
      <c r="O170" s="121">
        <v>0</v>
      </c>
      <c r="P170" s="121">
        <f>O170*H170</f>
        <v>0</v>
      </c>
      <c r="Q170" s="121">
        <v>0</v>
      </c>
      <c r="R170" s="122">
        <f>Q170*H170</f>
        <v>0</v>
      </c>
      <c r="S170" s="162"/>
      <c r="T170" s="162"/>
      <c r="U170" s="162"/>
      <c r="V170" s="162"/>
      <c r="W170" s="162"/>
      <c r="X170" s="162"/>
      <c r="Y170" s="162"/>
      <c r="Z170" s="162"/>
      <c r="AA170" s="162"/>
      <c r="AB170" s="162"/>
      <c r="AC170" s="162"/>
      <c r="AP170" s="123" t="s">
        <v>143</v>
      </c>
      <c r="AR170" s="123" t="s">
        <v>145</v>
      </c>
      <c r="AS170" s="123" t="s">
        <v>67</v>
      </c>
      <c r="AW170" s="14" t="s">
        <v>144</v>
      </c>
      <c r="BC170" s="124">
        <f>IF(L170="základní",#REF!,0)</f>
        <v>0</v>
      </c>
      <c r="BD170" s="124">
        <f>IF(L170="snížená",#REF!,0)</f>
        <v>0</v>
      </c>
      <c r="BE170" s="124">
        <f>IF(L170="zákl. přenesená",#REF!,0)</f>
        <v>0</v>
      </c>
      <c r="BF170" s="124">
        <f>IF(L170="sníž. přenesená",#REF!,0)</f>
        <v>0</v>
      </c>
      <c r="BG170" s="124">
        <f>IF(L170="nulová",#REF!,0)</f>
        <v>0</v>
      </c>
      <c r="BH170" s="14" t="s">
        <v>65</v>
      </c>
      <c r="BI170" s="124" t="e">
        <f>ROUND(#REF!*H170,2)</f>
        <v>#REF!</v>
      </c>
      <c r="BJ170" s="14" t="s">
        <v>143</v>
      </c>
      <c r="BK170" s="123" t="s">
        <v>2028</v>
      </c>
    </row>
    <row r="171" spans="1:63" s="2" customFormat="1" ht="24.2" customHeight="1" x14ac:dyDescent="0.2">
      <c r="A171" s="162"/>
      <c r="B171" s="112"/>
      <c r="C171" s="113" t="s">
        <v>260</v>
      </c>
      <c r="D171" s="113" t="s">
        <v>145</v>
      </c>
      <c r="E171" s="114" t="s">
        <v>227</v>
      </c>
      <c r="F171" s="115" t="s">
        <v>228</v>
      </c>
      <c r="G171" s="116" t="s">
        <v>212</v>
      </c>
      <c r="H171" s="117">
        <v>0.88700000000000001</v>
      </c>
      <c r="I171" s="118"/>
      <c r="J171" s="26"/>
      <c r="K171" s="119" t="s">
        <v>1</v>
      </c>
      <c r="L171" s="120"/>
      <c r="M171" s="121">
        <v>0</v>
      </c>
      <c r="N171" s="121">
        <f>M171*H171</f>
        <v>0</v>
      </c>
      <c r="O171" s="121">
        <v>0</v>
      </c>
      <c r="P171" s="121">
        <f>O171*H171</f>
        <v>0</v>
      </c>
      <c r="Q171" s="121">
        <v>0</v>
      </c>
      <c r="R171" s="122">
        <f>Q171*H171</f>
        <v>0</v>
      </c>
      <c r="S171" s="162"/>
      <c r="T171" s="162"/>
      <c r="U171" s="162"/>
      <c r="V171" s="162"/>
      <c r="W171" s="162"/>
      <c r="X171" s="162"/>
      <c r="Y171" s="162"/>
      <c r="Z171" s="162"/>
      <c r="AA171" s="162"/>
      <c r="AB171" s="162"/>
      <c r="AC171" s="162"/>
      <c r="AP171" s="123" t="s">
        <v>143</v>
      </c>
      <c r="AR171" s="123" t="s">
        <v>145</v>
      </c>
      <c r="AS171" s="123" t="s">
        <v>67</v>
      </c>
      <c r="AW171" s="14" t="s">
        <v>144</v>
      </c>
      <c r="BC171" s="124">
        <f>IF(L171="základní",#REF!,0)</f>
        <v>0</v>
      </c>
      <c r="BD171" s="124">
        <f>IF(L171="snížená",#REF!,0)</f>
        <v>0</v>
      </c>
      <c r="BE171" s="124">
        <f>IF(L171="zákl. přenesená",#REF!,0)</f>
        <v>0</v>
      </c>
      <c r="BF171" s="124">
        <f>IF(L171="sníž. přenesená",#REF!,0)</f>
        <v>0</v>
      </c>
      <c r="BG171" s="124">
        <f>IF(L171="nulová",#REF!,0)</f>
        <v>0</v>
      </c>
      <c r="BH171" s="14" t="s">
        <v>65</v>
      </c>
      <c r="BI171" s="124" t="e">
        <f>ROUND(#REF!*H171,2)</f>
        <v>#REF!</v>
      </c>
      <c r="BJ171" s="14" t="s">
        <v>143</v>
      </c>
      <c r="BK171" s="123" t="s">
        <v>2632</v>
      </c>
    </row>
    <row r="172" spans="1:63" s="2" customFormat="1" ht="24.2" customHeight="1" x14ac:dyDescent="0.2">
      <c r="A172" s="162"/>
      <c r="B172" s="112"/>
      <c r="C172" s="113" t="s">
        <v>264</v>
      </c>
      <c r="D172" s="113" t="s">
        <v>145</v>
      </c>
      <c r="E172" s="114" t="s">
        <v>1550</v>
      </c>
      <c r="F172" s="115" t="s">
        <v>1551</v>
      </c>
      <c r="G172" s="116" t="s">
        <v>212</v>
      </c>
      <c r="H172" s="117">
        <v>8.5340000000000007</v>
      </c>
      <c r="I172" s="118"/>
      <c r="J172" s="26"/>
      <c r="K172" s="119" t="s">
        <v>1</v>
      </c>
      <c r="L172" s="120"/>
      <c r="M172" s="121">
        <v>0</v>
      </c>
      <c r="N172" s="121">
        <f>M172*H172</f>
        <v>0</v>
      </c>
      <c r="O172" s="121">
        <v>0</v>
      </c>
      <c r="P172" s="121">
        <f>O172*H172</f>
        <v>0</v>
      </c>
      <c r="Q172" s="121">
        <v>0</v>
      </c>
      <c r="R172" s="122">
        <f>Q172*H172</f>
        <v>0</v>
      </c>
      <c r="S172" s="162"/>
      <c r="T172" s="162"/>
      <c r="U172" s="162"/>
      <c r="V172" s="162"/>
      <c r="W172" s="162"/>
      <c r="X172" s="162"/>
      <c r="Y172" s="162"/>
      <c r="Z172" s="162"/>
      <c r="AA172" s="162"/>
      <c r="AB172" s="162"/>
      <c r="AC172" s="162"/>
      <c r="AP172" s="123" t="s">
        <v>143</v>
      </c>
      <c r="AR172" s="123" t="s">
        <v>145</v>
      </c>
      <c r="AS172" s="123" t="s">
        <v>67</v>
      </c>
      <c r="AW172" s="14" t="s">
        <v>144</v>
      </c>
      <c r="BC172" s="124">
        <f>IF(L172="základní",#REF!,0)</f>
        <v>0</v>
      </c>
      <c r="BD172" s="124">
        <f>IF(L172="snížená",#REF!,0)</f>
        <v>0</v>
      </c>
      <c r="BE172" s="124">
        <f>IF(L172="zákl. přenesená",#REF!,0)</f>
        <v>0</v>
      </c>
      <c r="BF172" s="124">
        <f>IF(L172="sníž. přenesená",#REF!,0)</f>
        <v>0</v>
      </c>
      <c r="BG172" s="124">
        <f>IF(L172="nulová",#REF!,0)</f>
        <v>0</v>
      </c>
      <c r="BH172" s="14" t="s">
        <v>65</v>
      </c>
      <c r="BI172" s="124" t="e">
        <f>ROUND(#REF!*H172,2)</f>
        <v>#REF!</v>
      </c>
      <c r="BJ172" s="14" t="s">
        <v>143</v>
      </c>
      <c r="BK172" s="123" t="s">
        <v>2030</v>
      </c>
    </row>
    <row r="173" spans="1:63" s="2" customFormat="1" ht="49.15" customHeight="1" x14ac:dyDescent="0.2">
      <c r="A173" s="162"/>
      <c r="B173" s="112"/>
      <c r="C173" s="113" t="s">
        <v>269</v>
      </c>
      <c r="D173" s="113" t="s">
        <v>145</v>
      </c>
      <c r="E173" s="114" t="s">
        <v>231</v>
      </c>
      <c r="F173" s="115" t="s">
        <v>232</v>
      </c>
      <c r="G173" s="116" t="s">
        <v>212</v>
      </c>
      <c r="H173" s="117">
        <v>1.4019999999999999</v>
      </c>
      <c r="I173" s="118"/>
      <c r="J173" s="26"/>
      <c r="K173" s="119" t="s">
        <v>1</v>
      </c>
      <c r="L173" s="120"/>
      <c r="M173" s="121">
        <v>0</v>
      </c>
      <c r="N173" s="121">
        <f>M173*H173</f>
        <v>0</v>
      </c>
      <c r="O173" s="121">
        <v>0</v>
      </c>
      <c r="P173" s="121">
        <f>O173*H173</f>
        <v>0</v>
      </c>
      <c r="Q173" s="121">
        <v>0</v>
      </c>
      <c r="R173" s="122">
        <f>Q173*H173</f>
        <v>0</v>
      </c>
      <c r="S173" s="162"/>
      <c r="T173" s="162"/>
      <c r="U173" s="162"/>
      <c r="V173" s="162"/>
      <c r="W173" s="162"/>
      <c r="X173" s="162"/>
      <c r="Y173" s="162"/>
      <c r="Z173" s="162"/>
      <c r="AA173" s="162"/>
      <c r="AB173" s="162"/>
      <c r="AC173" s="162"/>
      <c r="AP173" s="123" t="s">
        <v>143</v>
      </c>
      <c r="AR173" s="123" t="s">
        <v>145</v>
      </c>
      <c r="AS173" s="123" t="s">
        <v>67</v>
      </c>
      <c r="AW173" s="14" t="s">
        <v>144</v>
      </c>
      <c r="BC173" s="124">
        <f>IF(L173="základní",#REF!,0)</f>
        <v>0</v>
      </c>
      <c r="BD173" s="124">
        <f>IF(L173="snížená",#REF!,0)</f>
        <v>0</v>
      </c>
      <c r="BE173" s="124">
        <f>IF(L173="zákl. přenesená",#REF!,0)</f>
        <v>0</v>
      </c>
      <c r="BF173" s="124">
        <f>IF(L173="sníž. přenesená",#REF!,0)</f>
        <v>0</v>
      </c>
      <c r="BG173" s="124">
        <f>IF(L173="nulová",#REF!,0)</f>
        <v>0</v>
      </c>
      <c r="BH173" s="14" t="s">
        <v>65</v>
      </c>
      <c r="BI173" s="124" t="e">
        <f>ROUND(#REF!*H173,2)</f>
        <v>#REF!</v>
      </c>
      <c r="BJ173" s="14" t="s">
        <v>143</v>
      </c>
      <c r="BK173" s="123" t="s">
        <v>2031</v>
      </c>
    </row>
    <row r="174" spans="1:63" s="2" customFormat="1" ht="33" customHeight="1" x14ac:dyDescent="0.2">
      <c r="A174" s="162"/>
      <c r="B174" s="112"/>
      <c r="C174" s="113" t="s">
        <v>275</v>
      </c>
      <c r="D174" s="113" t="s">
        <v>145</v>
      </c>
      <c r="E174" s="114" t="s">
        <v>234</v>
      </c>
      <c r="F174" s="115" t="s">
        <v>556</v>
      </c>
      <c r="G174" s="116" t="s">
        <v>212</v>
      </c>
      <c r="H174" s="117">
        <v>9.0860000000000003</v>
      </c>
      <c r="I174" s="118"/>
      <c r="J174" s="26"/>
      <c r="K174" s="119" t="s">
        <v>1</v>
      </c>
      <c r="L174" s="120"/>
      <c r="M174" s="121">
        <v>0</v>
      </c>
      <c r="N174" s="121">
        <f>M174*H174</f>
        <v>0</v>
      </c>
      <c r="O174" s="121">
        <v>0</v>
      </c>
      <c r="P174" s="121">
        <f>O174*H174</f>
        <v>0</v>
      </c>
      <c r="Q174" s="121">
        <v>0</v>
      </c>
      <c r="R174" s="122">
        <f>Q174*H174</f>
        <v>0</v>
      </c>
      <c r="S174" s="162"/>
      <c r="T174" s="162"/>
      <c r="U174" s="162"/>
      <c r="V174" s="162"/>
      <c r="W174" s="162"/>
      <c r="X174" s="162"/>
      <c r="Y174" s="162"/>
      <c r="Z174" s="162"/>
      <c r="AA174" s="162"/>
      <c r="AB174" s="162"/>
      <c r="AC174" s="162"/>
      <c r="AP174" s="123" t="s">
        <v>143</v>
      </c>
      <c r="AR174" s="123" t="s">
        <v>145</v>
      </c>
      <c r="AS174" s="123" t="s">
        <v>67</v>
      </c>
      <c r="AW174" s="14" t="s">
        <v>144</v>
      </c>
      <c r="BC174" s="124">
        <f>IF(L174="základní",#REF!,0)</f>
        <v>0</v>
      </c>
      <c r="BD174" s="124">
        <f>IF(L174="snížená",#REF!,0)</f>
        <v>0</v>
      </c>
      <c r="BE174" s="124">
        <f>IF(L174="zákl. přenesená",#REF!,0)</f>
        <v>0</v>
      </c>
      <c r="BF174" s="124">
        <f>IF(L174="sníž. přenesená",#REF!,0)</f>
        <v>0</v>
      </c>
      <c r="BG174" s="124">
        <f>IF(L174="nulová",#REF!,0)</f>
        <v>0</v>
      </c>
      <c r="BH174" s="14" t="s">
        <v>65</v>
      </c>
      <c r="BI174" s="124" t="e">
        <f>ROUND(#REF!*H174,2)</f>
        <v>#REF!</v>
      </c>
      <c r="BJ174" s="14" t="s">
        <v>143</v>
      </c>
      <c r="BK174" s="123" t="s">
        <v>2633</v>
      </c>
    </row>
    <row r="175" spans="1:63" s="2" customFormat="1" ht="33" customHeight="1" x14ac:dyDescent="0.2">
      <c r="A175" s="162"/>
      <c r="B175" s="112"/>
      <c r="C175" s="113" t="s">
        <v>279</v>
      </c>
      <c r="D175" s="113" t="s">
        <v>145</v>
      </c>
      <c r="E175" s="114" t="s">
        <v>829</v>
      </c>
      <c r="F175" s="115" t="s">
        <v>830</v>
      </c>
      <c r="G175" s="116" t="s">
        <v>212</v>
      </c>
      <c r="H175" s="117">
        <v>4.8070000000000004</v>
      </c>
      <c r="I175" s="118"/>
      <c r="J175" s="26"/>
      <c r="K175" s="119" t="s">
        <v>1</v>
      </c>
      <c r="L175" s="120"/>
      <c r="M175" s="121">
        <v>0</v>
      </c>
      <c r="N175" s="121">
        <f>M175*H175</f>
        <v>0</v>
      </c>
      <c r="O175" s="121">
        <v>0</v>
      </c>
      <c r="P175" s="121">
        <f>O175*H175</f>
        <v>0</v>
      </c>
      <c r="Q175" s="121">
        <v>0</v>
      </c>
      <c r="R175" s="122">
        <f>Q175*H175</f>
        <v>0</v>
      </c>
      <c r="S175" s="162"/>
      <c r="T175" s="162"/>
      <c r="U175" s="162"/>
      <c r="V175" s="162"/>
      <c r="W175" s="162"/>
      <c r="X175" s="162"/>
      <c r="Y175" s="162"/>
      <c r="Z175" s="162"/>
      <c r="AA175" s="162"/>
      <c r="AB175" s="162"/>
      <c r="AC175" s="162"/>
      <c r="AP175" s="123" t="s">
        <v>143</v>
      </c>
      <c r="AR175" s="123" t="s">
        <v>145</v>
      </c>
      <c r="AS175" s="123" t="s">
        <v>67</v>
      </c>
      <c r="AW175" s="14" t="s">
        <v>144</v>
      </c>
      <c r="BC175" s="124">
        <f>IF(L175="základní",#REF!,0)</f>
        <v>0</v>
      </c>
      <c r="BD175" s="124">
        <f>IF(L175="snížená",#REF!,0)</f>
        <v>0</v>
      </c>
      <c r="BE175" s="124">
        <f>IF(L175="zákl. přenesená",#REF!,0)</f>
        <v>0</v>
      </c>
      <c r="BF175" s="124">
        <f>IF(L175="sníž. přenesená",#REF!,0)</f>
        <v>0</v>
      </c>
      <c r="BG175" s="124">
        <f>IF(L175="nulová",#REF!,0)</f>
        <v>0</v>
      </c>
      <c r="BH175" s="14" t="s">
        <v>65</v>
      </c>
      <c r="BI175" s="124" t="e">
        <f>ROUND(#REF!*H175,2)</f>
        <v>#REF!</v>
      </c>
      <c r="BJ175" s="14" t="s">
        <v>143</v>
      </c>
      <c r="BK175" s="123" t="s">
        <v>2034</v>
      </c>
    </row>
    <row r="176" spans="1:63" s="12" customFormat="1" ht="22.9" customHeight="1" x14ac:dyDescent="0.2">
      <c r="B176" s="103"/>
      <c r="D176" s="104" t="s">
        <v>56</v>
      </c>
      <c r="E176" s="125" t="s">
        <v>250</v>
      </c>
      <c r="F176" s="125" t="s">
        <v>251</v>
      </c>
      <c r="J176" s="103"/>
      <c r="K176" s="106"/>
      <c r="L176" s="107"/>
      <c r="M176" s="107"/>
      <c r="N176" s="108">
        <f>N177</f>
        <v>6.0833399999999997</v>
      </c>
      <c r="O176" s="107"/>
      <c r="P176" s="108">
        <f>P177</f>
        <v>0</v>
      </c>
      <c r="Q176" s="107"/>
      <c r="R176" s="109">
        <f>R177</f>
        <v>0</v>
      </c>
      <c r="AP176" s="104" t="s">
        <v>65</v>
      </c>
      <c r="AR176" s="110" t="s">
        <v>56</v>
      </c>
      <c r="AS176" s="110" t="s">
        <v>65</v>
      </c>
      <c r="AW176" s="104" t="s">
        <v>144</v>
      </c>
      <c r="BI176" s="111" t="e">
        <f>BI177</f>
        <v>#REF!</v>
      </c>
    </row>
    <row r="177" spans="1:63" s="2" customFormat="1" ht="16.5" customHeight="1" x14ac:dyDescent="0.2">
      <c r="A177" s="162"/>
      <c r="B177" s="112"/>
      <c r="C177" s="113" t="s">
        <v>283</v>
      </c>
      <c r="D177" s="113" t="s">
        <v>145</v>
      </c>
      <c r="E177" s="114" t="s">
        <v>253</v>
      </c>
      <c r="F177" s="115" t="s">
        <v>254</v>
      </c>
      <c r="G177" s="116" t="s">
        <v>212</v>
      </c>
      <c r="H177" s="117">
        <v>19.13</v>
      </c>
      <c r="I177" s="118"/>
      <c r="J177" s="26"/>
      <c r="K177" s="119" t="s">
        <v>1</v>
      </c>
      <c r="L177" s="120"/>
      <c r="M177" s="121">
        <v>0.318</v>
      </c>
      <c r="N177" s="121">
        <f>M177*H177</f>
        <v>6.0833399999999997</v>
      </c>
      <c r="O177" s="121">
        <v>0</v>
      </c>
      <c r="P177" s="121">
        <f>O177*H177</f>
        <v>0</v>
      </c>
      <c r="Q177" s="121">
        <v>0</v>
      </c>
      <c r="R177" s="122">
        <f>Q177*H177</f>
        <v>0</v>
      </c>
      <c r="S177" s="162"/>
      <c r="T177" s="162"/>
      <c r="U177" s="162"/>
      <c r="V177" s="162"/>
      <c r="W177" s="162"/>
      <c r="X177" s="162"/>
      <c r="Y177" s="162"/>
      <c r="Z177" s="162"/>
      <c r="AA177" s="162"/>
      <c r="AB177" s="162"/>
      <c r="AC177" s="162"/>
      <c r="AP177" s="123" t="s">
        <v>143</v>
      </c>
      <c r="AR177" s="123" t="s">
        <v>145</v>
      </c>
      <c r="AS177" s="123" t="s">
        <v>67</v>
      </c>
      <c r="AW177" s="14" t="s">
        <v>144</v>
      </c>
      <c r="BC177" s="124">
        <f>IF(L177="základní",#REF!,0)</f>
        <v>0</v>
      </c>
      <c r="BD177" s="124">
        <f>IF(L177="snížená",#REF!,0)</f>
        <v>0</v>
      </c>
      <c r="BE177" s="124">
        <f>IF(L177="zákl. přenesená",#REF!,0)</f>
        <v>0</v>
      </c>
      <c r="BF177" s="124">
        <f>IF(L177="sníž. přenesená",#REF!,0)</f>
        <v>0</v>
      </c>
      <c r="BG177" s="124">
        <f>IF(L177="nulová",#REF!,0)</f>
        <v>0</v>
      </c>
      <c r="BH177" s="14" t="s">
        <v>65</v>
      </c>
      <c r="BI177" s="124" t="e">
        <f>ROUND(#REF!*H177,2)</f>
        <v>#REF!</v>
      </c>
      <c r="BJ177" s="14" t="s">
        <v>143</v>
      </c>
      <c r="BK177" s="123" t="s">
        <v>2634</v>
      </c>
    </row>
    <row r="178" spans="1:63" s="12" customFormat="1" ht="25.9" customHeight="1" x14ac:dyDescent="0.2">
      <c r="B178" s="103"/>
      <c r="D178" s="104" t="s">
        <v>56</v>
      </c>
      <c r="E178" s="105" t="s">
        <v>256</v>
      </c>
      <c r="F178" s="105" t="s">
        <v>257</v>
      </c>
      <c r="J178" s="103"/>
      <c r="K178" s="106"/>
      <c r="L178" s="107"/>
      <c r="M178" s="107"/>
      <c r="N178" s="108">
        <f>N179+N191+N197+N208+N217+N222+N249+N256+N267+N273+N284+N293+N306+N318+N337+N345</f>
        <v>865.51543299999992</v>
      </c>
      <c r="O178" s="107"/>
      <c r="P178" s="108">
        <f>P179+P191+P197+P208+P217+P222+P249+P256+P267+P273+P284+P293+P306+P318+P337+P345</f>
        <v>10.42613438317</v>
      </c>
      <c r="Q178" s="107"/>
      <c r="R178" s="109">
        <f>R179+R191+R197+R208+R217+R222+R249+R256+R267+R273+R284+R293+R306+R318+R337+R345</f>
        <v>13.512511640000001</v>
      </c>
      <c r="AP178" s="104" t="s">
        <v>65</v>
      </c>
      <c r="AR178" s="110" t="s">
        <v>56</v>
      </c>
      <c r="AS178" s="110" t="s">
        <v>57</v>
      </c>
      <c r="AW178" s="104" t="s">
        <v>144</v>
      </c>
      <c r="BI178" s="111" t="e">
        <f>BI179+BI191+BI197+BI208+BI217+BI222+BI249+BI256+BI267+BI273+BI284+BI293+BI306+BI318+BI337+BI345</f>
        <v>#REF!</v>
      </c>
    </row>
    <row r="179" spans="1:63" s="12" customFormat="1" ht="22.9" customHeight="1" x14ac:dyDescent="0.2">
      <c r="B179" s="103"/>
      <c r="D179" s="104" t="s">
        <v>56</v>
      </c>
      <c r="E179" s="125" t="s">
        <v>258</v>
      </c>
      <c r="F179" s="125" t="s">
        <v>872</v>
      </c>
      <c r="J179" s="103"/>
      <c r="K179" s="106"/>
      <c r="L179" s="107"/>
      <c r="M179" s="107"/>
      <c r="N179" s="108">
        <f>SUM(N180:N190)</f>
        <v>0</v>
      </c>
      <c r="O179" s="107"/>
      <c r="P179" s="108">
        <f>SUM(P180:P190)</f>
        <v>0</v>
      </c>
      <c r="Q179" s="107"/>
      <c r="R179" s="109">
        <f>SUM(R180:R190)</f>
        <v>0</v>
      </c>
      <c r="AP179" s="104" t="s">
        <v>67</v>
      </c>
      <c r="AR179" s="110" t="s">
        <v>56</v>
      </c>
      <c r="AS179" s="110" t="s">
        <v>65</v>
      </c>
      <c r="AW179" s="104" t="s">
        <v>144</v>
      </c>
      <c r="BI179" s="111" t="e">
        <f>SUM(BI180:BI190)</f>
        <v>#REF!</v>
      </c>
    </row>
    <row r="180" spans="1:63" s="2" customFormat="1" ht="37.9" customHeight="1" x14ac:dyDescent="0.2">
      <c r="A180" s="162"/>
      <c r="B180" s="112"/>
      <c r="C180" s="113" t="s">
        <v>267</v>
      </c>
      <c r="D180" s="113" t="s">
        <v>145</v>
      </c>
      <c r="E180" s="114" t="s">
        <v>2134</v>
      </c>
      <c r="F180" s="115" t="s">
        <v>2135</v>
      </c>
      <c r="G180" s="116" t="s">
        <v>905</v>
      </c>
      <c r="H180" s="117">
        <v>6.0209999999999999</v>
      </c>
      <c r="I180" s="118"/>
      <c r="J180" s="26"/>
      <c r="K180" s="119" t="s">
        <v>1</v>
      </c>
      <c r="L180" s="120"/>
      <c r="M180" s="121">
        <v>0</v>
      </c>
      <c r="N180" s="121">
        <f>M180*H180</f>
        <v>0</v>
      </c>
      <c r="O180" s="121">
        <v>0</v>
      </c>
      <c r="P180" s="121">
        <f>O180*H180</f>
        <v>0</v>
      </c>
      <c r="Q180" s="121">
        <v>0</v>
      </c>
      <c r="R180" s="122">
        <f>Q180*H180</f>
        <v>0</v>
      </c>
      <c r="S180" s="162"/>
      <c r="T180" s="162"/>
      <c r="U180" s="162"/>
      <c r="V180" s="162"/>
      <c r="W180" s="162"/>
      <c r="X180" s="162"/>
      <c r="Y180" s="162"/>
      <c r="Z180" s="162"/>
      <c r="AA180" s="162"/>
      <c r="AB180" s="162"/>
      <c r="AC180" s="162"/>
      <c r="AP180" s="123" t="s">
        <v>143</v>
      </c>
      <c r="AR180" s="123" t="s">
        <v>145</v>
      </c>
      <c r="AS180" s="123" t="s">
        <v>67</v>
      </c>
      <c r="AW180" s="14" t="s">
        <v>144</v>
      </c>
      <c r="BC180" s="124">
        <f>IF(L180="základní",#REF!,0)</f>
        <v>0</v>
      </c>
      <c r="BD180" s="124">
        <f>IF(L180="snížená",#REF!,0)</f>
        <v>0</v>
      </c>
      <c r="BE180" s="124">
        <f>IF(L180="zákl. přenesená",#REF!,0)</f>
        <v>0</v>
      </c>
      <c r="BF180" s="124">
        <f>IF(L180="sníž. přenesená",#REF!,0)</f>
        <v>0</v>
      </c>
      <c r="BG180" s="124">
        <f>IF(L180="nulová",#REF!,0)</f>
        <v>0</v>
      </c>
      <c r="BH180" s="14" t="s">
        <v>65</v>
      </c>
      <c r="BI180" s="124" t="e">
        <f>ROUND(#REF!*H180,2)</f>
        <v>#REF!</v>
      </c>
      <c r="BJ180" s="14" t="s">
        <v>143</v>
      </c>
      <c r="BK180" s="123" t="s">
        <v>2635</v>
      </c>
    </row>
    <row r="181" spans="1:63" s="2" customFormat="1" ht="16.5" customHeight="1" x14ac:dyDescent="0.2">
      <c r="A181" s="162"/>
      <c r="B181" s="112"/>
      <c r="C181" s="113" t="s">
        <v>290</v>
      </c>
      <c r="D181" s="113" t="s">
        <v>145</v>
      </c>
      <c r="E181" s="114" t="s">
        <v>2137</v>
      </c>
      <c r="F181" s="115" t="s">
        <v>2138</v>
      </c>
      <c r="G181" s="116" t="s">
        <v>905</v>
      </c>
      <c r="H181" s="117">
        <v>18.062000000000001</v>
      </c>
      <c r="I181" s="118"/>
      <c r="J181" s="26"/>
      <c r="K181" s="119" t="s">
        <v>1</v>
      </c>
      <c r="L181" s="120"/>
      <c r="M181" s="121">
        <v>0</v>
      </c>
      <c r="N181" s="121">
        <f>M181*H181</f>
        <v>0</v>
      </c>
      <c r="O181" s="121">
        <v>0</v>
      </c>
      <c r="P181" s="121">
        <f>O181*H181</f>
        <v>0</v>
      </c>
      <c r="Q181" s="121">
        <v>0</v>
      </c>
      <c r="R181" s="122">
        <f>Q181*H181</f>
        <v>0</v>
      </c>
      <c r="S181" s="162"/>
      <c r="T181" s="162"/>
      <c r="U181" s="162"/>
      <c r="V181" s="162"/>
      <c r="W181" s="162"/>
      <c r="X181" s="162"/>
      <c r="Y181" s="162"/>
      <c r="Z181" s="162"/>
      <c r="AA181" s="162"/>
      <c r="AB181" s="162"/>
      <c r="AC181" s="162"/>
      <c r="AP181" s="123" t="s">
        <v>143</v>
      </c>
      <c r="AR181" s="123" t="s">
        <v>145</v>
      </c>
      <c r="AS181" s="123" t="s">
        <v>67</v>
      </c>
      <c r="AW181" s="14" t="s">
        <v>144</v>
      </c>
      <c r="BC181" s="124">
        <f>IF(L181="základní",#REF!,0)</f>
        <v>0</v>
      </c>
      <c r="BD181" s="124">
        <f>IF(L181="snížená",#REF!,0)</f>
        <v>0</v>
      </c>
      <c r="BE181" s="124">
        <f>IF(L181="zákl. přenesená",#REF!,0)</f>
        <v>0</v>
      </c>
      <c r="BF181" s="124">
        <f>IF(L181="sníž. přenesená",#REF!,0)</f>
        <v>0</v>
      </c>
      <c r="BG181" s="124">
        <f>IF(L181="nulová",#REF!,0)</f>
        <v>0</v>
      </c>
      <c r="BH181" s="14" t="s">
        <v>65</v>
      </c>
      <c r="BI181" s="124" t="e">
        <f>ROUND(#REF!*H181,2)</f>
        <v>#REF!</v>
      </c>
      <c r="BJ181" s="14" t="s">
        <v>143</v>
      </c>
      <c r="BK181" s="123" t="s">
        <v>2636</v>
      </c>
    </row>
    <row r="182" spans="1:63" s="2" customFormat="1" ht="16.5" customHeight="1" x14ac:dyDescent="0.2">
      <c r="A182" s="162"/>
      <c r="B182" s="112"/>
      <c r="C182" s="113" t="s">
        <v>294</v>
      </c>
      <c r="D182" s="113" t="s">
        <v>145</v>
      </c>
      <c r="E182" s="114" t="s">
        <v>2140</v>
      </c>
      <c r="F182" s="115" t="s">
        <v>2141</v>
      </c>
      <c r="G182" s="116" t="s">
        <v>905</v>
      </c>
      <c r="H182" s="117">
        <v>6.0209999999999999</v>
      </c>
      <c r="I182" s="118"/>
      <c r="J182" s="26"/>
      <c r="K182" s="119" t="s">
        <v>1</v>
      </c>
      <c r="L182" s="120"/>
      <c r="M182" s="121">
        <v>0</v>
      </c>
      <c r="N182" s="121">
        <f>M182*H182</f>
        <v>0</v>
      </c>
      <c r="O182" s="121">
        <v>0</v>
      </c>
      <c r="P182" s="121">
        <f>O182*H182</f>
        <v>0</v>
      </c>
      <c r="Q182" s="121">
        <v>0</v>
      </c>
      <c r="R182" s="122">
        <f>Q182*H182</f>
        <v>0</v>
      </c>
      <c r="S182" s="162"/>
      <c r="T182" s="162"/>
      <c r="U182" s="162"/>
      <c r="V182" s="162"/>
      <c r="W182" s="162"/>
      <c r="X182" s="162"/>
      <c r="Y182" s="162"/>
      <c r="Z182" s="162"/>
      <c r="AA182" s="162"/>
      <c r="AB182" s="162"/>
      <c r="AC182" s="162"/>
      <c r="AP182" s="123" t="s">
        <v>143</v>
      </c>
      <c r="AR182" s="123" t="s">
        <v>145</v>
      </c>
      <c r="AS182" s="123" t="s">
        <v>67</v>
      </c>
      <c r="AW182" s="14" t="s">
        <v>144</v>
      </c>
      <c r="BC182" s="124">
        <f>IF(L182="základní",#REF!,0)</f>
        <v>0</v>
      </c>
      <c r="BD182" s="124">
        <f>IF(L182="snížená",#REF!,0)</f>
        <v>0</v>
      </c>
      <c r="BE182" s="124">
        <f>IF(L182="zákl. přenesená",#REF!,0)</f>
        <v>0</v>
      </c>
      <c r="BF182" s="124">
        <f>IF(L182="sníž. přenesená",#REF!,0)</f>
        <v>0</v>
      </c>
      <c r="BG182" s="124">
        <f>IF(L182="nulová",#REF!,0)</f>
        <v>0</v>
      </c>
      <c r="BH182" s="14" t="s">
        <v>65</v>
      </c>
      <c r="BI182" s="124" t="e">
        <f>ROUND(#REF!*H182,2)</f>
        <v>#REF!</v>
      </c>
      <c r="BJ182" s="14" t="s">
        <v>143</v>
      </c>
      <c r="BK182" s="123" t="s">
        <v>2637</v>
      </c>
    </row>
    <row r="183" spans="1:63" s="2" customFormat="1" ht="24.2" customHeight="1" x14ac:dyDescent="0.2">
      <c r="A183" s="162"/>
      <c r="B183" s="112"/>
      <c r="C183" s="113" t="s">
        <v>298</v>
      </c>
      <c r="D183" s="113" t="s">
        <v>145</v>
      </c>
      <c r="E183" s="114" t="s">
        <v>2143</v>
      </c>
      <c r="F183" s="115" t="s">
        <v>2144</v>
      </c>
      <c r="G183" s="116" t="s">
        <v>198</v>
      </c>
      <c r="H183" s="117">
        <v>903.09699999999998</v>
      </c>
      <c r="I183" s="118"/>
      <c r="J183" s="26"/>
      <c r="K183" s="119" t="s">
        <v>1</v>
      </c>
      <c r="L183" s="120"/>
      <c r="M183" s="121">
        <v>0</v>
      </c>
      <c r="N183" s="121">
        <f>M183*H183</f>
        <v>0</v>
      </c>
      <c r="O183" s="121">
        <v>0</v>
      </c>
      <c r="P183" s="121">
        <f>O183*H183</f>
        <v>0</v>
      </c>
      <c r="Q183" s="121">
        <v>0</v>
      </c>
      <c r="R183" s="122">
        <f>Q183*H183</f>
        <v>0</v>
      </c>
      <c r="S183" s="162"/>
      <c r="T183" s="162"/>
      <c r="U183" s="162"/>
      <c r="V183" s="162"/>
      <c r="W183" s="162"/>
      <c r="X183" s="162"/>
      <c r="Y183" s="162"/>
      <c r="Z183" s="162"/>
      <c r="AA183" s="162"/>
      <c r="AB183" s="162"/>
      <c r="AC183" s="162"/>
      <c r="AP183" s="123" t="s">
        <v>143</v>
      </c>
      <c r="AR183" s="123" t="s">
        <v>145</v>
      </c>
      <c r="AS183" s="123" t="s">
        <v>67</v>
      </c>
      <c r="AW183" s="14" t="s">
        <v>144</v>
      </c>
      <c r="BC183" s="124">
        <f>IF(L183="základní",#REF!,0)</f>
        <v>0</v>
      </c>
      <c r="BD183" s="124">
        <f>IF(L183="snížená",#REF!,0)</f>
        <v>0</v>
      </c>
      <c r="BE183" s="124">
        <f>IF(L183="zákl. přenesená",#REF!,0)</f>
        <v>0</v>
      </c>
      <c r="BF183" s="124">
        <f>IF(L183="sníž. přenesená",#REF!,0)</f>
        <v>0</v>
      </c>
      <c r="BG183" s="124">
        <f>IF(L183="nulová",#REF!,0)</f>
        <v>0</v>
      </c>
      <c r="BH183" s="14" t="s">
        <v>65</v>
      </c>
      <c r="BI183" s="124" t="e">
        <f>ROUND(#REF!*H183,2)</f>
        <v>#REF!</v>
      </c>
      <c r="BJ183" s="14" t="s">
        <v>143</v>
      </c>
      <c r="BK183" s="123" t="s">
        <v>2638</v>
      </c>
    </row>
    <row r="184" spans="1:63" s="2" customFormat="1" ht="16.5" customHeight="1" x14ac:dyDescent="0.2">
      <c r="A184" s="162"/>
      <c r="B184" s="112"/>
      <c r="C184" s="113" t="s">
        <v>302</v>
      </c>
      <c r="D184" s="113" t="s">
        <v>145</v>
      </c>
      <c r="E184" s="114" t="s">
        <v>2146</v>
      </c>
      <c r="F184" s="115" t="s">
        <v>2147</v>
      </c>
      <c r="G184" s="116" t="s">
        <v>2148</v>
      </c>
      <c r="H184" s="117">
        <v>0.753</v>
      </c>
      <c r="I184" s="118"/>
      <c r="J184" s="26"/>
      <c r="K184" s="119" t="s">
        <v>1</v>
      </c>
      <c r="L184" s="120"/>
      <c r="M184" s="121">
        <v>0</v>
      </c>
      <c r="N184" s="121">
        <f>M184*H184</f>
        <v>0</v>
      </c>
      <c r="O184" s="121">
        <v>0</v>
      </c>
      <c r="P184" s="121">
        <f>O184*H184</f>
        <v>0</v>
      </c>
      <c r="Q184" s="121">
        <v>0</v>
      </c>
      <c r="R184" s="122">
        <f>Q184*H184</f>
        <v>0</v>
      </c>
      <c r="S184" s="162"/>
      <c r="T184" s="162"/>
      <c r="U184" s="162"/>
      <c r="V184" s="162"/>
      <c r="W184" s="162"/>
      <c r="X184" s="162"/>
      <c r="Y184" s="162"/>
      <c r="Z184" s="162"/>
      <c r="AA184" s="162"/>
      <c r="AB184" s="162"/>
      <c r="AC184" s="162"/>
      <c r="AP184" s="123" t="s">
        <v>143</v>
      </c>
      <c r="AR184" s="123" t="s">
        <v>145</v>
      </c>
      <c r="AS184" s="123" t="s">
        <v>67</v>
      </c>
      <c r="AW184" s="14" t="s">
        <v>144</v>
      </c>
      <c r="BC184" s="124">
        <f>IF(L184="základní",#REF!,0)</f>
        <v>0</v>
      </c>
      <c r="BD184" s="124">
        <f>IF(L184="snížená",#REF!,0)</f>
        <v>0</v>
      </c>
      <c r="BE184" s="124">
        <f>IF(L184="zákl. přenesená",#REF!,0)</f>
        <v>0</v>
      </c>
      <c r="BF184" s="124">
        <f>IF(L184="sníž. přenesená",#REF!,0)</f>
        <v>0</v>
      </c>
      <c r="BG184" s="124">
        <f>IF(L184="nulová",#REF!,0)</f>
        <v>0</v>
      </c>
      <c r="BH184" s="14" t="s">
        <v>65</v>
      </c>
      <c r="BI184" s="124" t="e">
        <f>ROUND(#REF!*H184,2)</f>
        <v>#REF!</v>
      </c>
      <c r="BJ184" s="14" t="s">
        <v>143</v>
      </c>
      <c r="BK184" s="123" t="s">
        <v>2639</v>
      </c>
    </row>
    <row r="185" spans="1:63" s="2" customFormat="1" ht="24.2" customHeight="1" x14ac:dyDescent="0.2">
      <c r="A185" s="162"/>
      <c r="B185" s="112"/>
      <c r="C185" s="113" t="s">
        <v>306</v>
      </c>
      <c r="D185" s="113" t="s">
        <v>145</v>
      </c>
      <c r="E185" s="114" t="s">
        <v>2153</v>
      </c>
      <c r="F185" s="115" t="s">
        <v>2154</v>
      </c>
      <c r="G185" s="116" t="s">
        <v>198</v>
      </c>
      <c r="H185" s="117">
        <v>37.628999999999998</v>
      </c>
      <c r="I185" s="118"/>
      <c r="J185" s="26"/>
      <c r="K185" s="119" t="s">
        <v>1</v>
      </c>
      <c r="L185" s="120"/>
      <c r="M185" s="121">
        <v>0</v>
      </c>
      <c r="N185" s="121">
        <f>M185*H185</f>
        <v>0</v>
      </c>
      <c r="O185" s="121">
        <v>0</v>
      </c>
      <c r="P185" s="121">
        <f>O185*H185</f>
        <v>0</v>
      </c>
      <c r="Q185" s="121">
        <v>0</v>
      </c>
      <c r="R185" s="122">
        <f>Q185*H185</f>
        <v>0</v>
      </c>
      <c r="S185" s="162"/>
      <c r="T185" s="162"/>
      <c r="U185" s="162"/>
      <c r="V185" s="162"/>
      <c r="W185" s="162"/>
      <c r="X185" s="162"/>
      <c r="Y185" s="162"/>
      <c r="Z185" s="162"/>
      <c r="AA185" s="162"/>
      <c r="AB185" s="162"/>
      <c r="AC185" s="162"/>
      <c r="AP185" s="123" t="s">
        <v>143</v>
      </c>
      <c r="AR185" s="123" t="s">
        <v>145</v>
      </c>
      <c r="AS185" s="123" t="s">
        <v>67</v>
      </c>
      <c r="AW185" s="14" t="s">
        <v>144</v>
      </c>
      <c r="BC185" s="124">
        <f>IF(L185="základní",#REF!,0)</f>
        <v>0</v>
      </c>
      <c r="BD185" s="124">
        <f>IF(L185="snížená",#REF!,0)</f>
        <v>0</v>
      </c>
      <c r="BE185" s="124">
        <f>IF(L185="zákl. přenesená",#REF!,0)</f>
        <v>0</v>
      </c>
      <c r="BF185" s="124">
        <f>IF(L185="sníž. přenesená",#REF!,0)</f>
        <v>0</v>
      </c>
      <c r="BG185" s="124">
        <f>IF(L185="nulová",#REF!,0)</f>
        <v>0</v>
      </c>
      <c r="BH185" s="14" t="s">
        <v>65</v>
      </c>
      <c r="BI185" s="124" t="e">
        <f>ROUND(#REF!*H185,2)</f>
        <v>#REF!</v>
      </c>
      <c r="BJ185" s="14" t="s">
        <v>143</v>
      </c>
      <c r="BK185" s="123" t="s">
        <v>2640</v>
      </c>
    </row>
    <row r="186" spans="1:63" s="2" customFormat="1" ht="16.5" customHeight="1" x14ac:dyDescent="0.2">
      <c r="A186" s="162"/>
      <c r="B186" s="112"/>
      <c r="C186" s="113" t="s">
        <v>310</v>
      </c>
      <c r="D186" s="113" t="s">
        <v>145</v>
      </c>
      <c r="E186" s="114" t="s">
        <v>2156</v>
      </c>
      <c r="F186" s="115" t="s">
        <v>2157</v>
      </c>
      <c r="G186" s="116" t="s">
        <v>905</v>
      </c>
      <c r="H186" s="117">
        <v>0.753</v>
      </c>
      <c r="I186" s="118"/>
      <c r="J186" s="26"/>
      <c r="K186" s="119" t="s">
        <v>1</v>
      </c>
      <c r="L186" s="120"/>
      <c r="M186" s="121">
        <v>0</v>
      </c>
      <c r="N186" s="121">
        <f>M186*H186</f>
        <v>0</v>
      </c>
      <c r="O186" s="121">
        <v>0</v>
      </c>
      <c r="P186" s="121">
        <f>O186*H186</f>
        <v>0</v>
      </c>
      <c r="Q186" s="121">
        <v>0</v>
      </c>
      <c r="R186" s="122">
        <f>Q186*H186</f>
        <v>0</v>
      </c>
      <c r="S186" s="162"/>
      <c r="T186" s="162"/>
      <c r="U186" s="162"/>
      <c r="V186" s="162"/>
      <c r="W186" s="162"/>
      <c r="X186" s="162"/>
      <c r="Y186" s="162"/>
      <c r="Z186" s="162"/>
      <c r="AA186" s="162"/>
      <c r="AB186" s="162"/>
      <c r="AC186" s="162"/>
      <c r="AP186" s="123" t="s">
        <v>143</v>
      </c>
      <c r="AR186" s="123" t="s">
        <v>145</v>
      </c>
      <c r="AS186" s="123" t="s">
        <v>67</v>
      </c>
      <c r="AW186" s="14" t="s">
        <v>144</v>
      </c>
      <c r="BC186" s="124">
        <f>IF(L186="základní",#REF!,0)</f>
        <v>0</v>
      </c>
      <c r="BD186" s="124">
        <f>IF(L186="snížená",#REF!,0)</f>
        <v>0</v>
      </c>
      <c r="BE186" s="124">
        <f>IF(L186="zákl. přenesená",#REF!,0)</f>
        <v>0</v>
      </c>
      <c r="BF186" s="124">
        <f>IF(L186="sníž. přenesená",#REF!,0)</f>
        <v>0</v>
      </c>
      <c r="BG186" s="124">
        <f>IF(L186="nulová",#REF!,0)</f>
        <v>0</v>
      </c>
      <c r="BH186" s="14" t="s">
        <v>65</v>
      </c>
      <c r="BI186" s="124" t="e">
        <f>ROUND(#REF!*H186,2)</f>
        <v>#REF!</v>
      </c>
      <c r="BJ186" s="14" t="s">
        <v>143</v>
      </c>
      <c r="BK186" s="123" t="s">
        <v>2641</v>
      </c>
    </row>
    <row r="187" spans="1:63" s="2" customFormat="1" ht="24.2" customHeight="1" x14ac:dyDescent="0.2">
      <c r="A187" s="162"/>
      <c r="B187" s="112"/>
      <c r="C187" s="113" t="s">
        <v>314</v>
      </c>
      <c r="D187" s="113" t="s">
        <v>145</v>
      </c>
      <c r="E187" s="114" t="s">
        <v>2150</v>
      </c>
      <c r="F187" s="115" t="s">
        <v>2151</v>
      </c>
      <c r="G187" s="116" t="s">
        <v>169</v>
      </c>
      <c r="H187" s="117">
        <v>0.753</v>
      </c>
      <c r="I187" s="118"/>
      <c r="J187" s="26"/>
      <c r="K187" s="119" t="s">
        <v>1</v>
      </c>
      <c r="L187" s="120"/>
      <c r="M187" s="121">
        <v>0</v>
      </c>
      <c r="N187" s="121">
        <f>M187*H187</f>
        <v>0</v>
      </c>
      <c r="O187" s="121">
        <v>0</v>
      </c>
      <c r="P187" s="121">
        <f>O187*H187</f>
        <v>0</v>
      </c>
      <c r="Q187" s="121">
        <v>0</v>
      </c>
      <c r="R187" s="122">
        <f>Q187*H187</f>
        <v>0</v>
      </c>
      <c r="S187" s="162"/>
      <c r="T187" s="162"/>
      <c r="U187" s="162"/>
      <c r="V187" s="162"/>
      <c r="W187" s="162"/>
      <c r="X187" s="162"/>
      <c r="Y187" s="162"/>
      <c r="Z187" s="162"/>
      <c r="AA187" s="162"/>
      <c r="AB187" s="162"/>
      <c r="AC187" s="162"/>
      <c r="AP187" s="123" t="s">
        <v>143</v>
      </c>
      <c r="AR187" s="123" t="s">
        <v>145</v>
      </c>
      <c r="AS187" s="123" t="s">
        <v>67</v>
      </c>
      <c r="AW187" s="14" t="s">
        <v>144</v>
      </c>
      <c r="BC187" s="124">
        <f>IF(L187="základní",#REF!,0)</f>
        <v>0</v>
      </c>
      <c r="BD187" s="124">
        <f>IF(L187="snížená",#REF!,0)</f>
        <v>0</v>
      </c>
      <c r="BE187" s="124">
        <f>IF(L187="zákl. přenesená",#REF!,0)</f>
        <v>0</v>
      </c>
      <c r="BF187" s="124">
        <f>IF(L187="sníž. přenesená",#REF!,0)</f>
        <v>0</v>
      </c>
      <c r="BG187" s="124">
        <f>IF(L187="nulová",#REF!,0)</f>
        <v>0</v>
      </c>
      <c r="BH187" s="14" t="s">
        <v>65</v>
      </c>
      <c r="BI187" s="124" t="e">
        <f>ROUND(#REF!*H187,2)</f>
        <v>#REF!</v>
      </c>
      <c r="BJ187" s="14" t="s">
        <v>143</v>
      </c>
      <c r="BK187" s="123" t="s">
        <v>2642</v>
      </c>
    </row>
    <row r="188" spans="1:63" s="2" customFormat="1" ht="24.2" customHeight="1" x14ac:dyDescent="0.2">
      <c r="A188" s="162"/>
      <c r="B188" s="112"/>
      <c r="C188" s="113" t="s">
        <v>318</v>
      </c>
      <c r="D188" s="113" t="s">
        <v>145</v>
      </c>
      <c r="E188" s="114" t="s">
        <v>2159</v>
      </c>
      <c r="F188" s="115" t="s">
        <v>2160</v>
      </c>
      <c r="G188" s="116" t="s">
        <v>727</v>
      </c>
      <c r="H188" s="117">
        <v>0.753</v>
      </c>
      <c r="I188" s="118"/>
      <c r="J188" s="26"/>
      <c r="K188" s="119" t="s">
        <v>1</v>
      </c>
      <c r="L188" s="120"/>
      <c r="M188" s="121">
        <v>0</v>
      </c>
      <c r="N188" s="121">
        <f>M188*H188</f>
        <v>0</v>
      </c>
      <c r="O188" s="121">
        <v>0</v>
      </c>
      <c r="P188" s="121">
        <f>O188*H188</f>
        <v>0</v>
      </c>
      <c r="Q188" s="121">
        <v>0</v>
      </c>
      <c r="R188" s="122">
        <f>Q188*H188</f>
        <v>0</v>
      </c>
      <c r="S188" s="162"/>
      <c r="T188" s="162"/>
      <c r="U188" s="162"/>
      <c r="V188" s="162"/>
      <c r="W188" s="162"/>
      <c r="X188" s="162"/>
      <c r="Y188" s="162"/>
      <c r="Z188" s="162"/>
      <c r="AA188" s="162"/>
      <c r="AB188" s="162"/>
      <c r="AC188" s="162"/>
      <c r="AP188" s="123" t="s">
        <v>143</v>
      </c>
      <c r="AR188" s="123" t="s">
        <v>145</v>
      </c>
      <c r="AS188" s="123" t="s">
        <v>67</v>
      </c>
      <c r="AW188" s="14" t="s">
        <v>144</v>
      </c>
      <c r="BC188" s="124">
        <f>IF(L188="základní",#REF!,0)</f>
        <v>0</v>
      </c>
      <c r="BD188" s="124">
        <f>IF(L188="snížená",#REF!,0)</f>
        <v>0</v>
      </c>
      <c r="BE188" s="124">
        <f>IF(L188="zákl. přenesená",#REF!,0)</f>
        <v>0</v>
      </c>
      <c r="BF188" s="124">
        <f>IF(L188="sníž. přenesená",#REF!,0)</f>
        <v>0</v>
      </c>
      <c r="BG188" s="124">
        <f>IF(L188="nulová",#REF!,0)</f>
        <v>0</v>
      </c>
      <c r="BH188" s="14" t="s">
        <v>65</v>
      </c>
      <c r="BI188" s="124" t="e">
        <f>ROUND(#REF!*H188,2)</f>
        <v>#REF!</v>
      </c>
      <c r="BJ188" s="14" t="s">
        <v>143</v>
      </c>
      <c r="BK188" s="123" t="s">
        <v>2643</v>
      </c>
    </row>
    <row r="189" spans="1:63" s="2" customFormat="1" ht="16.5" customHeight="1" x14ac:dyDescent="0.2">
      <c r="A189" s="162"/>
      <c r="B189" s="112"/>
      <c r="C189" s="113" t="s">
        <v>322</v>
      </c>
      <c r="D189" s="113" t="s">
        <v>145</v>
      </c>
      <c r="E189" s="114" t="s">
        <v>2162</v>
      </c>
      <c r="F189" s="115" t="s">
        <v>2163</v>
      </c>
      <c r="G189" s="116" t="s">
        <v>905</v>
      </c>
      <c r="H189" s="117">
        <v>0.753</v>
      </c>
      <c r="I189" s="118"/>
      <c r="J189" s="26"/>
      <c r="K189" s="119" t="s">
        <v>1</v>
      </c>
      <c r="L189" s="120"/>
      <c r="M189" s="121">
        <v>0</v>
      </c>
      <c r="N189" s="121">
        <f>M189*H189</f>
        <v>0</v>
      </c>
      <c r="O189" s="121">
        <v>0</v>
      </c>
      <c r="P189" s="121">
        <f>O189*H189</f>
        <v>0</v>
      </c>
      <c r="Q189" s="121">
        <v>0</v>
      </c>
      <c r="R189" s="122">
        <f>Q189*H189</f>
        <v>0</v>
      </c>
      <c r="S189" s="162"/>
      <c r="T189" s="162"/>
      <c r="U189" s="162"/>
      <c r="V189" s="162"/>
      <c r="W189" s="162"/>
      <c r="X189" s="162"/>
      <c r="Y189" s="162"/>
      <c r="Z189" s="162"/>
      <c r="AA189" s="162"/>
      <c r="AB189" s="162"/>
      <c r="AC189" s="162"/>
      <c r="AP189" s="123" t="s">
        <v>143</v>
      </c>
      <c r="AR189" s="123" t="s">
        <v>145</v>
      </c>
      <c r="AS189" s="123" t="s">
        <v>67</v>
      </c>
      <c r="AW189" s="14" t="s">
        <v>144</v>
      </c>
      <c r="BC189" s="124">
        <f>IF(L189="základní",#REF!,0)</f>
        <v>0</v>
      </c>
      <c r="BD189" s="124">
        <f>IF(L189="snížená",#REF!,0)</f>
        <v>0</v>
      </c>
      <c r="BE189" s="124">
        <f>IF(L189="zákl. přenesená",#REF!,0)</f>
        <v>0</v>
      </c>
      <c r="BF189" s="124">
        <f>IF(L189="sníž. přenesená",#REF!,0)</f>
        <v>0</v>
      </c>
      <c r="BG189" s="124">
        <f>IF(L189="nulová",#REF!,0)</f>
        <v>0</v>
      </c>
      <c r="BH189" s="14" t="s">
        <v>65</v>
      </c>
      <c r="BI189" s="124" t="e">
        <f>ROUND(#REF!*H189,2)</f>
        <v>#REF!</v>
      </c>
      <c r="BJ189" s="14" t="s">
        <v>143</v>
      </c>
      <c r="BK189" s="123" t="s">
        <v>2644</v>
      </c>
    </row>
    <row r="190" spans="1:63" s="2" customFormat="1" ht="24.2" customHeight="1" x14ac:dyDescent="0.2">
      <c r="A190" s="162"/>
      <c r="B190" s="112"/>
      <c r="C190" s="113" t="s">
        <v>326</v>
      </c>
      <c r="D190" s="113" t="s">
        <v>145</v>
      </c>
      <c r="E190" s="114" t="s">
        <v>2165</v>
      </c>
      <c r="F190" s="115" t="s">
        <v>2166</v>
      </c>
      <c r="G190" s="116" t="s">
        <v>339</v>
      </c>
      <c r="H190" s="117">
        <v>566.15499999999997</v>
      </c>
      <c r="I190" s="118"/>
      <c r="J190" s="26"/>
      <c r="K190" s="119" t="s">
        <v>1</v>
      </c>
      <c r="L190" s="120"/>
      <c r="M190" s="121">
        <v>0</v>
      </c>
      <c r="N190" s="121">
        <f>M190*H190</f>
        <v>0</v>
      </c>
      <c r="O190" s="121">
        <v>0</v>
      </c>
      <c r="P190" s="121">
        <f>O190*H190</f>
        <v>0</v>
      </c>
      <c r="Q190" s="121">
        <v>0</v>
      </c>
      <c r="R190" s="122">
        <f>Q190*H190</f>
        <v>0</v>
      </c>
      <c r="S190" s="162"/>
      <c r="T190" s="162"/>
      <c r="U190" s="162"/>
      <c r="V190" s="162"/>
      <c r="W190" s="162"/>
      <c r="X190" s="162"/>
      <c r="Y190" s="162"/>
      <c r="Z190" s="162"/>
      <c r="AA190" s="162"/>
      <c r="AB190" s="162"/>
      <c r="AC190" s="162"/>
      <c r="AP190" s="123" t="s">
        <v>214</v>
      </c>
      <c r="AR190" s="123" t="s">
        <v>145</v>
      </c>
      <c r="AS190" s="123" t="s">
        <v>67</v>
      </c>
      <c r="AW190" s="14" t="s">
        <v>144</v>
      </c>
      <c r="BC190" s="124">
        <f>IF(L190="základní",#REF!,0)</f>
        <v>0</v>
      </c>
      <c r="BD190" s="124">
        <f>IF(L190="snížená",#REF!,0)</f>
        <v>0</v>
      </c>
      <c r="BE190" s="124">
        <f>IF(L190="zákl. přenesená",#REF!,0)</f>
        <v>0</v>
      </c>
      <c r="BF190" s="124">
        <f>IF(L190="sníž. přenesená",#REF!,0)</f>
        <v>0</v>
      </c>
      <c r="BG190" s="124">
        <f>IF(L190="nulová",#REF!,0)</f>
        <v>0</v>
      </c>
      <c r="BH190" s="14" t="s">
        <v>65</v>
      </c>
      <c r="BI190" s="124" t="e">
        <f>ROUND(#REF!*H190,2)</f>
        <v>#REF!</v>
      </c>
      <c r="BJ190" s="14" t="s">
        <v>214</v>
      </c>
      <c r="BK190" s="123" t="s">
        <v>2645</v>
      </c>
    </row>
    <row r="191" spans="1:63" s="12" customFormat="1" ht="22.9" customHeight="1" x14ac:dyDescent="0.2">
      <c r="B191" s="103"/>
      <c r="D191" s="104" t="s">
        <v>56</v>
      </c>
      <c r="E191" s="125" t="s">
        <v>1729</v>
      </c>
      <c r="F191" s="125" t="s">
        <v>1730</v>
      </c>
      <c r="J191" s="103"/>
      <c r="K191" s="106"/>
      <c r="L191" s="107"/>
      <c r="M191" s="107"/>
      <c r="N191" s="108">
        <f>SUM(N192:N196)</f>
        <v>2.1708990000000004</v>
      </c>
      <c r="O191" s="107"/>
      <c r="P191" s="108">
        <f>SUM(P192:P196)</f>
        <v>2.4623100000000001E-3</v>
      </c>
      <c r="Q191" s="107"/>
      <c r="R191" s="109">
        <f>SUM(R192:R196)</f>
        <v>2.3079450000000001E-2</v>
      </c>
      <c r="AP191" s="104" t="s">
        <v>67</v>
      </c>
      <c r="AR191" s="110" t="s">
        <v>56</v>
      </c>
      <c r="AS191" s="110" t="s">
        <v>65</v>
      </c>
      <c r="AW191" s="104" t="s">
        <v>144</v>
      </c>
      <c r="BI191" s="111" t="e">
        <f>SUM(BI192:BI196)</f>
        <v>#REF!</v>
      </c>
    </row>
    <row r="192" spans="1:63" s="2" customFormat="1" ht="24.2" customHeight="1" x14ac:dyDescent="0.2">
      <c r="A192" s="162"/>
      <c r="B192" s="112"/>
      <c r="C192" s="113" t="s">
        <v>330</v>
      </c>
      <c r="D192" s="113" t="s">
        <v>145</v>
      </c>
      <c r="E192" s="114" t="s">
        <v>2367</v>
      </c>
      <c r="F192" s="115" t="s">
        <v>2368</v>
      </c>
      <c r="G192" s="116" t="s">
        <v>169</v>
      </c>
      <c r="H192" s="117">
        <v>0.753</v>
      </c>
      <c r="I192" s="118"/>
      <c r="J192" s="26"/>
      <c r="K192" s="119" t="s">
        <v>1</v>
      </c>
      <c r="L192" s="120"/>
      <c r="M192" s="121">
        <v>0.57599999999999996</v>
      </c>
      <c r="N192" s="121">
        <f>M192*H192</f>
        <v>0.43372799999999995</v>
      </c>
      <c r="O192" s="121">
        <v>0</v>
      </c>
      <c r="P192" s="121">
        <f>O192*H192</f>
        <v>0</v>
      </c>
      <c r="Q192" s="121">
        <v>3.065E-2</v>
      </c>
      <c r="R192" s="122">
        <f>Q192*H192</f>
        <v>2.3079450000000001E-2</v>
      </c>
      <c r="S192" s="162"/>
      <c r="T192" s="162"/>
      <c r="U192" s="162"/>
      <c r="V192" s="162"/>
      <c r="W192" s="162"/>
      <c r="X192" s="162"/>
      <c r="Y192" s="162"/>
      <c r="Z192" s="162"/>
      <c r="AA192" s="162"/>
      <c r="AB192" s="162"/>
      <c r="AC192" s="162"/>
      <c r="AP192" s="123" t="s">
        <v>214</v>
      </c>
      <c r="AR192" s="123" t="s">
        <v>145</v>
      </c>
      <c r="AS192" s="123" t="s">
        <v>67</v>
      </c>
      <c r="AW192" s="14" t="s">
        <v>144</v>
      </c>
      <c r="BC192" s="124">
        <f>IF(L192="základní",#REF!,0)</f>
        <v>0</v>
      </c>
      <c r="BD192" s="124">
        <f>IF(L192="snížená",#REF!,0)</f>
        <v>0</v>
      </c>
      <c r="BE192" s="124">
        <f>IF(L192="zákl. přenesená",#REF!,0)</f>
        <v>0</v>
      </c>
      <c r="BF192" s="124">
        <f>IF(L192="sníž. přenesená",#REF!,0)</f>
        <v>0</v>
      </c>
      <c r="BG192" s="124">
        <f>IF(L192="nulová",#REF!,0)</f>
        <v>0</v>
      </c>
      <c r="BH192" s="14" t="s">
        <v>65</v>
      </c>
      <c r="BI192" s="124" t="e">
        <f>ROUND(#REF!*H192,2)</f>
        <v>#REF!</v>
      </c>
      <c r="BJ192" s="14" t="s">
        <v>214</v>
      </c>
      <c r="BK192" s="123" t="s">
        <v>2646</v>
      </c>
    </row>
    <row r="193" spans="1:63" s="2" customFormat="1" ht="55.5" customHeight="1" x14ac:dyDescent="0.2">
      <c r="A193" s="162"/>
      <c r="B193" s="112"/>
      <c r="C193" s="113" t="s">
        <v>332</v>
      </c>
      <c r="D193" s="113" t="s">
        <v>145</v>
      </c>
      <c r="E193" s="114" t="s">
        <v>2370</v>
      </c>
      <c r="F193" s="115" t="s">
        <v>2647</v>
      </c>
      <c r="G193" s="116" t="s">
        <v>727</v>
      </c>
      <c r="H193" s="117">
        <v>0.753</v>
      </c>
      <c r="I193" s="118"/>
      <c r="J193" s="26"/>
      <c r="K193" s="119" t="s">
        <v>1</v>
      </c>
      <c r="L193" s="120"/>
      <c r="M193" s="121">
        <v>0.76900000000000002</v>
      </c>
      <c r="N193" s="121">
        <f>M193*H193</f>
        <v>0.57905700000000004</v>
      </c>
      <c r="O193" s="121">
        <v>1.09E-3</v>
      </c>
      <c r="P193" s="121">
        <f>O193*H193</f>
        <v>8.2077000000000007E-4</v>
      </c>
      <c r="Q193" s="121">
        <v>0</v>
      </c>
      <c r="R193" s="122">
        <f>Q193*H193</f>
        <v>0</v>
      </c>
      <c r="S193" s="162"/>
      <c r="T193" s="162"/>
      <c r="U193" s="162"/>
      <c r="V193" s="162"/>
      <c r="W193" s="162"/>
      <c r="X193" s="162"/>
      <c r="Y193" s="162"/>
      <c r="Z193" s="162"/>
      <c r="AA193" s="162"/>
      <c r="AB193" s="162"/>
      <c r="AC193" s="162"/>
      <c r="AP193" s="123" t="s">
        <v>214</v>
      </c>
      <c r="AR193" s="123" t="s">
        <v>145</v>
      </c>
      <c r="AS193" s="123" t="s">
        <v>67</v>
      </c>
      <c r="AW193" s="14" t="s">
        <v>144</v>
      </c>
      <c r="BC193" s="124">
        <f>IF(L193="základní",#REF!,0)</f>
        <v>0</v>
      </c>
      <c r="BD193" s="124">
        <f>IF(L193="snížená",#REF!,0)</f>
        <v>0</v>
      </c>
      <c r="BE193" s="124">
        <f>IF(L193="zákl. přenesená",#REF!,0)</f>
        <v>0</v>
      </c>
      <c r="BF193" s="124">
        <f>IF(L193="sníž. přenesená",#REF!,0)</f>
        <v>0</v>
      </c>
      <c r="BG193" s="124">
        <f>IF(L193="nulová",#REF!,0)</f>
        <v>0</v>
      </c>
      <c r="BH193" s="14" t="s">
        <v>65</v>
      </c>
      <c r="BI193" s="124" t="e">
        <f>ROUND(#REF!*H193,2)</f>
        <v>#REF!</v>
      </c>
      <c r="BJ193" s="14" t="s">
        <v>214</v>
      </c>
      <c r="BK193" s="123" t="s">
        <v>2648</v>
      </c>
    </row>
    <row r="194" spans="1:63" s="2" customFormat="1" ht="55.5" customHeight="1" x14ac:dyDescent="0.2">
      <c r="A194" s="162"/>
      <c r="B194" s="112"/>
      <c r="C194" s="113" t="s">
        <v>336</v>
      </c>
      <c r="D194" s="113" t="s">
        <v>145</v>
      </c>
      <c r="E194" s="114" t="s">
        <v>2649</v>
      </c>
      <c r="F194" s="115" t="s">
        <v>2650</v>
      </c>
      <c r="G194" s="116" t="s">
        <v>727</v>
      </c>
      <c r="H194" s="117">
        <v>0.753</v>
      </c>
      <c r="I194" s="118"/>
      <c r="J194" s="26"/>
      <c r="K194" s="119" t="s">
        <v>1</v>
      </c>
      <c r="L194" s="120"/>
      <c r="M194" s="121">
        <v>0.76900000000000002</v>
      </c>
      <c r="N194" s="121">
        <f>M194*H194</f>
        <v>0.57905700000000004</v>
      </c>
      <c r="O194" s="121">
        <v>1.09E-3</v>
      </c>
      <c r="P194" s="121">
        <f>O194*H194</f>
        <v>8.2077000000000007E-4</v>
      </c>
      <c r="Q194" s="121">
        <v>0</v>
      </c>
      <c r="R194" s="122">
        <f>Q194*H194</f>
        <v>0</v>
      </c>
      <c r="S194" s="162"/>
      <c r="T194" s="162"/>
      <c r="U194" s="162"/>
      <c r="V194" s="162"/>
      <c r="W194" s="162"/>
      <c r="X194" s="162"/>
      <c r="Y194" s="162"/>
      <c r="Z194" s="162"/>
      <c r="AA194" s="162"/>
      <c r="AB194" s="162"/>
      <c r="AC194" s="162"/>
      <c r="AP194" s="123" t="s">
        <v>214</v>
      </c>
      <c r="AR194" s="123" t="s">
        <v>145</v>
      </c>
      <c r="AS194" s="123" t="s">
        <v>67</v>
      </c>
      <c r="AW194" s="14" t="s">
        <v>144</v>
      </c>
      <c r="BC194" s="124">
        <f>IF(L194="základní",#REF!,0)</f>
        <v>0</v>
      </c>
      <c r="BD194" s="124">
        <f>IF(L194="snížená",#REF!,0)</f>
        <v>0</v>
      </c>
      <c r="BE194" s="124">
        <f>IF(L194="zákl. přenesená",#REF!,0)</f>
        <v>0</v>
      </c>
      <c r="BF194" s="124">
        <f>IF(L194="sníž. přenesená",#REF!,0)</f>
        <v>0</v>
      </c>
      <c r="BG194" s="124">
        <f>IF(L194="nulová",#REF!,0)</f>
        <v>0</v>
      </c>
      <c r="BH194" s="14" t="s">
        <v>65</v>
      </c>
      <c r="BI194" s="124" t="e">
        <f>ROUND(#REF!*H194,2)</f>
        <v>#REF!</v>
      </c>
      <c r="BJ194" s="14" t="s">
        <v>214</v>
      </c>
      <c r="BK194" s="123" t="s">
        <v>2651</v>
      </c>
    </row>
    <row r="195" spans="1:63" s="2" customFormat="1" ht="55.5" customHeight="1" x14ac:dyDescent="0.2">
      <c r="A195" s="162"/>
      <c r="B195" s="112"/>
      <c r="C195" s="113" t="s">
        <v>343</v>
      </c>
      <c r="D195" s="113" t="s">
        <v>145</v>
      </c>
      <c r="E195" s="114" t="s">
        <v>2652</v>
      </c>
      <c r="F195" s="115" t="s">
        <v>2653</v>
      </c>
      <c r="G195" s="116" t="s">
        <v>727</v>
      </c>
      <c r="H195" s="117">
        <v>0.753</v>
      </c>
      <c r="I195" s="118"/>
      <c r="J195" s="26"/>
      <c r="K195" s="119" t="s">
        <v>1</v>
      </c>
      <c r="L195" s="120"/>
      <c r="M195" s="121">
        <v>0.76900000000000002</v>
      </c>
      <c r="N195" s="121">
        <f>M195*H195</f>
        <v>0.57905700000000004</v>
      </c>
      <c r="O195" s="121">
        <v>1.09E-3</v>
      </c>
      <c r="P195" s="121">
        <f>O195*H195</f>
        <v>8.2077000000000007E-4</v>
      </c>
      <c r="Q195" s="121">
        <v>0</v>
      </c>
      <c r="R195" s="122">
        <f>Q195*H195</f>
        <v>0</v>
      </c>
      <c r="S195" s="162"/>
      <c r="T195" s="162"/>
      <c r="U195" s="162"/>
      <c r="V195" s="162"/>
      <c r="W195" s="162"/>
      <c r="X195" s="162"/>
      <c r="Y195" s="162"/>
      <c r="Z195" s="162"/>
      <c r="AA195" s="162"/>
      <c r="AB195" s="162"/>
      <c r="AC195" s="162"/>
      <c r="AP195" s="123" t="s">
        <v>214</v>
      </c>
      <c r="AR195" s="123" t="s">
        <v>145</v>
      </c>
      <c r="AS195" s="123" t="s">
        <v>67</v>
      </c>
      <c r="AW195" s="14" t="s">
        <v>144</v>
      </c>
      <c r="BC195" s="124">
        <f>IF(L195="základní",#REF!,0)</f>
        <v>0</v>
      </c>
      <c r="BD195" s="124">
        <f>IF(L195="snížená",#REF!,0)</f>
        <v>0</v>
      </c>
      <c r="BE195" s="124">
        <f>IF(L195="zákl. přenesená",#REF!,0)</f>
        <v>0</v>
      </c>
      <c r="BF195" s="124">
        <f>IF(L195="sníž. přenesená",#REF!,0)</f>
        <v>0</v>
      </c>
      <c r="BG195" s="124">
        <f>IF(L195="nulová",#REF!,0)</f>
        <v>0</v>
      </c>
      <c r="BH195" s="14" t="s">
        <v>65</v>
      </c>
      <c r="BI195" s="124" t="e">
        <f>ROUND(#REF!*H195,2)</f>
        <v>#REF!</v>
      </c>
      <c r="BJ195" s="14" t="s">
        <v>214</v>
      </c>
      <c r="BK195" s="123" t="s">
        <v>2654</v>
      </c>
    </row>
    <row r="196" spans="1:63" s="2" customFormat="1" ht="24.2" customHeight="1" x14ac:dyDescent="0.2">
      <c r="A196" s="162"/>
      <c r="B196" s="112"/>
      <c r="C196" s="113" t="s">
        <v>347</v>
      </c>
      <c r="D196" s="113" t="s">
        <v>145</v>
      </c>
      <c r="E196" s="114" t="s">
        <v>2655</v>
      </c>
      <c r="F196" s="115" t="s">
        <v>2656</v>
      </c>
      <c r="G196" s="116" t="s">
        <v>339</v>
      </c>
      <c r="H196" s="117">
        <v>182.452</v>
      </c>
      <c r="I196" s="118"/>
      <c r="J196" s="26"/>
      <c r="K196" s="119" t="s">
        <v>1</v>
      </c>
      <c r="L196" s="120"/>
      <c r="M196" s="121">
        <v>0</v>
      </c>
      <c r="N196" s="121">
        <f>M196*H196</f>
        <v>0</v>
      </c>
      <c r="O196" s="121">
        <v>0</v>
      </c>
      <c r="P196" s="121">
        <f>O196*H196</f>
        <v>0</v>
      </c>
      <c r="Q196" s="121">
        <v>0</v>
      </c>
      <c r="R196" s="122">
        <f>Q196*H196</f>
        <v>0</v>
      </c>
      <c r="S196" s="162"/>
      <c r="T196" s="162"/>
      <c r="U196" s="162"/>
      <c r="V196" s="162"/>
      <c r="W196" s="162"/>
      <c r="X196" s="162"/>
      <c r="Y196" s="162"/>
      <c r="Z196" s="162"/>
      <c r="AA196" s="162"/>
      <c r="AB196" s="162"/>
      <c r="AC196" s="162"/>
      <c r="AP196" s="123" t="s">
        <v>214</v>
      </c>
      <c r="AR196" s="123" t="s">
        <v>145</v>
      </c>
      <c r="AS196" s="123" t="s">
        <v>67</v>
      </c>
      <c r="AW196" s="14" t="s">
        <v>144</v>
      </c>
      <c r="BC196" s="124">
        <f>IF(L196="základní",#REF!,0)</f>
        <v>0</v>
      </c>
      <c r="BD196" s="124">
        <f>IF(L196="snížená",#REF!,0)</f>
        <v>0</v>
      </c>
      <c r="BE196" s="124">
        <f>IF(L196="zákl. přenesená",#REF!,0)</f>
        <v>0</v>
      </c>
      <c r="BF196" s="124">
        <f>IF(L196="sníž. přenesená",#REF!,0)</f>
        <v>0</v>
      </c>
      <c r="BG196" s="124">
        <f>IF(L196="nulová",#REF!,0)</f>
        <v>0</v>
      </c>
      <c r="BH196" s="14" t="s">
        <v>65</v>
      </c>
      <c r="BI196" s="124" t="e">
        <f>ROUND(#REF!*H196,2)</f>
        <v>#REF!</v>
      </c>
      <c r="BJ196" s="14" t="s">
        <v>214</v>
      </c>
      <c r="BK196" s="123" t="s">
        <v>2657</v>
      </c>
    </row>
    <row r="197" spans="1:63" s="12" customFormat="1" ht="22.9" customHeight="1" x14ac:dyDescent="0.2">
      <c r="B197" s="103"/>
      <c r="D197" s="104" t="s">
        <v>56</v>
      </c>
      <c r="E197" s="125" t="s">
        <v>835</v>
      </c>
      <c r="F197" s="125" t="s">
        <v>836</v>
      </c>
      <c r="J197" s="103"/>
      <c r="K197" s="106"/>
      <c r="L197" s="107"/>
      <c r="M197" s="107"/>
      <c r="N197" s="108">
        <f>SUM(N198:N207)</f>
        <v>6.4621560000000011</v>
      </c>
      <c r="O197" s="107"/>
      <c r="P197" s="108">
        <f>SUM(P198:P207)</f>
        <v>8.9329899999999983E-3</v>
      </c>
      <c r="Q197" s="107"/>
      <c r="R197" s="109">
        <f>SUM(R198:R207)</f>
        <v>1.60389E-3</v>
      </c>
      <c r="AP197" s="104" t="s">
        <v>67</v>
      </c>
      <c r="AR197" s="110" t="s">
        <v>56</v>
      </c>
      <c r="AS197" s="110" t="s">
        <v>65</v>
      </c>
      <c r="AW197" s="104" t="s">
        <v>144</v>
      </c>
      <c r="BI197" s="111" t="e">
        <f>SUM(BI198:BI207)</f>
        <v>#REF!</v>
      </c>
    </row>
    <row r="198" spans="1:63" s="2" customFormat="1" ht="16.5" customHeight="1" x14ac:dyDescent="0.2">
      <c r="A198" s="162"/>
      <c r="B198" s="112"/>
      <c r="C198" s="113" t="s">
        <v>351</v>
      </c>
      <c r="D198" s="113" t="s">
        <v>145</v>
      </c>
      <c r="E198" s="114" t="s">
        <v>2066</v>
      </c>
      <c r="F198" s="115" t="s">
        <v>2067</v>
      </c>
      <c r="G198" s="116" t="s">
        <v>169</v>
      </c>
      <c r="H198" s="117">
        <v>0.753</v>
      </c>
      <c r="I198" s="118"/>
      <c r="J198" s="26"/>
      <c r="K198" s="119" t="s">
        <v>1</v>
      </c>
      <c r="L198" s="120"/>
      <c r="M198" s="121">
        <v>0.17299999999999999</v>
      </c>
      <c r="N198" s="121">
        <f>M198*H198</f>
        <v>0.130269</v>
      </c>
      <c r="O198" s="121">
        <v>0</v>
      </c>
      <c r="P198" s="121">
        <f>O198*H198</f>
        <v>0</v>
      </c>
      <c r="Q198" s="121">
        <v>2.1299999999999999E-3</v>
      </c>
      <c r="R198" s="122">
        <f>Q198*H198</f>
        <v>1.60389E-3</v>
      </c>
      <c r="S198" s="162"/>
      <c r="T198" s="162"/>
      <c r="U198" s="162"/>
      <c r="V198" s="162"/>
      <c r="W198" s="162"/>
      <c r="X198" s="162"/>
      <c r="Y198" s="162"/>
      <c r="Z198" s="162"/>
      <c r="AA198" s="162"/>
      <c r="AB198" s="162"/>
      <c r="AC198" s="162"/>
      <c r="AP198" s="123" t="s">
        <v>214</v>
      </c>
      <c r="AR198" s="123" t="s">
        <v>145</v>
      </c>
      <c r="AS198" s="123" t="s">
        <v>67</v>
      </c>
      <c r="AW198" s="14" t="s">
        <v>144</v>
      </c>
      <c r="BC198" s="124">
        <f>IF(L198="základní",#REF!,0)</f>
        <v>0</v>
      </c>
      <c r="BD198" s="124">
        <f>IF(L198="snížená",#REF!,0)</f>
        <v>0</v>
      </c>
      <c r="BE198" s="124">
        <f>IF(L198="zákl. přenesená",#REF!,0)</f>
        <v>0</v>
      </c>
      <c r="BF198" s="124">
        <f>IF(L198="sníž. přenesená",#REF!,0)</f>
        <v>0</v>
      </c>
      <c r="BG198" s="124">
        <f>IF(L198="nulová",#REF!,0)</f>
        <v>0</v>
      </c>
      <c r="BH198" s="14" t="s">
        <v>65</v>
      </c>
      <c r="BI198" s="124" t="e">
        <f>ROUND(#REF!*H198,2)</f>
        <v>#REF!</v>
      </c>
      <c r="BJ198" s="14" t="s">
        <v>214</v>
      </c>
      <c r="BK198" s="123" t="s">
        <v>2068</v>
      </c>
    </row>
    <row r="199" spans="1:63" s="2" customFormat="1" ht="16.5" customHeight="1" x14ac:dyDescent="0.2">
      <c r="A199" s="162"/>
      <c r="B199" s="112"/>
      <c r="C199" s="113" t="s">
        <v>355</v>
      </c>
      <c r="D199" s="113" t="s">
        <v>145</v>
      </c>
      <c r="E199" s="114" t="s">
        <v>837</v>
      </c>
      <c r="F199" s="115" t="s">
        <v>838</v>
      </c>
      <c r="G199" s="116" t="s">
        <v>169</v>
      </c>
      <c r="H199" s="117">
        <v>0.753</v>
      </c>
      <c r="I199" s="118"/>
      <c r="J199" s="26"/>
      <c r="K199" s="119" t="s">
        <v>1</v>
      </c>
      <c r="L199" s="120"/>
      <c r="M199" s="121">
        <v>0.54100000000000004</v>
      </c>
      <c r="N199" s="121">
        <f>M199*H199</f>
        <v>0.40737300000000004</v>
      </c>
      <c r="O199" s="121">
        <v>4.2999999999999999E-4</v>
      </c>
      <c r="P199" s="121">
        <f>O199*H199</f>
        <v>3.2379000000000002E-4</v>
      </c>
      <c r="Q199" s="121">
        <v>0</v>
      </c>
      <c r="R199" s="122">
        <f>Q199*H199</f>
        <v>0</v>
      </c>
      <c r="S199" s="162"/>
      <c r="T199" s="162"/>
      <c r="U199" s="162"/>
      <c r="V199" s="162"/>
      <c r="W199" s="162"/>
      <c r="X199" s="162"/>
      <c r="Y199" s="162"/>
      <c r="Z199" s="162"/>
      <c r="AA199" s="162"/>
      <c r="AB199" s="162"/>
      <c r="AC199" s="162"/>
      <c r="AP199" s="123" t="s">
        <v>214</v>
      </c>
      <c r="AR199" s="123" t="s">
        <v>145</v>
      </c>
      <c r="AS199" s="123" t="s">
        <v>67</v>
      </c>
      <c r="AW199" s="14" t="s">
        <v>144</v>
      </c>
      <c r="BC199" s="124">
        <f>IF(L199="základní",#REF!,0)</f>
        <v>0</v>
      </c>
      <c r="BD199" s="124">
        <f>IF(L199="snížená",#REF!,0)</f>
        <v>0</v>
      </c>
      <c r="BE199" s="124">
        <f>IF(L199="zákl. přenesená",#REF!,0)</f>
        <v>0</v>
      </c>
      <c r="BF199" s="124">
        <f>IF(L199="sníž. přenesená",#REF!,0)</f>
        <v>0</v>
      </c>
      <c r="BG199" s="124">
        <f>IF(L199="nulová",#REF!,0)</f>
        <v>0</v>
      </c>
      <c r="BH199" s="14" t="s">
        <v>65</v>
      </c>
      <c r="BI199" s="124" t="e">
        <f>ROUND(#REF!*H199,2)</f>
        <v>#REF!</v>
      </c>
      <c r="BJ199" s="14" t="s">
        <v>214</v>
      </c>
      <c r="BK199" s="123" t="s">
        <v>2069</v>
      </c>
    </row>
    <row r="200" spans="1:63" s="2" customFormat="1" ht="24.2" customHeight="1" x14ac:dyDescent="0.2">
      <c r="A200" s="162"/>
      <c r="B200" s="112"/>
      <c r="C200" s="113" t="s">
        <v>359</v>
      </c>
      <c r="D200" s="113" t="s">
        <v>145</v>
      </c>
      <c r="E200" s="114" t="s">
        <v>840</v>
      </c>
      <c r="F200" s="115" t="s">
        <v>841</v>
      </c>
      <c r="G200" s="116" t="s">
        <v>169</v>
      </c>
      <c r="H200" s="117">
        <v>1.5049999999999999</v>
      </c>
      <c r="I200" s="118"/>
      <c r="J200" s="26"/>
      <c r="K200" s="119" t="s">
        <v>1</v>
      </c>
      <c r="L200" s="120"/>
      <c r="M200" s="121">
        <v>0.54100000000000004</v>
      </c>
      <c r="N200" s="121">
        <f>M200*H200</f>
        <v>0.81420499999999996</v>
      </c>
      <c r="O200" s="121">
        <v>4.4999999999999999E-4</v>
      </c>
      <c r="P200" s="121">
        <f>O200*H200</f>
        <v>6.772499999999999E-4</v>
      </c>
      <c r="Q200" s="121">
        <v>0</v>
      </c>
      <c r="R200" s="122">
        <f>Q200*H200</f>
        <v>0</v>
      </c>
      <c r="S200" s="162"/>
      <c r="T200" s="162"/>
      <c r="U200" s="162"/>
      <c r="V200" s="162"/>
      <c r="W200" s="162"/>
      <c r="X200" s="162"/>
      <c r="Y200" s="162"/>
      <c r="Z200" s="162"/>
      <c r="AA200" s="162"/>
      <c r="AB200" s="162"/>
      <c r="AC200" s="162"/>
      <c r="AP200" s="123" t="s">
        <v>214</v>
      </c>
      <c r="AR200" s="123" t="s">
        <v>145</v>
      </c>
      <c r="AS200" s="123" t="s">
        <v>67</v>
      </c>
      <c r="AW200" s="14" t="s">
        <v>144</v>
      </c>
      <c r="BC200" s="124">
        <f>IF(L200="základní",#REF!,0)</f>
        <v>0</v>
      </c>
      <c r="BD200" s="124">
        <f>IF(L200="snížená",#REF!,0)</f>
        <v>0</v>
      </c>
      <c r="BE200" s="124">
        <f>IF(L200="zákl. přenesená",#REF!,0)</f>
        <v>0</v>
      </c>
      <c r="BF200" s="124">
        <f>IF(L200="sníž. přenesená",#REF!,0)</f>
        <v>0</v>
      </c>
      <c r="BG200" s="124">
        <f>IF(L200="nulová",#REF!,0)</f>
        <v>0</v>
      </c>
      <c r="BH200" s="14" t="s">
        <v>65</v>
      </c>
      <c r="BI200" s="124" t="e">
        <f>ROUND(#REF!*H200,2)</f>
        <v>#REF!</v>
      </c>
      <c r="BJ200" s="14" t="s">
        <v>214</v>
      </c>
      <c r="BK200" s="123" t="s">
        <v>2070</v>
      </c>
    </row>
    <row r="201" spans="1:63" s="2" customFormat="1" ht="33" customHeight="1" x14ac:dyDescent="0.2">
      <c r="A201" s="162"/>
      <c r="B201" s="112"/>
      <c r="C201" s="113" t="s">
        <v>363</v>
      </c>
      <c r="D201" s="113" t="s">
        <v>145</v>
      </c>
      <c r="E201" s="114" t="s">
        <v>2071</v>
      </c>
      <c r="F201" s="115" t="s">
        <v>2072</v>
      </c>
      <c r="G201" s="116" t="s">
        <v>162</v>
      </c>
      <c r="H201" s="117">
        <v>1.5049999999999999</v>
      </c>
      <c r="I201" s="118"/>
      <c r="J201" s="26"/>
      <c r="K201" s="119" t="s">
        <v>1</v>
      </c>
      <c r="L201" s="120"/>
      <c r="M201" s="121">
        <v>0.39300000000000002</v>
      </c>
      <c r="N201" s="121">
        <f>M201*H201</f>
        <v>0.59146500000000002</v>
      </c>
      <c r="O201" s="121">
        <v>1.47E-3</v>
      </c>
      <c r="P201" s="121">
        <f>O201*H201</f>
        <v>2.2123499999999996E-3</v>
      </c>
      <c r="Q201" s="121">
        <v>0</v>
      </c>
      <c r="R201" s="122">
        <f>Q201*H201</f>
        <v>0</v>
      </c>
      <c r="S201" s="162"/>
      <c r="T201" s="162"/>
      <c r="U201" s="162"/>
      <c r="V201" s="162"/>
      <c r="W201" s="162"/>
      <c r="X201" s="162"/>
      <c r="Y201" s="162"/>
      <c r="Z201" s="162"/>
      <c r="AA201" s="162"/>
      <c r="AB201" s="162"/>
      <c r="AC201" s="162"/>
      <c r="AP201" s="123" t="s">
        <v>214</v>
      </c>
      <c r="AR201" s="123" t="s">
        <v>145</v>
      </c>
      <c r="AS201" s="123" t="s">
        <v>67</v>
      </c>
      <c r="AW201" s="14" t="s">
        <v>144</v>
      </c>
      <c r="BC201" s="124">
        <f>IF(L201="základní",#REF!,0)</f>
        <v>0</v>
      </c>
      <c r="BD201" s="124">
        <f>IF(L201="snížená",#REF!,0)</f>
        <v>0</v>
      </c>
      <c r="BE201" s="124">
        <f>IF(L201="zákl. přenesená",#REF!,0)</f>
        <v>0</v>
      </c>
      <c r="BF201" s="124">
        <f>IF(L201="sníž. přenesená",#REF!,0)</f>
        <v>0</v>
      </c>
      <c r="BG201" s="124">
        <f>IF(L201="nulová",#REF!,0)</f>
        <v>0</v>
      </c>
      <c r="BH201" s="14" t="s">
        <v>65</v>
      </c>
      <c r="BI201" s="124" t="e">
        <f>ROUND(#REF!*H201,2)</f>
        <v>#REF!</v>
      </c>
      <c r="BJ201" s="14" t="s">
        <v>214</v>
      </c>
      <c r="BK201" s="123" t="s">
        <v>2073</v>
      </c>
    </row>
    <row r="202" spans="1:63" s="2" customFormat="1" ht="16.5" customHeight="1" x14ac:dyDescent="0.2">
      <c r="A202" s="162"/>
      <c r="B202" s="112"/>
      <c r="C202" s="113" t="s">
        <v>367</v>
      </c>
      <c r="D202" s="113" t="s">
        <v>145</v>
      </c>
      <c r="E202" s="114" t="s">
        <v>852</v>
      </c>
      <c r="F202" s="115" t="s">
        <v>853</v>
      </c>
      <c r="G202" s="116" t="s">
        <v>727</v>
      </c>
      <c r="H202" s="117">
        <v>1.5049999999999999</v>
      </c>
      <c r="I202" s="118"/>
      <c r="J202" s="26"/>
      <c r="K202" s="119" t="s">
        <v>1</v>
      </c>
      <c r="L202" s="120"/>
      <c r="M202" s="121">
        <v>0.5</v>
      </c>
      <c r="N202" s="121">
        <f>M202*H202</f>
        <v>0.75249999999999995</v>
      </c>
      <c r="O202" s="121">
        <v>2E-3</v>
      </c>
      <c r="P202" s="121">
        <f>O202*H202</f>
        <v>3.0099999999999997E-3</v>
      </c>
      <c r="Q202" s="121">
        <v>0</v>
      </c>
      <c r="R202" s="122">
        <f>Q202*H202</f>
        <v>0</v>
      </c>
      <c r="S202" s="162"/>
      <c r="T202" s="162"/>
      <c r="U202" s="162"/>
      <c r="V202" s="162"/>
      <c r="W202" s="162"/>
      <c r="X202" s="162"/>
      <c r="Y202" s="162"/>
      <c r="Z202" s="162"/>
      <c r="AA202" s="162"/>
      <c r="AB202" s="162"/>
      <c r="AC202" s="162"/>
      <c r="AP202" s="123" t="s">
        <v>214</v>
      </c>
      <c r="AR202" s="123" t="s">
        <v>145</v>
      </c>
      <c r="AS202" s="123" t="s">
        <v>67</v>
      </c>
      <c r="AW202" s="14" t="s">
        <v>144</v>
      </c>
      <c r="BC202" s="124">
        <f>IF(L202="základní",#REF!,0)</f>
        <v>0</v>
      </c>
      <c r="BD202" s="124">
        <f>IF(L202="snížená",#REF!,0)</f>
        <v>0</v>
      </c>
      <c r="BE202" s="124">
        <f>IF(L202="zákl. přenesená",#REF!,0)</f>
        <v>0</v>
      </c>
      <c r="BF202" s="124">
        <f>IF(L202="sníž. přenesená",#REF!,0)</f>
        <v>0</v>
      </c>
      <c r="BG202" s="124">
        <f>IF(L202="nulová",#REF!,0)</f>
        <v>0</v>
      </c>
      <c r="BH202" s="14" t="s">
        <v>65</v>
      </c>
      <c r="BI202" s="124" t="e">
        <f>ROUND(#REF!*H202,2)</f>
        <v>#REF!</v>
      </c>
      <c r="BJ202" s="14" t="s">
        <v>214</v>
      </c>
      <c r="BK202" s="123" t="s">
        <v>2074</v>
      </c>
    </row>
    <row r="203" spans="1:63" s="2" customFormat="1" ht="62.65" customHeight="1" x14ac:dyDescent="0.2">
      <c r="A203" s="162"/>
      <c r="B203" s="112"/>
      <c r="C203" s="113" t="s">
        <v>371</v>
      </c>
      <c r="D203" s="113" t="s">
        <v>145</v>
      </c>
      <c r="E203" s="114" t="s">
        <v>2378</v>
      </c>
      <c r="F203" s="115" t="s">
        <v>2379</v>
      </c>
      <c r="G203" s="116" t="s">
        <v>727</v>
      </c>
      <c r="H203" s="117">
        <v>4.5149999999999997</v>
      </c>
      <c r="I203" s="118"/>
      <c r="J203" s="26"/>
      <c r="K203" s="119" t="s">
        <v>1</v>
      </c>
      <c r="L203" s="120"/>
      <c r="M203" s="121">
        <v>0.55600000000000005</v>
      </c>
      <c r="N203" s="121">
        <f>M203*H203</f>
        <v>2.5103400000000002</v>
      </c>
      <c r="O203" s="121">
        <v>4.0000000000000002E-4</v>
      </c>
      <c r="P203" s="121">
        <f>O203*H203</f>
        <v>1.8059999999999999E-3</v>
      </c>
      <c r="Q203" s="121">
        <v>0</v>
      </c>
      <c r="R203" s="122">
        <f>Q203*H203</f>
        <v>0</v>
      </c>
      <c r="S203" s="162"/>
      <c r="T203" s="162"/>
      <c r="U203" s="162"/>
      <c r="V203" s="162"/>
      <c r="W203" s="162"/>
      <c r="X203" s="162"/>
      <c r="Y203" s="162"/>
      <c r="Z203" s="162"/>
      <c r="AA203" s="162"/>
      <c r="AB203" s="162"/>
      <c r="AC203" s="162"/>
      <c r="AP203" s="123" t="s">
        <v>214</v>
      </c>
      <c r="AR203" s="123" t="s">
        <v>145</v>
      </c>
      <c r="AS203" s="123" t="s">
        <v>67</v>
      </c>
      <c r="AW203" s="14" t="s">
        <v>144</v>
      </c>
      <c r="BC203" s="124">
        <f>IF(L203="základní",#REF!,0)</f>
        <v>0</v>
      </c>
      <c r="BD203" s="124">
        <f>IF(L203="snížená",#REF!,0)</f>
        <v>0</v>
      </c>
      <c r="BE203" s="124">
        <f>IF(L203="zákl. přenesená",#REF!,0)</f>
        <v>0</v>
      </c>
      <c r="BF203" s="124">
        <f>IF(L203="sníž. přenesená",#REF!,0)</f>
        <v>0</v>
      </c>
      <c r="BG203" s="124">
        <f>IF(L203="nulová",#REF!,0)</f>
        <v>0</v>
      </c>
      <c r="BH203" s="14" t="s">
        <v>65</v>
      </c>
      <c r="BI203" s="124" t="e">
        <f>ROUND(#REF!*H203,2)</f>
        <v>#REF!</v>
      </c>
      <c r="BJ203" s="14" t="s">
        <v>214</v>
      </c>
      <c r="BK203" s="123" t="s">
        <v>2658</v>
      </c>
    </row>
    <row r="204" spans="1:63" s="2" customFormat="1" ht="62.65" customHeight="1" x14ac:dyDescent="0.2">
      <c r="A204" s="162"/>
      <c r="B204" s="112"/>
      <c r="C204" s="113" t="s">
        <v>375</v>
      </c>
      <c r="D204" s="113" t="s">
        <v>145</v>
      </c>
      <c r="E204" s="114" t="s">
        <v>2075</v>
      </c>
      <c r="F204" s="115" t="s">
        <v>2659</v>
      </c>
      <c r="G204" s="116" t="s">
        <v>727</v>
      </c>
      <c r="H204" s="117">
        <v>0.753</v>
      </c>
      <c r="I204" s="118"/>
      <c r="J204" s="26"/>
      <c r="K204" s="119" t="s">
        <v>1</v>
      </c>
      <c r="L204" s="120"/>
      <c r="M204" s="121">
        <v>0.55600000000000005</v>
      </c>
      <c r="N204" s="121">
        <f>M204*H204</f>
        <v>0.41866800000000004</v>
      </c>
      <c r="O204" s="121">
        <v>4.0000000000000002E-4</v>
      </c>
      <c r="P204" s="121">
        <f>O204*H204</f>
        <v>3.012E-4</v>
      </c>
      <c r="Q204" s="121">
        <v>0</v>
      </c>
      <c r="R204" s="122">
        <f>Q204*H204</f>
        <v>0</v>
      </c>
      <c r="S204" s="162"/>
      <c r="T204" s="162"/>
      <c r="U204" s="162"/>
      <c r="V204" s="162"/>
      <c r="W204" s="162"/>
      <c r="X204" s="162"/>
      <c r="Y204" s="162"/>
      <c r="Z204" s="162"/>
      <c r="AA204" s="162"/>
      <c r="AB204" s="162"/>
      <c r="AC204" s="162"/>
      <c r="AP204" s="123" t="s">
        <v>214</v>
      </c>
      <c r="AR204" s="123" t="s">
        <v>145</v>
      </c>
      <c r="AS204" s="123" t="s">
        <v>67</v>
      </c>
      <c r="AW204" s="14" t="s">
        <v>144</v>
      </c>
      <c r="BC204" s="124">
        <f>IF(L204="základní",#REF!,0)</f>
        <v>0</v>
      </c>
      <c r="BD204" s="124">
        <f>IF(L204="snížená",#REF!,0)</f>
        <v>0</v>
      </c>
      <c r="BE204" s="124">
        <f>IF(L204="zákl. přenesená",#REF!,0)</f>
        <v>0</v>
      </c>
      <c r="BF204" s="124">
        <f>IF(L204="sníž. přenesená",#REF!,0)</f>
        <v>0</v>
      </c>
      <c r="BG204" s="124">
        <f>IF(L204="nulová",#REF!,0)</f>
        <v>0</v>
      </c>
      <c r="BH204" s="14" t="s">
        <v>65</v>
      </c>
      <c r="BI204" s="124" t="e">
        <f>ROUND(#REF!*H204,2)</f>
        <v>#REF!</v>
      </c>
      <c r="BJ204" s="14" t="s">
        <v>214</v>
      </c>
      <c r="BK204" s="123" t="s">
        <v>2077</v>
      </c>
    </row>
    <row r="205" spans="1:63" s="2" customFormat="1" ht="62.65" customHeight="1" x14ac:dyDescent="0.2">
      <c r="A205" s="162"/>
      <c r="B205" s="112"/>
      <c r="C205" s="113" t="s">
        <v>379</v>
      </c>
      <c r="D205" s="113" t="s">
        <v>145</v>
      </c>
      <c r="E205" s="114" t="s">
        <v>2660</v>
      </c>
      <c r="F205" s="115" t="s">
        <v>2661</v>
      </c>
      <c r="G205" s="116" t="s">
        <v>727</v>
      </c>
      <c r="H205" s="117">
        <v>0.753</v>
      </c>
      <c r="I205" s="118"/>
      <c r="J205" s="26"/>
      <c r="K205" s="119" t="s">
        <v>1</v>
      </c>
      <c r="L205" s="120"/>
      <c r="M205" s="121">
        <v>0.55600000000000005</v>
      </c>
      <c r="N205" s="121">
        <f>M205*H205</f>
        <v>0.41866800000000004</v>
      </c>
      <c r="O205" s="121">
        <v>4.0000000000000002E-4</v>
      </c>
      <c r="P205" s="121">
        <f>O205*H205</f>
        <v>3.012E-4</v>
      </c>
      <c r="Q205" s="121">
        <v>0</v>
      </c>
      <c r="R205" s="122">
        <f>Q205*H205</f>
        <v>0</v>
      </c>
      <c r="S205" s="162"/>
      <c r="T205" s="162"/>
      <c r="U205" s="162"/>
      <c r="V205" s="162"/>
      <c r="W205" s="162"/>
      <c r="X205" s="162"/>
      <c r="Y205" s="162"/>
      <c r="Z205" s="162"/>
      <c r="AA205" s="162"/>
      <c r="AB205" s="162"/>
      <c r="AC205" s="162"/>
      <c r="AP205" s="123" t="s">
        <v>214</v>
      </c>
      <c r="AR205" s="123" t="s">
        <v>145</v>
      </c>
      <c r="AS205" s="123" t="s">
        <v>67</v>
      </c>
      <c r="AW205" s="14" t="s">
        <v>144</v>
      </c>
      <c r="BC205" s="124">
        <f>IF(L205="základní",#REF!,0)</f>
        <v>0</v>
      </c>
      <c r="BD205" s="124">
        <f>IF(L205="snížená",#REF!,0)</f>
        <v>0</v>
      </c>
      <c r="BE205" s="124">
        <f>IF(L205="zákl. přenesená",#REF!,0)</f>
        <v>0</v>
      </c>
      <c r="BF205" s="124">
        <f>IF(L205="sníž. přenesená",#REF!,0)</f>
        <v>0</v>
      </c>
      <c r="BG205" s="124">
        <f>IF(L205="nulová",#REF!,0)</f>
        <v>0</v>
      </c>
      <c r="BH205" s="14" t="s">
        <v>65</v>
      </c>
      <c r="BI205" s="124" t="e">
        <f>ROUND(#REF!*H205,2)</f>
        <v>#REF!</v>
      </c>
      <c r="BJ205" s="14" t="s">
        <v>214</v>
      </c>
      <c r="BK205" s="123" t="s">
        <v>2662</v>
      </c>
    </row>
    <row r="206" spans="1:63" s="2" customFormat="1" ht="62.65" customHeight="1" x14ac:dyDescent="0.2">
      <c r="A206" s="162"/>
      <c r="B206" s="112"/>
      <c r="C206" s="113" t="s">
        <v>383</v>
      </c>
      <c r="D206" s="113" t="s">
        <v>145</v>
      </c>
      <c r="E206" s="114" t="s">
        <v>2663</v>
      </c>
      <c r="F206" s="115" t="s">
        <v>2664</v>
      </c>
      <c r="G206" s="116" t="s">
        <v>727</v>
      </c>
      <c r="H206" s="117">
        <v>0.753</v>
      </c>
      <c r="I206" s="118"/>
      <c r="J206" s="26"/>
      <c r="K206" s="119" t="s">
        <v>1</v>
      </c>
      <c r="L206" s="120"/>
      <c r="M206" s="121">
        <v>0.55600000000000005</v>
      </c>
      <c r="N206" s="121">
        <f>M206*H206</f>
        <v>0.41866800000000004</v>
      </c>
      <c r="O206" s="121">
        <v>4.0000000000000002E-4</v>
      </c>
      <c r="P206" s="121">
        <f>O206*H206</f>
        <v>3.012E-4</v>
      </c>
      <c r="Q206" s="121">
        <v>0</v>
      </c>
      <c r="R206" s="122">
        <f>Q206*H206</f>
        <v>0</v>
      </c>
      <c r="S206" s="162"/>
      <c r="T206" s="162"/>
      <c r="U206" s="162"/>
      <c r="V206" s="162"/>
      <c r="W206" s="162"/>
      <c r="X206" s="162"/>
      <c r="Y206" s="162"/>
      <c r="Z206" s="162"/>
      <c r="AA206" s="162"/>
      <c r="AB206" s="162"/>
      <c r="AC206" s="162"/>
      <c r="AP206" s="123" t="s">
        <v>214</v>
      </c>
      <c r="AR206" s="123" t="s">
        <v>145</v>
      </c>
      <c r="AS206" s="123" t="s">
        <v>67</v>
      </c>
      <c r="AW206" s="14" t="s">
        <v>144</v>
      </c>
      <c r="BC206" s="124">
        <f>IF(L206="základní",#REF!,0)</f>
        <v>0</v>
      </c>
      <c r="BD206" s="124">
        <f>IF(L206="snížená",#REF!,0)</f>
        <v>0</v>
      </c>
      <c r="BE206" s="124">
        <f>IF(L206="zákl. přenesená",#REF!,0)</f>
        <v>0</v>
      </c>
      <c r="BF206" s="124">
        <f>IF(L206="sníž. přenesená",#REF!,0)</f>
        <v>0</v>
      </c>
      <c r="BG206" s="124">
        <f>IF(L206="nulová",#REF!,0)</f>
        <v>0</v>
      </c>
      <c r="BH206" s="14" t="s">
        <v>65</v>
      </c>
      <c r="BI206" s="124" t="e">
        <f>ROUND(#REF!*H206,2)</f>
        <v>#REF!</v>
      </c>
      <c r="BJ206" s="14" t="s">
        <v>214</v>
      </c>
      <c r="BK206" s="123" t="s">
        <v>2665</v>
      </c>
    </row>
    <row r="207" spans="1:63" s="2" customFormat="1" ht="24.2" customHeight="1" x14ac:dyDescent="0.2">
      <c r="A207" s="162"/>
      <c r="B207" s="112"/>
      <c r="C207" s="113" t="s">
        <v>387</v>
      </c>
      <c r="D207" s="113" t="s">
        <v>145</v>
      </c>
      <c r="E207" s="114" t="s">
        <v>2666</v>
      </c>
      <c r="F207" s="115" t="s">
        <v>2667</v>
      </c>
      <c r="G207" s="116" t="s">
        <v>339</v>
      </c>
      <c r="H207" s="117">
        <v>441.41699999999997</v>
      </c>
      <c r="I207" s="118"/>
      <c r="J207" s="26"/>
      <c r="K207" s="119" t="s">
        <v>1</v>
      </c>
      <c r="L207" s="120"/>
      <c r="M207" s="121">
        <v>0</v>
      </c>
      <c r="N207" s="121">
        <f>M207*H207</f>
        <v>0</v>
      </c>
      <c r="O207" s="121">
        <v>0</v>
      </c>
      <c r="P207" s="121">
        <f>O207*H207</f>
        <v>0</v>
      </c>
      <c r="Q207" s="121">
        <v>0</v>
      </c>
      <c r="R207" s="122">
        <f>Q207*H207</f>
        <v>0</v>
      </c>
      <c r="S207" s="162"/>
      <c r="T207" s="162"/>
      <c r="U207" s="162"/>
      <c r="V207" s="162"/>
      <c r="W207" s="162"/>
      <c r="X207" s="162"/>
      <c r="Y207" s="162"/>
      <c r="Z207" s="162"/>
      <c r="AA207" s="162"/>
      <c r="AB207" s="162"/>
      <c r="AC207" s="162"/>
      <c r="AP207" s="123" t="s">
        <v>214</v>
      </c>
      <c r="AR207" s="123" t="s">
        <v>145</v>
      </c>
      <c r="AS207" s="123" t="s">
        <v>67</v>
      </c>
      <c r="AW207" s="14" t="s">
        <v>144</v>
      </c>
      <c r="BC207" s="124">
        <f>IF(L207="základní",#REF!,0)</f>
        <v>0</v>
      </c>
      <c r="BD207" s="124">
        <f>IF(L207="snížená",#REF!,0)</f>
        <v>0</v>
      </c>
      <c r="BE207" s="124">
        <f>IF(L207="zákl. přenesená",#REF!,0)</f>
        <v>0</v>
      </c>
      <c r="BF207" s="124">
        <f>IF(L207="sníž. přenesená",#REF!,0)</f>
        <v>0</v>
      </c>
      <c r="BG207" s="124">
        <f>IF(L207="nulová",#REF!,0)</f>
        <v>0</v>
      </c>
      <c r="BH207" s="14" t="s">
        <v>65</v>
      </c>
      <c r="BI207" s="124" t="e">
        <f>ROUND(#REF!*H207,2)</f>
        <v>#REF!</v>
      </c>
      <c r="BJ207" s="14" t="s">
        <v>214</v>
      </c>
      <c r="BK207" s="123" t="s">
        <v>2668</v>
      </c>
    </row>
    <row r="208" spans="1:63" s="12" customFormat="1" ht="22.9" customHeight="1" x14ac:dyDescent="0.2">
      <c r="B208" s="103"/>
      <c r="D208" s="104" t="s">
        <v>56</v>
      </c>
      <c r="E208" s="125" t="s">
        <v>2079</v>
      </c>
      <c r="F208" s="125" t="s">
        <v>2080</v>
      </c>
      <c r="J208" s="103"/>
      <c r="K208" s="106"/>
      <c r="L208" s="107"/>
      <c r="M208" s="107"/>
      <c r="N208" s="108">
        <f>SUM(N209:N216)</f>
        <v>65.966172000000014</v>
      </c>
      <c r="O208" s="107"/>
      <c r="P208" s="108">
        <f>SUM(P209:P216)</f>
        <v>0.39481958</v>
      </c>
      <c r="Q208" s="107"/>
      <c r="R208" s="109">
        <f>SUM(R209:R216)</f>
        <v>0.32270720000000003</v>
      </c>
      <c r="AP208" s="104" t="s">
        <v>65</v>
      </c>
      <c r="AR208" s="110" t="s">
        <v>56</v>
      </c>
      <c r="AS208" s="110" t="s">
        <v>65</v>
      </c>
      <c r="AW208" s="104" t="s">
        <v>144</v>
      </c>
      <c r="BI208" s="111" t="e">
        <f>SUM(BI209:BI216)</f>
        <v>#REF!</v>
      </c>
    </row>
    <row r="209" spans="1:63" s="2" customFormat="1" ht="21.75" customHeight="1" x14ac:dyDescent="0.2">
      <c r="A209" s="162"/>
      <c r="B209" s="112"/>
      <c r="C209" s="113" t="s">
        <v>391</v>
      </c>
      <c r="D209" s="113" t="s">
        <v>145</v>
      </c>
      <c r="E209" s="114" t="s">
        <v>2081</v>
      </c>
      <c r="F209" s="115" t="s">
        <v>2082</v>
      </c>
      <c r="G209" s="116" t="s">
        <v>198</v>
      </c>
      <c r="H209" s="117">
        <v>100.846</v>
      </c>
      <c r="I209" s="118"/>
      <c r="J209" s="26"/>
      <c r="K209" s="119" t="s">
        <v>1</v>
      </c>
      <c r="L209" s="120"/>
      <c r="M209" s="121">
        <v>5.2999999999999999E-2</v>
      </c>
      <c r="N209" s="121">
        <f>M209*H209</f>
        <v>5.3448380000000002</v>
      </c>
      <c r="O209" s="121">
        <v>2.0000000000000002E-5</v>
      </c>
      <c r="P209" s="121">
        <f>O209*H209</f>
        <v>2.0169200000000002E-3</v>
      </c>
      <c r="Q209" s="121">
        <v>3.2000000000000002E-3</v>
      </c>
      <c r="R209" s="122">
        <f>Q209*H209</f>
        <v>0.32270720000000003</v>
      </c>
      <c r="S209" s="162"/>
      <c r="T209" s="162"/>
      <c r="U209" s="162"/>
      <c r="V209" s="162"/>
      <c r="W209" s="162"/>
      <c r="X209" s="162"/>
      <c r="Y209" s="162"/>
      <c r="Z209" s="162"/>
      <c r="AA209" s="162"/>
      <c r="AB209" s="162"/>
      <c r="AC209" s="162"/>
      <c r="AP209" s="123" t="s">
        <v>143</v>
      </c>
      <c r="AR209" s="123" t="s">
        <v>145</v>
      </c>
      <c r="AS209" s="123" t="s">
        <v>67</v>
      </c>
      <c r="AW209" s="14" t="s">
        <v>144</v>
      </c>
      <c r="BC209" s="124">
        <f>IF(L209="základní",#REF!,0)</f>
        <v>0</v>
      </c>
      <c r="BD209" s="124">
        <f>IF(L209="snížená",#REF!,0)</f>
        <v>0</v>
      </c>
      <c r="BE209" s="124">
        <f>IF(L209="zákl. přenesená",#REF!,0)</f>
        <v>0</v>
      </c>
      <c r="BF209" s="124">
        <f>IF(L209="sníž. přenesená",#REF!,0)</f>
        <v>0</v>
      </c>
      <c r="BG209" s="124">
        <f>IF(L209="nulová",#REF!,0)</f>
        <v>0</v>
      </c>
      <c r="BH209" s="14" t="s">
        <v>65</v>
      </c>
      <c r="BI209" s="124" t="e">
        <f>ROUND(#REF!*H209,2)</f>
        <v>#REF!</v>
      </c>
      <c r="BJ209" s="14" t="s">
        <v>143</v>
      </c>
      <c r="BK209" s="123" t="s">
        <v>2083</v>
      </c>
    </row>
    <row r="210" spans="1:63" s="2" customFormat="1" ht="24.2" customHeight="1" x14ac:dyDescent="0.2">
      <c r="A210" s="162"/>
      <c r="B210" s="112"/>
      <c r="C210" s="113" t="s">
        <v>395</v>
      </c>
      <c r="D210" s="113" t="s">
        <v>145</v>
      </c>
      <c r="E210" s="114" t="s">
        <v>2084</v>
      </c>
      <c r="F210" s="115" t="s">
        <v>2085</v>
      </c>
      <c r="G210" s="116" t="s">
        <v>198</v>
      </c>
      <c r="H210" s="117">
        <v>100.846</v>
      </c>
      <c r="I210" s="118"/>
      <c r="J210" s="26"/>
      <c r="K210" s="119" t="s">
        <v>1</v>
      </c>
      <c r="L210" s="120"/>
      <c r="M210" s="121">
        <v>0.46700000000000003</v>
      </c>
      <c r="N210" s="121">
        <f>M210*H210</f>
        <v>47.095082000000005</v>
      </c>
      <c r="O210" s="121">
        <v>3.7100000000000002E-3</v>
      </c>
      <c r="P210" s="121">
        <f>O210*H210</f>
        <v>0.37413866000000001</v>
      </c>
      <c r="Q210" s="121">
        <v>0</v>
      </c>
      <c r="R210" s="122">
        <f>Q210*H210</f>
        <v>0</v>
      </c>
      <c r="S210" s="162"/>
      <c r="T210" s="162"/>
      <c r="U210" s="162"/>
      <c r="V210" s="162"/>
      <c r="W210" s="162"/>
      <c r="X210" s="162"/>
      <c r="Y210" s="162"/>
      <c r="Z210" s="162"/>
      <c r="AA210" s="162"/>
      <c r="AB210" s="162"/>
      <c r="AC210" s="162"/>
      <c r="AP210" s="123" t="s">
        <v>143</v>
      </c>
      <c r="AR210" s="123" t="s">
        <v>145</v>
      </c>
      <c r="AS210" s="123" t="s">
        <v>67</v>
      </c>
      <c r="AW210" s="14" t="s">
        <v>144</v>
      </c>
      <c r="BC210" s="124">
        <f>IF(L210="základní",#REF!,0)</f>
        <v>0</v>
      </c>
      <c r="BD210" s="124">
        <f>IF(L210="snížená",#REF!,0)</f>
        <v>0</v>
      </c>
      <c r="BE210" s="124">
        <f>IF(L210="zákl. přenesená",#REF!,0)</f>
        <v>0</v>
      </c>
      <c r="BF210" s="124">
        <f>IF(L210="sníž. přenesená",#REF!,0)</f>
        <v>0</v>
      </c>
      <c r="BG210" s="124">
        <f>IF(L210="nulová",#REF!,0)</f>
        <v>0</v>
      </c>
      <c r="BH210" s="14" t="s">
        <v>65</v>
      </c>
      <c r="BI210" s="124" t="e">
        <f>ROUND(#REF!*H210,2)</f>
        <v>#REF!</v>
      </c>
      <c r="BJ210" s="14" t="s">
        <v>143</v>
      </c>
      <c r="BK210" s="123" t="s">
        <v>2086</v>
      </c>
    </row>
    <row r="211" spans="1:63" s="2" customFormat="1" ht="21.75" customHeight="1" x14ac:dyDescent="0.2">
      <c r="A211" s="162"/>
      <c r="B211" s="112"/>
      <c r="C211" s="113" t="s">
        <v>399</v>
      </c>
      <c r="D211" s="113" t="s">
        <v>145</v>
      </c>
      <c r="E211" s="114" t="s">
        <v>2087</v>
      </c>
      <c r="F211" s="115" t="s">
        <v>2088</v>
      </c>
      <c r="G211" s="116" t="s">
        <v>198</v>
      </c>
      <c r="H211" s="117">
        <v>100.846</v>
      </c>
      <c r="I211" s="118"/>
      <c r="J211" s="26"/>
      <c r="K211" s="119" t="s">
        <v>1</v>
      </c>
      <c r="L211" s="120"/>
      <c r="M211" s="121">
        <v>2.1000000000000001E-2</v>
      </c>
      <c r="N211" s="121">
        <f>M211*H211</f>
        <v>2.117766</v>
      </c>
      <c r="O211" s="121">
        <v>0</v>
      </c>
      <c r="P211" s="121">
        <f>O211*H211</f>
        <v>0</v>
      </c>
      <c r="Q211" s="121">
        <v>0</v>
      </c>
      <c r="R211" s="122">
        <f>Q211*H211</f>
        <v>0</v>
      </c>
      <c r="S211" s="162"/>
      <c r="T211" s="162"/>
      <c r="U211" s="162"/>
      <c r="V211" s="162"/>
      <c r="W211" s="162"/>
      <c r="X211" s="162"/>
      <c r="Y211" s="162"/>
      <c r="Z211" s="162"/>
      <c r="AA211" s="162"/>
      <c r="AB211" s="162"/>
      <c r="AC211" s="162"/>
      <c r="AP211" s="123" t="s">
        <v>143</v>
      </c>
      <c r="AR211" s="123" t="s">
        <v>145</v>
      </c>
      <c r="AS211" s="123" t="s">
        <v>67</v>
      </c>
      <c r="AW211" s="14" t="s">
        <v>144</v>
      </c>
      <c r="BC211" s="124">
        <f>IF(L211="základní",#REF!,0)</f>
        <v>0</v>
      </c>
      <c r="BD211" s="124">
        <f>IF(L211="snížená",#REF!,0)</f>
        <v>0</v>
      </c>
      <c r="BE211" s="124">
        <f>IF(L211="zákl. přenesená",#REF!,0)</f>
        <v>0</v>
      </c>
      <c r="BF211" s="124">
        <f>IF(L211="sníž. přenesená",#REF!,0)</f>
        <v>0</v>
      </c>
      <c r="BG211" s="124">
        <f>IF(L211="nulová",#REF!,0)</f>
        <v>0</v>
      </c>
      <c r="BH211" s="14" t="s">
        <v>65</v>
      </c>
      <c r="BI211" s="124" t="e">
        <f>ROUND(#REF!*H211,2)</f>
        <v>#REF!</v>
      </c>
      <c r="BJ211" s="14" t="s">
        <v>143</v>
      </c>
      <c r="BK211" s="123" t="s">
        <v>2089</v>
      </c>
    </row>
    <row r="212" spans="1:63" s="2" customFormat="1" ht="24.2" customHeight="1" x14ac:dyDescent="0.2">
      <c r="A212" s="162"/>
      <c r="B212" s="112"/>
      <c r="C212" s="113" t="s">
        <v>403</v>
      </c>
      <c r="D212" s="113" t="s">
        <v>145</v>
      </c>
      <c r="E212" s="114" t="s">
        <v>2090</v>
      </c>
      <c r="F212" s="115" t="s">
        <v>2091</v>
      </c>
      <c r="G212" s="116" t="s">
        <v>162</v>
      </c>
      <c r="H212" s="117">
        <v>22.577000000000002</v>
      </c>
      <c r="I212" s="118"/>
      <c r="J212" s="26"/>
      <c r="K212" s="119" t="s">
        <v>1</v>
      </c>
      <c r="L212" s="120"/>
      <c r="M212" s="121">
        <v>0.41199999999999998</v>
      </c>
      <c r="N212" s="121">
        <f>M212*H212</f>
        <v>9.3017240000000001</v>
      </c>
      <c r="O212" s="121">
        <v>8.0000000000000004E-4</v>
      </c>
      <c r="P212" s="121">
        <f>O212*H212</f>
        <v>1.8061600000000001E-2</v>
      </c>
      <c r="Q212" s="121">
        <v>0</v>
      </c>
      <c r="R212" s="122">
        <f>Q212*H212</f>
        <v>0</v>
      </c>
      <c r="S212" s="162"/>
      <c r="T212" s="162"/>
      <c r="U212" s="162"/>
      <c r="V212" s="162"/>
      <c r="W212" s="162"/>
      <c r="X212" s="162"/>
      <c r="Y212" s="162"/>
      <c r="Z212" s="162"/>
      <c r="AA212" s="162"/>
      <c r="AB212" s="162"/>
      <c r="AC212" s="162"/>
      <c r="AP212" s="123" t="s">
        <v>143</v>
      </c>
      <c r="AR212" s="123" t="s">
        <v>145</v>
      </c>
      <c r="AS212" s="123" t="s">
        <v>67</v>
      </c>
      <c r="AW212" s="14" t="s">
        <v>144</v>
      </c>
      <c r="BC212" s="124">
        <f>IF(L212="základní",#REF!,0)</f>
        <v>0</v>
      </c>
      <c r="BD212" s="124">
        <f>IF(L212="snížená",#REF!,0)</f>
        <v>0</v>
      </c>
      <c r="BE212" s="124">
        <f>IF(L212="zákl. přenesená",#REF!,0)</f>
        <v>0</v>
      </c>
      <c r="BF212" s="124">
        <f>IF(L212="sníž. přenesená",#REF!,0)</f>
        <v>0</v>
      </c>
      <c r="BG212" s="124">
        <f>IF(L212="nulová",#REF!,0)</f>
        <v>0</v>
      </c>
      <c r="BH212" s="14" t="s">
        <v>65</v>
      </c>
      <c r="BI212" s="124" t="e">
        <f>ROUND(#REF!*H212,2)</f>
        <v>#REF!</v>
      </c>
      <c r="BJ212" s="14" t="s">
        <v>143</v>
      </c>
      <c r="BK212" s="123" t="s">
        <v>2092</v>
      </c>
    </row>
    <row r="213" spans="1:63" s="2" customFormat="1" ht="21.75" customHeight="1" x14ac:dyDescent="0.2">
      <c r="A213" s="162"/>
      <c r="B213" s="112"/>
      <c r="C213" s="113" t="s">
        <v>407</v>
      </c>
      <c r="D213" s="113" t="s">
        <v>145</v>
      </c>
      <c r="E213" s="114" t="s">
        <v>1571</v>
      </c>
      <c r="F213" s="115" t="s">
        <v>1572</v>
      </c>
      <c r="G213" s="116" t="s">
        <v>169</v>
      </c>
      <c r="H213" s="117">
        <v>0.753</v>
      </c>
      <c r="I213" s="118"/>
      <c r="J213" s="26"/>
      <c r="K213" s="119" t="s">
        <v>1</v>
      </c>
      <c r="L213" s="120"/>
      <c r="M213" s="121">
        <v>0.41199999999999998</v>
      </c>
      <c r="N213" s="121">
        <f>M213*H213</f>
        <v>0.31023600000000001</v>
      </c>
      <c r="O213" s="121">
        <v>8.0000000000000004E-4</v>
      </c>
      <c r="P213" s="121">
        <f>O213*H213</f>
        <v>6.0240000000000001E-4</v>
      </c>
      <c r="Q213" s="121">
        <v>0</v>
      </c>
      <c r="R213" s="122">
        <f>Q213*H213</f>
        <v>0</v>
      </c>
      <c r="S213" s="162"/>
      <c r="T213" s="162"/>
      <c r="U213" s="162"/>
      <c r="V213" s="162"/>
      <c r="W213" s="162"/>
      <c r="X213" s="162"/>
      <c r="Y213" s="162"/>
      <c r="Z213" s="162"/>
      <c r="AA213" s="162"/>
      <c r="AB213" s="162"/>
      <c r="AC213" s="162"/>
      <c r="AP213" s="123" t="s">
        <v>143</v>
      </c>
      <c r="AR213" s="123" t="s">
        <v>145</v>
      </c>
      <c r="AS213" s="123" t="s">
        <v>67</v>
      </c>
      <c r="AW213" s="14" t="s">
        <v>144</v>
      </c>
      <c r="BC213" s="124">
        <f>IF(L213="základní",#REF!,0)</f>
        <v>0</v>
      </c>
      <c r="BD213" s="124">
        <f>IF(L213="snížená",#REF!,0)</f>
        <v>0</v>
      </c>
      <c r="BE213" s="124">
        <f>IF(L213="zákl. přenesená",#REF!,0)</f>
        <v>0</v>
      </c>
      <c r="BF213" s="124">
        <f>IF(L213="sníž. přenesená",#REF!,0)</f>
        <v>0</v>
      </c>
      <c r="BG213" s="124">
        <f>IF(L213="nulová",#REF!,0)</f>
        <v>0</v>
      </c>
      <c r="BH213" s="14" t="s">
        <v>65</v>
      </c>
      <c r="BI213" s="124" t="e">
        <f>ROUND(#REF!*H213,2)</f>
        <v>#REF!</v>
      </c>
      <c r="BJ213" s="14" t="s">
        <v>143</v>
      </c>
      <c r="BK213" s="123" t="s">
        <v>2093</v>
      </c>
    </row>
    <row r="214" spans="1:63" s="2" customFormat="1" ht="24.2" customHeight="1" x14ac:dyDescent="0.2">
      <c r="A214" s="162"/>
      <c r="B214" s="112"/>
      <c r="C214" s="113" t="s">
        <v>411</v>
      </c>
      <c r="D214" s="113" t="s">
        <v>145</v>
      </c>
      <c r="E214" s="114" t="s">
        <v>2094</v>
      </c>
      <c r="F214" s="115" t="s">
        <v>2095</v>
      </c>
      <c r="G214" s="116" t="s">
        <v>169</v>
      </c>
      <c r="H214" s="117">
        <v>0.49399999999999999</v>
      </c>
      <c r="I214" s="118"/>
      <c r="J214" s="26"/>
      <c r="K214" s="119" t="s">
        <v>1</v>
      </c>
      <c r="L214" s="120"/>
      <c r="M214" s="121">
        <v>0</v>
      </c>
      <c r="N214" s="121">
        <f>M214*H214</f>
        <v>0</v>
      </c>
      <c r="O214" s="121">
        <v>0</v>
      </c>
      <c r="P214" s="121">
        <f>O214*H214</f>
        <v>0</v>
      </c>
      <c r="Q214" s="121">
        <v>0</v>
      </c>
      <c r="R214" s="122">
        <f>Q214*H214</f>
        <v>0</v>
      </c>
      <c r="S214" s="162"/>
      <c r="T214" s="162"/>
      <c r="U214" s="162"/>
      <c r="V214" s="162"/>
      <c r="W214" s="162"/>
      <c r="X214" s="162"/>
      <c r="Y214" s="162"/>
      <c r="Z214" s="162"/>
      <c r="AA214" s="162"/>
      <c r="AB214" s="162"/>
      <c r="AC214" s="162"/>
      <c r="AP214" s="123" t="s">
        <v>214</v>
      </c>
      <c r="AR214" s="123" t="s">
        <v>145</v>
      </c>
      <c r="AS214" s="123" t="s">
        <v>67</v>
      </c>
      <c r="AW214" s="14" t="s">
        <v>144</v>
      </c>
      <c r="BC214" s="124">
        <f>IF(L214="základní",#REF!,0)</f>
        <v>0</v>
      </c>
      <c r="BD214" s="124">
        <f>IF(L214="snížená",#REF!,0)</f>
        <v>0</v>
      </c>
      <c r="BE214" s="124">
        <f>IF(L214="zákl. přenesená",#REF!,0)</f>
        <v>0</v>
      </c>
      <c r="BF214" s="124">
        <f>IF(L214="sníž. přenesená",#REF!,0)</f>
        <v>0</v>
      </c>
      <c r="BG214" s="124">
        <f>IF(L214="nulová",#REF!,0)</f>
        <v>0</v>
      </c>
      <c r="BH214" s="14" t="s">
        <v>65</v>
      </c>
      <c r="BI214" s="124" t="e">
        <f>ROUND(#REF!*H214,2)</f>
        <v>#REF!</v>
      </c>
      <c r="BJ214" s="14" t="s">
        <v>214</v>
      </c>
      <c r="BK214" s="123" t="s">
        <v>2096</v>
      </c>
    </row>
    <row r="215" spans="1:63" s="2" customFormat="1" ht="24.2" customHeight="1" x14ac:dyDescent="0.2">
      <c r="A215" s="162"/>
      <c r="B215" s="112"/>
      <c r="C215" s="113" t="s">
        <v>415</v>
      </c>
      <c r="D215" s="113" t="s">
        <v>145</v>
      </c>
      <c r="E215" s="114" t="s">
        <v>2097</v>
      </c>
      <c r="F215" s="115" t="s">
        <v>2098</v>
      </c>
      <c r="G215" s="116" t="s">
        <v>212</v>
      </c>
      <c r="H215" s="117">
        <v>0.32300000000000001</v>
      </c>
      <c r="I215" s="118"/>
      <c r="J215" s="26"/>
      <c r="K215" s="119" t="s">
        <v>1</v>
      </c>
      <c r="L215" s="120"/>
      <c r="M215" s="121">
        <v>5.5620000000000003</v>
      </c>
      <c r="N215" s="121">
        <f>M215*H215</f>
        <v>1.7965260000000001</v>
      </c>
      <c r="O215" s="121">
        <v>0</v>
      </c>
      <c r="P215" s="121">
        <f>O215*H215</f>
        <v>0</v>
      </c>
      <c r="Q215" s="121">
        <v>0</v>
      </c>
      <c r="R215" s="122">
        <f>Q215*H215</f>
        <v>0</v>
      </c>
      <c r="S215" s="162"/>
      <c r="T215" s="162"/>
      <c r="U215" s="162"/>
      <c r="V215" s="162"/>
      <c r="W215" s="162"/>
      <c r="X215" s="162"/>
      <c r="Y215" s="162"/>
      <c r="Z215" s="162"/>
      <c r="AA215" s="162"/>
      <c r="AB215" s="162"/>
      <c r="AC215" s="162"/>
      <c r="AP215" s="123" t="s">
        <v>143</v>
      </c>
      <c r="AR215" s="123" t="s">
        <v>145</v>
      </c>
      <c r="AS215" s="123" t="s">
        <v>67</v>
      </c>
      <c r="AW215" s="14" t="s">
        <v>144</v>
      </c>
      <c r="BC215" s="124">
        <f>IF(L215="základní",#REF!,0)</f>
        <v>0</v>
      </c>
      <c r="BD215" s="124">
        <f>IF(L215="snížená",#REF!,0)</f>
        <v>0</v>
      </c>
      <c r="BE215" s="124">
        <f>IF(L215="zákl. přenesená",#REF!,0)</f>
        <v>0</v>
      </c>
      <c r="BF215" s="124">
        <f>IF(L215="sníž. přenesená",#REF!,0)</f>
        <v>0</v>
      </c>
      <c r="BG215" s="124">
        <f>IF(L215="nulová",#REF!,0)</f>
        <v>0</v>
      </c>
      <c r="BH215" s="14" t="s">
        <v>65</v>
      </c>
      <c r="BI215" s="124" t="e">
        <f>ROUND(#REF!*H215,2)</f>
        <v>#REF!</v>
      </c>
      <c r="BJ215" s="14" t="s">
        <v>143</v>
      </c>
      <c r="BK215" s="123" t="s">
        <v>2099</v>
      </c>
    </row>
    <row r="216" spans="1:63" s="2" customFormat="1" ht="24.2" customHeight="1" x14ac:dyDescent="0.2">
      <c r="A216" s="162"/>
      <c r="B216" s="112"/>
      <c r="C216" s="113" t="s">
        <v>419</v>
      </c>
      <c r="D216" s="113" t="s">
        <v>145</v>
      </c>
      <c r="E216" s="114" t="s">
        <v>2669</v>
      </c>
      <c r="F216" s="115" t="s">
        <v>2670</v>
      </c>
      <c r="G216" s="116" t="s">
        <v>339</v>
      </c>
      <c r="H216" s="117">
        <v>35.671999999999997</v>
      </c>
      <c r="I216" s="118"/>
      <c r="J216" s="26"/>
      <c r="K216" s="119" t="s">
        <v>1</v>
      </c>
      <c r="L216" s="120"/>
      <c r="M216" s="121">
        <v>0</v>
      </c>
      <c r="N216" s="121">
        <f>M216*H216</f>
        <v>0</v>
      </c>
      <c r="O216" s="121">
        <v>0</v>
      </c>
      <c r="P216" s="121">
        <f>O216*H216</f>
        <v>0</v>
      </c>
      <c r="Q216" s="121">
        <v>0</v>
      </c>
      <c r="R216" s="122">
        <f>Q216*H216</f>
        <v>0</v>
      </c>
      <c r="S216" s="162"/>
      <c r="T216" s="162"/>
      <c r="U216" s="162"/>
      <c r="V216" s="162"/>
      <c r="W216" s="162"/>
      <c r="X216" s="162"/>
      <c r="Y216" s="162"/>
      <c r="Z216" s="162"/>
      <c r="AA216" s="162"/>
      <c r="AB216" s="162"/>
      <c r="AC216" s="162"/>
      <c r="AP216" s="123" t="s">
        <v>214</v>
      </c>
      <c r="AR216" s="123" t="s">
        <v>145</v>
      </c>
      <c r="AS216" s="123" t="s">
        <v>67</v>
      </c>
      <c r="AW216" s="14" t="s">
        <v>144</v>
      </c>
      <c r="BC216" s="124">
        <f>IF(L216="základní",#REF!,0)</f>
        <v>0</v>
      </c>
      <c r="BD216" s="124">
        <f>IF(L216="snížená",#REF!,0)</f>
        <v>0</v>
      </c>
      <c r="BE216" s="124">
        <f>IF(L216="zákl. přenesená",#REF!,0)</f>
        <v>0</v>
      </c>
      <c r="BF216" s="124">
        <f>IF(L216="sníž. přenesená",#REF!,0)</f>
        <v>0</v>
      </c>
      <c r="BG216" s="124">
        <f>IF(L216="nulová",#REF!,0)</f>
        <v>0</v>
      </c>
      <c r="BH216" s="14" t="s">
        <v>65</v>
      </c>
      <c r="BI216" s="124" t="e">
        <f>ROUND(#REF!*H216,2)</f>
        <v>#REF!</v>
      </c>
      <c r="BJ216" s="14" t="s">
        <v>214</v>
      </c>
      <c r="BK216" s="123" t="s">
        <v>2671</v>
      </c>
    </row>
    <row r="217" spans="1:63" s="12" customFormat="1" ht="22.9" customHeight="1" x14ac:dyDescent="0.2">
      <c r="B217" s="103"/>
      <c r="D217" s="104" t="s">
        <v>56</v>
      </c>
      <c r="E217" s="125" t="s">
        <v>2103</v>
      </c>
      <c r="F217" s="125" t="s">
        <v>2104</v>
      </c>
      <c r="J217" s="103"/>
      <c r="K217" s="106"/>
      <c r="L217" s="107"/>
      <c r="M217" s="107"/>
      <c r="N217" s="108">
        <f>SUM(N218:N221)</f>
        <v>18.953409000000001</v>
      </c>
      <c r="O217" s="107"/>
      <c r="P217" s="108">
        <f>SUM(P218:P221)</f>
        <v>3.725212E-2</v>
      </c>
      <c r="Q217" s="107"/>
      <c r="R217" s="109">
        <f>SUM(R218:R221)</f>
        <v>0</v>
      </c>
      <c r="AP217" s="104" t="s">
        <v>65</v>
      </c>
      <c r="AR217" s="110" t="s">
        <v>56</v>
      </c>
      <c r="AS217" s="110" t="s">
        <v>65</v>
      </c>
      <c r="AW217" s="104" t="s">
        <v>144</v>
      </c>
      <c r="BI217" s="111" t="e">
        <f>SUM(BI218:BI221)</f>
        <v>#REF!</v>
      </c>
    </row>
    <row r="218" spans="1:63" s="2" customFormat="1" ht="24.2" customHeight="1" x14ac:dyDescent="0.2">
      <c r="A218" s="162"/>
      <c r="B218" s="112"/>
      <c r="C218" s="113" t="s">
        <v>423</v>
      </c>
      <c r="D218" s="113" t="s">
        <v>145</v>
      </c>
      <c r="E218" s="114" t="s">
        <v>2105</v>
      </c>
      <c r="F218" s="115" t="s">
        <v>2106</v>
      </c>
      <c r="G218" s="116" t="s">
        <v>162</v>
      </c>
      <c r="H218" s="117">
        <v>11.289</v>
      </c>
      <c r="I218" s="118"/>
      <c r="J218" s="26"/>
      <c r="K218" s="119" t="s">
        <v>1</v>
      </c>
      <c r="L218" s="120"/>
      <c r="M218" s="121">
        <v>3.5000000000000003E-2</v>
      </c>
      <c r="N218" s="121">
        <f>M218*H218</f>
        <v>0.39511500000000005</v>
      </c>
      <c r="O218" s="121">
        <v>1.3999999999999999E-4</v>
      </c>
      <c r="P218" s="121">
        <f>O218*H218</f>
        <v>1.5804599999999999E-3</v>
      </c>
      <c r="Q218" s="121">
        <v>0</v>
      </c>
      <c r="R218" s="122">
        <f>Q218*H218</f>
        <v>0</v>
      </c>
      <c r="S218" s="162"/>
      <c r="T218" s="162"/>
      <c r="U218" s="162"/>
      <c r="V218" s="162"/>
      <c r="W218" s="162"/>
      <c r="X218" s="162"/>
      <c r="Y218" s="162"/>
      <c r="Z218" s="162"/>
      <c r="AA218" s="162"/>
      <c r="AB218" s="162"/>
      <c r="AC218" s="162"/>
      <c r="AP218" s="123" t="s">
        <v>143</v>
      </c>
      <c r="AR218" s="123" t="s">
        <v>145</v>
      </c>
      <c r="AS218" s="123" t="s">
        <v>67</v>
      </c>
      <c r="AW218" s="14" t="s">
        <v>144</v>
      </c>
      <c r="BC218" s="124">
        <f>IF(L218="základní",#REF!,0)</f>
        <v>0</v>
      </c>
      <c r="BD218" s="124">
        <f>IF(L218="snížená",#REF!,0)</f>
        <v>0</v>
      </c>
      <c r="BE218" s="124">
        <f>IF(L218="zákl. přenesená",#REF!,0)</f>
        <v>0</v>
      </c>
      <c r="BF218" s="124">
        <f>IF(L218="sníž. přenesená",#REF!,0)</f>
        <v>0</v>
      </c>
      <c r="BG218" s="124">
        <f>IF(L218="nulová",#REF!,0)</f>
        <v>0</v>
      </c>
      <c r="BH218" s="14" t="s">
        <v>65</v>
      </c>
      <c r="BI218" s="124" t="e">
        <f>ROUND(#REF!*H218,2)</f>
        <v>#REF!</v>
      </c>
      <c r="BJ218" s="14" t="s">
        <v>143</v>
      </c>
      <c r="BK218" s="123" t="s">
        <v>2107</v>
      </c>
    </row>
    <row r="219" spans="1:63" s="2" customFormat="1" ht="24.2" customHeight="1" x14ac:dyDescent="0.2">
      <c r="A219" s="162"/>
      <c r="B219" s="112"/>
      <c r="C219" s="113" t="s">
        <v>427</v>
      </c>
      <c r="D219" s="113" t="s">
        <v>145</v>
      </c>
      <c r="E219" s="114" t="s">
        <v>2108</v>
      </c>
      <c r="F219" s="115" t="s">
        <v>2109</v>
      </c>
      <c r="G219" s="116" t="s">
        <v>162</v>
      </c>
      <c r="H219" s="117">
        <v>22.577000000000002</v>
      </c>
      <c r="I219" s="118"/>
      <c r="J219" s="26"/>
      <c r="K219" s="119" t="s">
        <v>1</v>
      </c>
      <c r="L219" s="120"/>
      <c r="M219" s="121">
        <v>0.20599999999999999</v>
      </c>
      <c r="N219" s="121">
        <f>M219*H219</f>
        <v>4.6508620000000001</v>
      </c>
      <c r="O219" s="121">
        <v>6.9999999999999999E-4</v>
      </c>
      <c r="P219" s="121">
        <f>O219*H219</f>
        <v>1.5803900000000003E-2</v>
      </c>
      <c r="Q219" s="121">
        <v>0</v>
      </c>
      <c r="R219" s="122">
        <f>Q219*H219</f>
        <v>0</v>
      </c>
      <c r="S219" s="162"/>
      <c r="T219" s="162"/>
      <c r="U219" s="162"/>
      <c r="V219" s="162"/>
      <c r="W219" s="162"/>
      <c r="X219" s="162"/>
      <c r="Y219" s="162"/>
      <c r="Z219" s="162"/>
      <c r="AA219" s="162"/>
      <c r="AB219" s="162"/>
      <c r="AC219" s="162"/>
      <c r="AP219" s="123" t="s">
        <v>143</v>
      </c>
      <c r="AR219" s="123" t="s">
        <v>145</v>
      </c>
      <c r="AS219" s="123" t="s">
        <v>67</v>
      </c>
      <c r="AW219" s="14" t="s">
        <v>144</v>
      </c>
      <c r="BC219" s="124">
        <f>IF(L219="základní",#REF!,0)</f>
        <v>0</v>
      </c>
      <c r="BD219" s="124">
        <f>IF(L219="snížená",#REF!,0)</f>
        <v>0</v>
      </c>
      <c r="BE219" s="124">
        <f>IF(L219="zákl. přenesená",#REF!,0)</f>
        <v>0</v>
      </c>
      <c r="BF219" s="124">
        <f>IF(L219="sníž. přenesená",#REF!,0)</f>
        <v>0</v>
      </c>
      <c r="BG219" s="124">
        <f>IF(L219="nulová",#REF!,0)</f>
        <v>0</v>
      </c>
      <c r="BH219" s="14" t="s">
        <v>65</v>
      </c>
      <c r="BI219" s="124" t="e">
        <f>ROUND(#REF!*H219,2)</f>
        <v>#REF!</v>
      </c>
      <c r="BJ219" s="14" t="s">
        <v>143</v>
      </c>
      <c r="BK219" s="123" t="s">
        <v>2110</v>
      </c>
    </row>
    <row r="220" spans="1:63" s="2" customFormat="1" ht="16.5" customHeight="1" x14ac:dyDescent="0.2">
      <c r="A220" s="162"/>
      <c r="B220" s="112"/>
      <c r="C220" s="113" t="s">
        <v>431</v>
      </c>
      <c r="D220" s="113" t="s">
        <v>145</v>
      </c>
      <c r="E220" s="114" t="s">
        <v>2111</v>
      </c>
      <c r="F220" s="115" t="s">
        <v>2112</v>
      </c>
      <c r="G220" s="116" t="s">
        <v>162</v>
      </c>
      <c r="H220" s="117">
        <v>22.577000000000002</v>
      </c>
      <c r="I220" s="118"/>
      <c r="J220" s="26"/>
      <c r="K220" s="119" t="s">
        <v>1</v>
      </c>
      <c r="L220" s="120"/>
      <c r="M220" s="121">
        <v>0.61599999999999999</v>
      </c>
      <c r="N220" s="121">
        <f>M220*H220</f>
        <v>13.907432</v>
      </c>
      <c r="O220" s="121">
        <v>8.8000000000000003E-4</v>
      </c>
      <c r="P220" s="121">
        <f>O220*H220</f>
        <v>1.9867760000000002E-2</v>
      </c>
      <c r="Q220" s="121">
        <v>0</v>
      </c>
      <c r="R220" s="122">
        <f>Q220*H220</f>
        <v>0</v>
      </c>
      <c r="S220" s="162"/>
      <c r="T220" s="162"/>
      <c r="U220" s="162"/>
      <c r="V220" s="162"/>
      <c r="W220" s="162"/>
      <c r="X220" s="162"/>
      <c r="Y220" s="162"/>
      <c r="Z220" s="162"/>
      <c r="AA220" s="162"/>
      <c r="AB220" s="162"/>
      <c r="AC220" s="162"/>
      <c r="AP220" s="123" t="s">
        <v>214</v>
      </c>
      <c r="AR220" s="123" t="s">
        <v>145</v>
      </c>
      <c r="AS220" s="123" t="s">
        <v>67</v>
      </c>
      <c r="AW220" s="14" t="s">
        <v>144</v>
      </c>
      <c r="BC220" s="124">
        <f>IF(L220="základní",#REF!,0)</f>
        <v>0</v>
      </c>
      <c r="BD220" s="124">
        <f>IF(L220="snížená",#REF!,0)</f>
        <v>0</v>
      </c>
      <c r="BE220" s="124">
        <f>IF(L220="zákl. přenesená",#REF!,0)</f>
        <v>0</v>
      </c>
      <c r="BF220" s="124">
        <f>IF(L220="sníž. přenesená",#REF!,0)</f>
        <v>0</v>
      </c>
      <c r="BG220" s="124">
        <f>IF(L220="nulová",#REF!,0)</f>
        <v>0</v>
      </c>
      <c r="BH220" s="14" t="s">
        <v>65</v>
      </c>
      <c r="BI220" s="124" t="e">
        <f>ROUND(#REF!*H220,2)</f>
        <v>#REF!</v>
      </c>
      <c r="BJ220" s="14" t="s">
        <v>214</v>
      </c>
      <c r="BK220" s="123" t="s">
        <v>2113</v>
      </c>
    </row>
    <row r="221" spans="1:63" s="2" customFormat="1" ht="24.2" customHeight="1" x14ac:dyDescent="0.2">
      <c r="A221" s="162"/>
      <c r="B221" s="112"/>
      <c r="C221" s="113" t="s">
        <v>435</v>
      </c>
      <c r="D221" s="113" t="s">
        <v>145</v>
      </c>
      <c r="E221" s="114" t="s">
        <v>2672</v>
      </c>
      <c r="F221" s="115" t="s">
        <v>2673</v>
      </c>
      <c r="G221" s="116" t="s">
        <v>339</v>
      </c>
      <c r="H221" s="117">
        <v>150.137</v>
      </c>
      <c r="I221" s="118"/>
      <c r="J221" s="26"/>
      <c r="K221" s="119" t="s">
        <v>1</v>
      </c>
      <c r="L221" s="120"/>
      <c r="M221" s="121">
        <v>0</v>
      </c>
      <c r="N221" s="121">
        <f>M221*H221</f>
        <v>0</v>
      </c>
      <c r="O221" s="121">
        <v>0</v>
      </c>
      <c r="P221" s="121">
        <f>O221*H221</f>
        <v>0</v>
      </c>
      <c r="Q221" s="121">
        <v>0</v>
      </c>
      <c r="R221" s="122">
        <f>Q221*H221</f>
        <v>0</v>
      </c>
      <c r="S221" s="162"/>
      <c r="T221" s="162"/>
      <c r="U221" s="162"/>
      <c r="V221" s="162"/>
      <c r="W221" s="162"/>
      <c r="X221" s="162"/>
      <c r="Y221" s="162"/>
      <c r="Z221" s="162"/>
      <c r="AA221" s="162"/>
      <c r="AB221" s="162"/>
      <c r="AC221" s="162"/>
      <c r="AP221" s="123" t="s">
        <v>214</v>
      </c>
      <c r="AR221" s="123" t="s">
        <v>145</v>
      </c>
      <c r="AS221" s="123" t="s">
        <v>67</v>
      </c>
      <c r="AW221" s="14" t="s">
        <v>144</v>
      </c>
      <c r="BC221" s="124">
        <f>IF(L221="základní",#REF!,0)</f>
        <v>0</v>
      </c>
      <c r="BD221" s="124">
        <f>IF(L221="snížená",#REF!,0)</f>
        <v>0</v>
      </c>
      <c r="BE221" s="124">
        <f>IF(L221="zákl. přenesená",#REF!,0)</f>
        <v>0</v>
      </c>
      <c r="BF221" s="124">
        <f>IF(L221="sníž. přenesená",#REF!,0)</f>
        <v>0</v>
      </c>
      <c r="BG221" s="124">
        <f>IF(L221="nulová",#REF!,0)</f>
        <v>0</v>
      </c>
      <c r="BH221" s="14" t="s">
        <v>65</v>
      </c>
      <c r="BI221" s="124" t="e">
        <f>ROUND(#REF!*H221,2)</f>
        <v>#REF!</v>
      </c>
      <c r="BJ221" s="14" t="s">
        <v>214</v>
      </c>
      <c r="BK221" s="123" t="s">
        <v>2674</v>
      </c>
    </row>
    <row r="222" spans="1:63" s="12" customFormat="1" ht="22.9" customHeight="1" x14ac:dyDescent="0.2">
      <c r="B222" s="103"/>
      <c r="D222" s="104" t="s">
        <v>56</v>
      </c>
      <c r="E222" s="125" t="s">
        <v>1737</v>
      </c>
      <c r="F222" s="125" t="s">
        <v>1738</v>
      </c>
      <c r="J222" s="103"/>
      <c r="K222" s="106"/>
      <c r="L222" s="107"/>
      <c r="M222" s="107"/>
      <c r="N222" s="108">
        <f>SUM(N223:N248)</f>
        <v>23.098996</v>
      </c>
      <c r="O222" s="107"/>
      <c r="P222" s="108">
        <f>SUM(P223:P248)</f>
        <v>0.15133375000000002</v>
      </c>
      <c r="Q222" s="107"/>
      <c r="R222" s="109">
        <f>SUM(R223:R248)</f>
        <v>0.5789434</v>
      </c>
      <c r="AP222" s="104" t="s">
        <v>67</v>
      </c>
      <c r="AR222" s="110" t="s">
        <v>56</v>
      </c>
      <c r="AS222" s="110" t="s">
        <v>65</v>
      </c>
      <c r="AW222" s="104" t="s">
        <v>144</v>
      </c>
      <c r="BI222" s="111" t="e">
        <f>SUM(BI223:BI248)</f>
        <v>#REF!</v>
      </c>
    </row>
    <row r="223" spans="1:63" s="2" customFormat="1" ht="16.5" customHeight="1" x14ac:dyDescent="0.2">
      <c r="A223" s="162"/>
      <c r="B223" s="112"/>
      <c r="C223" s="113" t="s">
        <v>439</v>
      </c>
      <c r="D223" s="113" t="s">
        <v>145</v>
      </c>
      <c r="E223" s="114" t="s">
        <v>1739</v>
      </c>
      <c r="F223" s="115" t="s">
        <v>1740</v>
      </c>
      <c r="G223" s="116" t="s">
        <v>727</v>
      </c>
      <c r="H223" s="117">
        <v>1.5049999999999999</v>
      </c>
      <c r="I223" s="118"/>
      <c r="J223" s="26"/>
      <c r="K223" s="119" t="s">
        <v>1</v>
      </c>
      <c r="L223" s="120"/>
      <c r="M223" s="121">
        <v>0.54800000000000004</v>
      </c>
      <c r="N223" s="121">
        <f>M223*H223</f>
        <v>0.82474000000000003</v>
      </c>
      <c r="O223" s="121">
        <v>0</v>
      </c>
      <c r="P223" s="121">
        <f>O223*H223</f>
        <v>0</v>
      </c>
      <c r="Q223" s="121">
        <v>1.933E-2</v>
      </c>
      <c r="R223" s="122">
        <f>Q223*H223</f>
        <v>2.9091649999999997E-2</v>
      </c>
      <c r="S223" s="162"/>
      <c r="T223" s="162"/>
      <c r="U223" s="162"/>
      <c r="V223" s="162"/>
      <c r="W223" s="162"/>
      <c r="X223" s="162"/>
      <c r="Y223" s="162"/>
      <c r="Z223" s="162"/>
      <c r="AA223" s="162"/>
      <c r="AB223" s="162"/>
      <c r="AC223" s="162"/>
      <c r="AP223" s="123" t="s">
        <v>214</v>
      </c>
      <c r="AR223" s="123" t="s">
        <v>145</v>
      </c>
      <c r="AS223" s="123" t="s">
        <v>67</v>
      </c>
      <c r="AW223" s="14" t="s">
        <v>144</v>
      </c>
      <c r="BC223" s="124">
        <f>IF(L223="základní",#REF!,0)</f>
        <v>0</v>
      </c>
      <c r="BD223" s="124">
        <f>IF(L223="snížená",#REF!,0)</f>
        <v>0</v>
      </c>
      <c r="BE223" s="124">
        <f>IF(L223="zákl. přenesená",#REF!,0)</f>
        <v>0</v>
      </c>
      <c r="BF223" s="124">
        <f>IF(L223="sníž. přenesená",#REF!,0)</f>
        <v>0</v>
      </c>
      <c r="BG223" s="124">
        <f>IF(L223="nulová",#REF!,0)</f>
        <v>0</v>
      </c>
      <c r="BH223" s="14" t="s">
        <v>65</v>
      </c>
      <c r="BI223" s="124" t="e">
        <f>ROUND(#REF!*H223,2)</f>
        <v>#REF!</v>
      </c>
      <c r="BJ223" s="14" t="s">
        <v>214</v>
      </c>
      <c r="BK223" s="123" t="s">
        <v>2675</v>
      </c>
    </row>
    <row r="224" spans="1:63" s="2" customFormat="1" ht="24.2" customHeight="1" x14ac:dyDescent="0.2">
      <c r="A224" s="162"/>
      <c r="B224" s="112"/>
      <c r="C224" s="113" t="s">
        <v>443</v>
      </c>
      <c r="D224" s="113" t="s">
        <v>145</v>
      </c>
      <c r="E224" s="114" t="s">
        <v>2676</v>
      </c>
      <c r="F224" s="115" t="s">
        <v>2677</v>
      </c>
      <c r="G224" s="116" t="s">
        <v>727</v>
      </c>
      <c r="H224" s="117">
        <v>1.5049999999999999</v>
      </c>
      <c r="I224" s="118"/>
      <c r="J224" s="26"/>
      <c r="K224" s="119" t="s">
        <v>1</v>
      </c>
      <c r="L224" s="120"/>
      <c r="M224" s="121">
        <v>1.4</v>
      </c>
      <c r="N224" s="121">
        <f>M224*H224</f>
        <v>2.1069999999999998</v>
      </c>
      <c r="O224" s="121">
        <v>2.894E-2</v>
      </c>
      <c r="P224" s="121">
        <f>O224*H224</f>
        <v>4.3554699999999995E-2</v>
      </c>
      <c r="Q224" s="121">
        <v>0</v>
      </c>
      <c r="R224" s="122">
        <f>Q224*H224</f>
        <v>0</v>
      </c>
      <c r="S224" s="162"/>
      <c r="T224" s="162"/>
      <c r="U224" s="162"/>
      <c r="V224" s="162"/>
      <c r="W224" s="162"/>
      <c r="X224" s="162"/>
      <c r="Y224" s="162"/>
      <c r="Z224" s="162"/>
      <c r="AA224" s="162"/>
      <c r="AB224" s="162"/>
      <c r="AC224" s="162"/>
      <c r="AP224" s="123" t="s">
        <v>214</v>
      </c>
      <c r="AR224" s="123" t="s">
        <v>145</v>
      </c>
      <c r="AS224" s="123" t="s">
        <v>67</v>
      </c>
      <c r="AW224" s="14" t="s">
        <v>144</v>
      </c>
      <c r="BC224" s="124">
        <f>IF(L224="základní",#REF!,0)</f>
        <v>0</v>
      </c>
      <c r="BD224" s="124">
        <f>IF(L224="snížená",#REF!,0)</f>
        <v>0</v>
      </c>
      <c r="BE224" s="124">
        <f>IF(L224="zákl. přenesená",#REF!,0)</f>
        <v>0</v>
      </c>
      <c r="BF224" s="124">
        <f>IF(L224="sníž. přenesená",#REF!,0)</f>
        <v>0</v>
      </c>
      <c r="BG224" s="124">
        <f>IF(L224="nulová",#REF!,0)</f>
        <v>0</v>
      </c>
      <c r="BH224" s="14" t="s">
        <v>65</v>
      </c>
      <c r="BI224" s="124" t="e">
        <f>ROUND(#REF!*H224,2)</f>
        <v>#REF!</v>
      </c>
      <c r="BJ224" s="14" t="s">
        <v>214</v>
      </c>
      <c r="BK224" s="123" t="s">
        <v>2678</v>
      </c>
    </row>
    <row r="225" spans="1:63" s="2" customFormat="1" ht="21.75" customHeight="1" x14ac:dyDescent="0.2">
      <c r="A225" s="162"/>
      <c r="B225" s="112"/>
      <c r="C225" s="113" t="s">
        <v>447</v>
      </c>
      <c r="D225" s="113" t="s">
        <v>145</v>
      </c>
      <c r="E225" s="114" t="s">
        <v>1808</v>
      </c>
      <c r="F225" s="115" t="s">
        <v>1809</v>
      </c>
      <c r="G225" s="116" t="s">
        <v>162</v>
      </c>
      <c r="H225" s="117">
        <v>1.5049999999999999</v>
      </c>
      <c r="I225" s="118"/>
      <c r="J225" s="26"/>
      <c r="K225" s="119" t="s">
        <v>1</v>
      </c>
      <c r="L225" s="120"/>
      <c r="M225" s="121">
        <v>0</v>
      </c>
      <c r="N225" s="121">
        <f>M225*H225</f>
        <v>0</v>
      </c>
      <c r="O225" s="121">
        <v>1E-3</v>
      </c>
      <c r="P225" s="121">
        <f>O225*H225</f>
        <v>1.5049999999999998E-3</v>
      </c>
      <c r="Q225" s="121">
        <v>0</v>
      </c>
      <c r="R225" s="122">
        <f>Q225*H225</f>
        <v>0</v>
      </c>
      <c r="S225" s="162"/>
      <c r="T225" s="162"/>
      <c r="U225" s="162"/>
      <c r="V225" s="162"/>
      <c r="W225" s="162"/>
      <c r="X225" s="162"/>
      <c r="Y225" s="162"/>
      <c r="Z225" s="162"/>
      <c r="AA225" s="162"/>
      <c r="AB225" s="162"/>
      <c r="AC225" s="162"/>
      <c r="AP225" s="123" t="s">
        <v>214</v>
      </c>
      <c r="AR225" s="123" t="s">
        <v>145</v>
      </c>
      <c r="AS225" s="123" t="s">
        <v>67</v>
      </c>
      <c r="AW225" s="14" t="s">
        <v>144</v>
      </c>
      <c r="BC225" s="124">
        <f>IF(L225="základní",#REF!,0)</f>
        <v>0</v>
      </c>
      <c r="BD225" s="124">
        <f>IF(L225="snížená",#REF!,0)</f>
        <v>0</v>
      </c>
      <c r="BE225" s="124">
        <f>IF(L225="zákl. přenesená",#REF!,0)</f>
        <v>0</v>
      </c>
      <c r="BF225" s="124">
        <f>IF(L225="sníž. přenesená",#REF!,0)</f>
        <v>0</v>
      </c>
      <c r="BG225" s="124">
        <f>IF(L225="nulová",#REF!,0)</f>
        <v>0</v>
      </c>
      <c r="BH225" s="14" t="s">
        <v>65</v>
      </c>
      <c r="BI225" s="124" t="e">
        <f>ROUND(#REF!*H225,2)</f>
        <v>#REF!</v>
      </c>
      <c r="BJ225" s="14" t="s">
        <v>214</v>
      </c>
      <c r="BK225" s="123" t="s">
        <v>2679</v>
      </c>
    </row>
    <row r="226" spans="1:63" s="2" customFormat="1" ht="24.2" customHeight="1" x14ac:dyDescent="0.2">
      <c r="A226" s="162"/>
      <c r="B226" s="112"/>
      <c r="C226" s="113" t="s">
        <v>453</v>
      </c>
      <c r="D226" s="113" t="s">
        <v>145</v>
      </c>
      <c r="E226" s="114" t="s">
        <v>1805</v>
      </c>
      <c r="F226" s="115" t="s">
        <v>1806</v>
      </c>
      <c r="G226" s="116" t="s">
        <v>727</v>
      </c>
      <c r="H226" s="117">
        <v>1.5049999999999999</v>
      </c>
      <c r="I226" s="118"/>
      <c r="J226" s="26"/>
      <c r="K226" s="119" t="s">
        <v>1</v>
      </c>
      <c r="L226" s="120"/>
      <c r="M226" s="121">
        <v>0.33</v>
      </c>
      <c r="N226" s="121">
        <f>M226*H226</f>
        <v>0.49664999999999998</v>
      </c>
      <c r="O226" s="121">
        <v>5.1999999999999995E-4</v>
      </c>
      <c r="P226" s="121">
        <f>O226*H226</f>
        <v>7.8259999999999983E-4</v>
      </c>
      <c r="Q226" s="121">
        <v>0</v>
      </c>
      <c r="R226" s="122">
        <f>Q226*H226</f>
        <v>0</v>
      </c>
      <c r="S226" s="162"/>
      <c r="T226" s="162"/>
      <c r="U226" s="162"/>
      <c r="V226" s="162"/>
      <c r="W226" s="162"/>
      <c r="X226" s="162"/>
      <c r="Y226" s="162"/>
      <c r="Z226" s="162"/>
      <c r="AA226" s="162"/>
      <c r="AB226" s="162"/>
      <c r="AC226" s="162"/>
      <c r="AP226" s="123" t="s">
        <v>214</v>
      </c>
      <c r="AR226" s="123" t="s">
        <v>145</v>
      </c>
      <c r="AS226" s="123" t="s">
        <v>67</v>
      </c>
      <c r="AW226" s="14" t="s">
        <v>144</v>
      </c>
      <c r="BC226" s="124">
        <f>IF(L226="základní",#REF!,0)</f>
        <v>0</v>
      </c>
      <c r="BD226" s="124">
        <f>IF(L226="snížená",#REF!,0)</f>
        <v>0</v>
      </c>
      <c r="BE226" s="124">
        <f>IF(L226="zákl. přenesená",#REF!,0)</f>
        <v>0</v>
      </c>
      <c r="BF226" s="124">
        <f>IF(L226="sníž. přenesená",#REF!,0)</f>
        <v>0</v>
      </c>
      <c r="BG226" s="124">
        <f>IF(L226="nulová",#REF!,0)</f>
        <v>0</v>
      </c>
      <c r="BH226" s="14" t="s">
        <v>65</v>
      </c>
      <c r="BI226" s="124" t="e">
        <f>ROUND(#REF!*H226,2)</f>
        <v>#REF!</v>
      </c>
      <c r="BJ226" s="14" t="s">
        <v>214</v>
      </c>
      <c r="BK226" s="123" t="s">
        <v>2680</v>
      </c>
    </row>
    <row r="227" spans="1:63" s="2" customFormat="1" ht="16.5" customHeight="1" x14ac:dyDescent="0.2">
      <c r="A227" s="162"/>
      <c r="B227" s="112"/>
      <c r="C227" s="113" t="s">
        <v>457</v>
      </c>
      <c r="D227" s="113" t="s">
        <v>145</v>
      </c>
      <c r="E227" s="114" t="s">
        <v>1754</v>
      </c>
      <c r="F227" s="115" t="s">
        <v>1755</v>
      </c>
      <c r="G227" s="116" t="s">
        <v>162</v>
      </c>
      <c r="H227" s="117">
        <v>3.01</v>
      </c>
      <c r="I227" s="118"/>
      <c r="J227" s="26"/>
      <c r="K227" s="119" t="s">
        <v>1</v>
      </c>
      <c r="L227" s="120"/>
      <c r="M227" s="121">
        <v>0.36199999999999999</v>
      </c>
      <c r="N227" s="121">
        <f>M227*H227</f>
        <v>1.0896199999999998</v>
      </c>
      <c r="O227" s="121">
        <v>0</v>
      </c>
      <c r="P227" s="121">
        <f>O227*H227</f>
        <v>0</v>
      </c>
      <c r="Q227" s="121">
        <v>1.9460000000000002E-2</v>
      </c>
      <c r="R227" s="122">
        <f>Q227*H227</f>
        <v>5.8574599999999998E-2</v>
      </c>
      <c r="S227" s="162"/>
      <c r="T227" s="162"/>
      <c r="U227" s="162"/>
      <c r="V227" s="162"/>
      <c r="W227" s="162"/>
      <c r="X227" s="162"/>
      <c r="Y227" s="162"/>
      <c r="Z227" s="162"/>
      <c r="AA227" s="162"/>
      <c r="AB227" s="162"/>
      <c r="AC227" s="162"/>
      <c r="AP227" s="123" t="s">
        <v>214</v>
      </c>
      <c r="AR227" s="123" t="s">
        <v>145</v>
      </c>
      <c r="AS227" s="123" t="s">
        <v>67</v>
      </c>
      <c r="AW227" s="14" t="s">
        <v>144</v>
      </c>
      <c r="BC227" s="124">
        <f>IF(L227="základní",#REF!,0)</f>
        <v>0</v>
      </c>
      <c r="BD227" s="124">
        <f>IF(L227="snížená",#REF!,0)</f>
        <v>0</v>
      </c>
      <c r="BE227" s="124">
        <f>IF(L227="zákl. přenesená",#REF!,0)</f>
        <v>0</v>
      </c>
      <c r="BF227" s="124">
        <f>IF(L227="sníž. přenesená",#REF!,0)</f>
        <v>0</v>
      </c>
      <c r="BG227" s="124">
        <f>IF(L227="nulová",#REF!,0)</f>
        <v>0</v>
      </c>
      <c r="BH227" s="14" t="s">
        <v>65</v>
      </c>
      <c r="BI227" s="124" t="e">
        <f>ROUND(#REF!*H227,2)</f>
        <v>#REF!</v>
      </c>
      <c r="BJ227" s="14" t="s">
        <v>214</v>
      </c>
      <c r="BK227" s="123" t="s">
        <v>2681</v>
      </c>
    </row>
    <row r="228" spans="1:63" s="2" customFormat="1" ht="24.2" customHeight="1" x14ac:dyDescent="0.2">
      <c r="A228" s="162"/>
      <c r="B228" s="112"/>
      <c r="C228" s="113" t="s">
        <v>461</v>
      </c>
      <c r="D228" s="113" t="s">
        <v>145</v>
      </c>
      <c r="E228" s="114" t="s">
        <v>2382</v>
      </c>
      <c r="F228" s="115" t="s">
        <v>2383</v>
      </c>
      <c r="G228" s="116" t="s">
        <v>162</v>
      </c>
      <c r="H228" s="117">
        <v>1.5049999999999999</v>
      </c>
      <c r="I228" s="118"/>
      <c r="J228" s="26"/>
      <c r="K228" s="119" t="s">
        <v>1</v>
      </c>
      <c r="L228" s="120"/>
      <c r="M228" s="121">
        <v>1.1000000000000001</v>
      </c>
      <c r="N228" s="121">
        <f>M228*H228</f>
        <v>1.6555</v>
      </c>
      <c r="O228" s="121">
        <v>1.197E-2</v>
      </c>
      <c r="P228" s="121">
        <f>O228*H228</f>
        <v>1.8014849999999999E-2</v>
      </c>
      <c r="Q228" s="121">
        <v>0</v>
      </c>
      <c r="R228" s="122">
        <f>Q228*H228</f>
        <v>0</v>
      </c>
      <c r="S228" s="162"/>
      <c r="T228" s="162"/>
      <c r="U228" s="162"/>
      <c r="V228" s="162"/>
      <c r="W228" s="162"/>
      <c r="X228" s="162"/>
      <c r="Y228" s="162"/>
      <c r="Z228" s="162"/>
      <c r="AA228" s="162"/>
      <c r="AB228" s="162"/>
      <c r="AC228" s="162"/>
      <c r="AP228" s="123" t="s">
        <v>214</v>
      </c>
      <c r="AR228" s="123" t="s">
        <v>145</v>
      </c>
      <c r="AS228" s="123" t="s">
        <v>67</v>
      </c>
      <c r="AW228" s="14" t="s">
        <v>144</v>
      </c>
      <c r="BC228" s="124">
        <f>IF(L228="základní",#REF!,0)</f>
        <v>0</v>
      </c>
      <c r="BD228" s="124">
        <f>IF(L228="snížená",#REF!,0)</f>
        <v>0</v>
      </c>
      <c r="BE228" s="124">
        <f>IF(L228="zákl. přenesená",#REF!,0)</f>
        <v>0</v>
      </c>
      <c r="BF228" s="124">
        <f>IF(L228="sníž. přenesená",#REF!,0)</f>
        <v>0</v>
      </c>
      <c r="BG228" s="124">
        <f>IF(L228="nulová",#REF!,0)</f>
        <v>0</v>
      </c>
      <c r="BH228" s="14" t="s">
        <v>65</v>
      </c>
      <c r="BI228" s="124" t="e">
        <f>ROUND(#REF!*H228,2)</f>
        <v>#REF!</v>
      </c>
      <c r="BJ228" s="14" t="s">
        <v>214</v>
      </c>
      <c r="BK228" s="123" t="s">
        <v>2682</v>
      </c>
    </row>
    <row r="229" spans="1:63" s="2" customFormat="1" ht="24.2" customHeight="1" x14ac:dyDescent="0.2">
      <c r="A229" s="162"/>
      <c r="B229" s="112"/>
      <c r="C229" s="113" t="s">
        <v>465</v>
      </c>
      <c r="D229" s="113" t="s">
        <v>145</v>
      </c>
      <c r="E229" s="114" t="s">
        <v>2683</v>
      </c>
      <c r="F229" s="115" t="s">
        <v>2684</v>
      </c>
      <c r="G229" s="116" t="s">
        <v>727</v>
      </c>
      <c r="H229" s="117">
        <v>1.5049999999999999</v>
      </c>
      <c r="I229" s="118"/>
      <c r="J229" s="26"/>
      <c r="K229" s="119" t="s">
        <v>1</v>
      </c>
      <c r="L229" s="120"/>
      <c r="M229" s="121">
        <v>1.1000000000000001</v>
      </c>
      <c r="N229" s="121">
        <f>M229*H229</f>
        <v>1.6555</v>
      </c>
      <c r="O229" s="121">
        <v>1.396E-2</v>
      </c>
      <c r="P229" s="121">
        <f>O229*H229</f>
        <v>2.1009799999999999E-2</v>
      </c>
      <c r="Q229" s="121">
        <v>0</v>
      </c>
      <c r="R229" s="122">
        <f>Q229*H229</f>
        <v>0</v>
      </c>
      <c r="S229" s="162"/>
      <c r="T229" s="162"/>
      <c r="U229" s="162"/>
      <c r="V229" s="162"/>
      <c r="W229" s="162"/>
      <c r="X229" s="162"/>
      <c r="Y229" s="162"/>
      <c r="Z229" s="162"/>
      <c r="AA229" s="162"/>
      <c r="AB229" s="162"/>
      <c r="AC229" s="162"/>
      <c r="AP229" s="123" t="s">
        <v>214</v>
      </c>
      <c r="AR229" s="123" t="s">
        <v>145</v>
      </c>
      <c r="AS229" s="123" t="s">
        <v>67</v>
      </c>
      <c r="AW229" s="14" t="s">
        <v>144</v>
      </c>
      <c r="BC229" s="124">
        <f>IF(L229="základní",#REF!,0)</f>
        <v>0</v>
      </c>
      <c r="BD229" s="124">
        <f>IF(L229="snížená",#REF!,0)</f>
        <v>0</v>
      </c>
      <c r="BE229" s="124">
        <f>IF(L229="zákl. přenesená",#REF!,0)</f>
        <v>0</v>
      </c>
      <c r="BF229" s="124">
        <f>IF(L229="sníž. přenesená",#REF!,0)</f>
        <v>0</v>
      </c>
      <c r="BG229" s="124">
        <f>IF(L229="nulová",#REF!,0)</f>
        <v>0</v>
      </c>
      <c r="BH229" s="14" t="s">
        <v>65</v>
      </c>
      <c r="BI229" s="124" t="e">
        <f>ROUND(#REF!*H229,2)</f>
        <v>#REF!</v>
      </c>
      <c r="BJ229" s="14" t="s">
        <v>214</v>
      </c>
      <c r="BK229" s="123" t="s">
        <v>2685</v>
      </c>
    </row>
    <row r="230" spans="1:63" s="2" customFormat="1" ht="16.5" customHeight="1" x14ac:dyDescent="0.2">
      <c r="A230" s="162"/>
      <c r="B230" s="112"/>
      <c r="C230" s="113" t="s">
        <v>469</v>
      </c>
      <c r="D230" s="113" t="s">
        <v>145</v>
      </c>
      <c r="E230" s="114" t="s">
        <v>1820</v>
      </c>
      <c r="F230" s="115" t="s">
        <v>1821</v>
      </c>
      <c r="G230" s="116" t="s">
        <v>162</v>
      </c>
      <c r="H230" s="117">
        <v>3.01</v>
      </c>
      <c r="I230" s="118"/>
      <c r="J230" s="26"/>
      <c r="K230" s="119" t="s">
        <v>1</v>
      </c>
      <c r="L230" s="120"/>
      <c r="M230" s="121">
        <v>0.33</v>
      </c>
      <c r="N230" s="121">
        <f>M230*H230</f>
        <v>0.99329999999999996</v>
      </c>
      <c r="O230" s="121">
        <v>5.1999999999999995E-4</v>
      </c>
      <c r="P230" s="121">
        <f>O230*H230</f>
        <v>1.5651999999999997E-3</v>
      </c>
      <c r="Q230" s="121">
        <v>0</v>
      </c>
      <c r="R230" s="122">
        <f>Q230*H230</f>
        <v>0</v>
      </c>
      <c r="S230" s="162"/>
      <c r="T230" s="162"/>
      <c r="U230" s="162"/>
      <c r="V230" s="162"/>
      <c r="W230" s="162"/>
      <c r="X230" s="162"/>
      <c r="Y230" s="162"/>
      <c r="Z230" s="162"/>
      <c r="AA230" s="162"/>
      <c r="AB230" s="162"/>
      <c r="AC230" s="162"/>
      <c r="AP230" s="123" t="s">
        <v>214</v>
      </c>
      <c r="AR230" s="123" t="s">
        <v>145</v>
      </c>
      <c r="AS230" s="123" t="s">
        <v>67</v>
      </c>
      <c r="AW230" s="14" t="s">
        <v>144</v>
      </c>
      <c r="BC230" s="124">
        <f>IF(L230="základní",#REF!,0)</f>
        <v>0</v>
      </c>
      <c r="BD230" s="124">
        <f>IF(L230="snížená",#REF!,0)</f>
        <v>0</v>
      </c>
      <c r="BE230" s="124">
        <f>IF(L230="zákl. přenesená",#REF!,0)</f>
        <v>0</v>
      </c>
      <c r="BF230" s="124">
        <f>IF(L230="sníž. přenesená",#REF!,0)</f>
        <v>0</v>
      </c>
      <c r="BG230" s="124">
        <f>IF(L230="nulová",#REF!,0)</f>
        <v>0</v>
      </c>
      <c r="BH230" s="14" t="s">
        <v>65</v>
      </c>
      <c r="BI230" s="124" t="e">
        <f>ROUND(#REF!*H230,2)</f>
        <v>#REF!</v>
      </c>
      <c r="BJ230" s="14" t="s">
        <v>214</v>
      </c>
      <c r="BK230" s="123" t="s">
        <v>2686</v>
      </c>
    </row>
    <row r="231" spans="1:63" s="2" customFormat="1" ht="16.5" customHeight="1" x14ac:dyDescent="0.2">
      <c r="A231" s="162"/>
      <c r="B231" s="112"/>
      <c r="C231" s="113" t="s">
        <v>473</v>
      </c>
      <c r="D231" s="113" t="s">
        <v>145</v>
      </c>
      <c r="E231" s="114" t="s">
        <v>1826</v>
      </c>
      <c r="F231" s="115" t="s">
        <v>1827</v>
      </c>
      <c r="G231" s="116" t="s">
        <v>178</v>
      </c>
      <c r="H231" s="117">
        <v>0.753</v>
      </c>
      <c r="I231" s="118"/>
      <c r="J231" s="26"/>
      <c r="K231" s="119" t="s">
        <v>1</v>
      </c>
      <c r="L231" s="120"/>
      <c r="M231" s="121">
        <v>0</v>
      </c>
      <c r="N231" s="121">
        <f>M231*H231</f>
        <v>0</v>
      </c>
      <c r="O231" s="121">
        <v>1.2E-2</v>
      </c>
      <c r="P231" s="121">
        <f>O231*H231</f>
        <v>9.0360000000000006E-3</v>
      </c>
      <c r="Q231" s="121">
        <v>0</v>
      </c>
      <c r="R231" s="122">
        <f>Q231*H231</f>
        <v>0</v>
      </c>
      <c r="S231" s="162"/>
      <c r="T231" s="162"/>
      <c r="U231" s="162"/>
      <c r="V231" s="162"/>
      <c r="W231" s="162"/>
      <c r="X231" s="162"/>
      <c r="Y231" s="162"/>
      <c r="Z231" s="162"/>
      <c r="AA231" s="162"/>
      <c r="AB231" s="162"/>
      <c r="AC231" s="162"/>
      <c r="AP231" s="123" t="s">
        <v>214</v>
      </c>
      <c r="AR231" s="123" t="s">
        <v>145</v>
      </c>
      <c r="AS231" s="123" t="s">
        <v>67</v>
      </c>
      <c r="AW231" s="14" t="s">
        <v>144</v>
      </c>
      <c r="BC231" s="124">
        <f>IF(L231="základní",#REF!,0)</f>
        <v>0</v>
      </c>
      <c r="BD231" s="124">
        <f>IF(L231="snížená",#REF!,0)</f>
        <v>0</v>
      </c>
      <c r="BE231" s="124">
        <f>IF(L231="zákl. přenesená",#REF!,0)</f>
        <v>0</v>
      </c>
      <c r="BF231" s="124">
        <f>IF(L231="sníž. přenesená",#REF!,0)</f>
        <v>0</v>
      </c>
      <c r="BG231" s="124">
        <f>IF(L231="nulová",#REF!,0)</f>
        <v>0</v>
      </c>
      <c r="BH231" s="14" t="s">
        <v>65</v>
      </c>
      <c r="BI231" s="124" t="e">
        <f>ROUND(#REF!*H231,2)</f>
        <v>#REF!</v>
      </c>
      <c r="BJ231" s="14" t="s">
        <v>214</v>
      </c>
      <c r="BK231" s="123" t="s">
        <v>2687</v>
      </c>
    </row>
    <row r="232" spans="1:63" s="2" customFormat="1" ht="16.5" customHeight="1" x14ac:dyDescent="0.2">
      <c r="A232" s="162"/>
      <c r="B232" s="112"/>
      <c r="C232" s="113" t="s">
        <v>477</v>
      </c>
      <c r="D232" s="113" t="s">
        <v>145</v>
      </c>
      <c r="E232" s="114" t="s">
        <v>1832</v>
      </c>
      <c r="F232" s="115" t="s">
        <v>1833</v>
      </c>
      <c r="G232" s="116" t="s">
        <v>162</v>
      </c>
      <c r="H232" s="117">
        <v>3.01</v>
      </c>
      <c r="I232" s="118"/>
      <c r="J232" s="26"/>
      <c r="K232" s="119" t="s">
        <v>1</v>
      </c>
      <c r="L232" s="120"/>
      <c r="M232" s="121">
        <v>0</v>
      </c>
      <c r="N232" s="121">
        <f>M232*H232</f>
        <v>0</v>
      </c>
      <c r="O232" s="121">
        <v>5.0000000000000001E-4</v>
      </c>
      <c r="P232" s="121">
        <f>O232*H232</f>
        <v>1.5049999999999998E-3</v>
      </c>
      <c r="Q232" s="121">
        <v>0</v>
      </c>
      <c r="R232" s="122">
        <f>Q232*H232</f>
        <v>0</v>
      </c>
      <c r="S232" s="162"/>
      <c r="T232" s="162"/>
      <c r="U232" s="162"/>
      <c r="V232" s="162"/>
      <c r="W232" s="162"/>
      <c r="X232" s="162"/>
      <c r="Y232" s="162"/>
      <c r="Z232" s="162"/>
      <c r="AA232" s="162"/>
      <c r="AB232" s="162"/>
      <c r="AC232" s="162"/>
      <c r="AP232" s="123" t="s">
        <v>214</v>
      </c>
      <c r="AR232" s="123" t="s">
        <v>145</v>
      </c>
      <c r="AS232" s="123" t="s">
        <v>67</v>
      </c>
      <c r="AW232" s="14" t="s">
        <v>144</v>
      </c>
      <c r="BC232" s="124">
        <f>IF(L232="základní",#REF!,0)</f>
        <v>0</v>
      </c>
      <c r="BD232" s="124">
        <f>IF(L232="snížená",#REF!,0)</f>
        <v>0</v>
      </c>
      <c r="BE232" s="124">
        <f>IF(L232="zákl. přenesená",#REF!,0)</f>
        <v>0</v>
      </c>
      <c r="BF232" s="124">
        <f>IF(L232="sníž. přenesená",#REF!,0)</f>
        <v>0</v>
      </c>
      <c r="BG232" s="124">
        <f>IF(L232="nulová",#REF!,0)</f>
        <v>0</v>
      </c>
      <c r="BH232" s="14" t="s">
        <v>65</v>
      </c>
      <c r="BI232" s="124" t="e">
        <f>ROUND(#REF!*H232,2)</f>
        <v>#REF!</v>
      </c>
      <c r="BJ232" s="14" t="s">
        <v>214</v>
      </c>
      <c r="BK232" s="123" t="s">
        <v>2688</v>
      </c>
    </row>
    <row r="233" spans="1:63" s="2" customFormat="1" ht="16.5" customHeight="1" x14ac:dyDescent="0.2">
      <c r="A233" s="162"/>
      <c r="B233" s="112"/>
      <c r="C233" s="113" t="s">
        <v>481</v>
      </c>
      <c r="D233" s="113" t="s">
        <v>145</v>
      </c>
      <c r="E233" s="114" t="s">
        <v>1823</v>
      </c>
      <c r="F233" s="115" t="s">
        <v>1824</v>
      </c>
      <c r="G233" s="116" t="s">
        <v>727</v>
      </c>
      <c r="H233" s="117">
        <v>3.01</v>
      </c>
      <c r="I233" s="118"/>
      <c r="J233" s="26"/>
      <c r="K233" s="119" t="s">
        <v>1</v>
      </c>
      <c r="L233" s="120"/>
      <c r="M233" s="121">
        <v>0.33</v>
      </c>
      <c r="N233" s="121">
        <f>M233*H233</f>
        <v>0.99329999999999996</v>
      </c>
      <c r="O233" s="121">
        <v>5.1999999999999995E-4</v>
      </c>
      <c r="P233" s="121">
        <f>O233*H233</f>
        <v>1.5651999999999997E-3</v>
      </c>
      <c r="Q233" s="121">
        <v>0</v>
      </c>
      <c r="R233" s="122">
        <f>Q233*H233</f>
        <v>0</v>
      </c>
      <c r="S233" s="162"/>
      <c r="T233" s="162"/>
      <c r="U233" s="162"/>
      <c r="V233" s="162"/>
      <c r="W233" s="162"/>
      <c r="X233" s="162"/>
      <c r="Y233" s="162"/>
      <c r="Z233" s="162"/>
      <c r="AA233" s="162"/>
      <c r="AB233" s="162"/>
      <c r="AC233" s="162"/>
      <c r="AP233" s="123" t="s">
        <v>214</v>
      </c>
      <c r="AR233" s="123" t="s">
        <v>145</v>
      </c>
      <c r="AS233" s="123" t="s">
        <v>67</v>
      </c>
      <c r="AW233" s="14" t="s">
        <v>144</v>
      </c>
      <c r="BC233" s="124">
        <f>IF(L233="základní",#REF!,0)</f>
        <v>0</v>
      </c>
      <c r="BD233" s="124">
        <f>IF(L233="snížená",#REF!,0)</f>
        <v>0</v>
      </c>
      <c r="BE233" s="124">
        <f>IF(L233="zákl. přenesená",#REF!,0)</f>
        <v>0</v>
      </c>
      <c r="BF233" s="124">
        <f>IF(L233="sníž. přenesená",#REF!,0)</f>
        <v>0</v>
      </c>
      <c r="BG233" s="124">
        <f>IF(L233="nulová",#REF!,0)</f>
        <v>0</v>
      </c>
      <c r="BH233" s="14" t="s">
        <v>65</v>
      </c>
      <c r="BI233" s="124" t="e">
        <f>ROUND(#REF!*H233,2)</f>
        <v>#REF!</v>
      </c>
      <c r="BJ233" s="14" t="s">
        <v>214</v>
      </c>
      <c r="BK233" s="123" t="s">
        <v>2689</v>
      </c>
    </row>
    <row r="234" spans="1:63" s="2" customFormat="1" ht="21.75" customHeight="1" x14ac:dyDescent="0.2">
      <c r="A234" s="162"/>
      <c r="B234" s="112"/>
      <c r="C234" s="113" t="s">
        <v>485</v>
      </c>
      <c r="D234" s="113" t="s">
        <v>145</v>
      </c>
      <c r="E234" s="114" t="s">
        <v>1811</v>
      </c>
      <c r="F234" s="115" t="s">
        <v>2690</v>
      </c>
      <c r="G234" s="116" t="s">
        <v>162</v>
      </c>
      <c r="H234" s="117">
        <v>3.01</v>
      </c>
      <c r="I234" s="118"/>
      <c r="J234" s="26"/>
      <c r="K234" s="119" t="s">
        <v>1</v>
      </c>
      <c r="L234" s="120"/>
      <c r="M234" s="121">
        <v>0</v>
      </c>
      <c r="N234" s="121">
        <f>M234*H234</f>
        <v>0</v>
      </c>
      <c r="O234" s="121">
        <v>8.0000000000000004E-4</v>
      </c>
      <c r="P234" s="121">
        <f>O234*H234</f>
        <v>2.408E-3</v>
      </c>
      <c r="Q234" s="121">
        <v>0</v>
      </c>
      <c r="R234" s="122">
        <f>Q234*H234</f>
        <v>0</v>
      </c>
      <c r="S234" s="162"/>
      <c r="T234" s="162"/>
      <c r="U234" s="162"/>
      <c r="V234" s="162"/>
      <c r="W234" s="162"/>
      <c r="X234" s="162"/>
      <c r="Y234" s="162"/>
      <c r="Z234" s="162"/>
      <c r="AA234" s="162"/>
      <c r="AB234" s="162"/>
      <c r="AC234" s="162"/>
      <c r="AP234" s="123" t="s">
        <v>214</v>
      </c>
      <c r="AR234" s="123" t="s">
        <v>145</v>
      </c>
      <c r="AS234" s="123" t="s">
        <v>67</v>
      </c>
      <c r="AW234" s="14" t="s">
        <v>144</v>
      </c>
      <c r="BC234" s="124">
        <f>IF(L234="základní",#REF!,0)</f>
        <v>0</v>
      </c>
      <c r="BD234" s="124">
        <f>IF(L234="snížená",#REF!,0)</f>
        <v>0</v>
      </c>
      <c r="BE234" s="124">
        <f>IF(L234="zákl. přenesená",#REF!,0)</f>
        <v>0</v>
      </c>
      <c r="BF234" s="124">
        <f>IF(L234="sníž. přenesená",#REF!,0)</f>
        <v>0</v>
      </c>
      <c r="BG234" s="124">
        <f>IF(L234="nulová",#REF!,0)</f>
        <v>0</v>
      </c>
      <c r="BH234" s="14" t="s">
        <v>65</v>
      </c>
      <c r="BI234" s="124" t="e">
        <f>ROUND(#REF!*H234,2)</f>
        <v>#REF!</v>
      </c>
      <c r="BJ234" s="14" t="s">
        <v>214</v>
      </c>
      <c r="BK234" s="123" t="s">
        <v>2691</v>
      </c>
    </row>
    <row r="235" spans="1:63" s="2" customFormat="1" ht="24.2" customHeight="1" x14ac:dyDescent="0.2">
      <c r="A235" s="162"/>
      <c r="B235" s="112"/>
      <c r="C235" s="113" t="s">
        <v>491</v>
      </c>
      <c r="D235" s="113" t="s">
        <v>145</v>
      </c>
      <c r="E235" s="114" t="s">
        <v>2692</v>
      </c>
      <c r="F235" s="115" t="s">
        <v>2693</v>
      </c>
      <c r="G235" s="116" t="s">
        <v>727</v>
      </c>
      <c r="H235" s="117">
        <v>1.5049999999999999</v>
      </c>
      <c r="I235" s="118"/>
      <c r="J235" s="26"/>
      <c r="K235" s="119" t="s">
        <v>1</v>
      </c>
      <c r="L235" s="120"/>
      <c r="M235" s="121">
        <v>0.46500000000000002</v>
      </c>
      <c r="N235" s="121">
        <f>M235*H235</f>
        <v>0.69982500000000003</v>
      </c>
      <c r="O235" s="121">
        <v>0</v>
      </c>
      <c r="P235" s="121">
        <f>O235*H235</f>
        <v>0</v>
      </c>
      <c r="Q235" s="121">
        <v>9.1999999999999998E-3</v>
      </c>
      <c r="R235" s="122">
        <f>Q235*H235</f>
        <v>1.3845999999999999E-2</v>
      </c>
      <c r="S235" s="162"/>
      <c r="T235" s="162"/>
      <c r="U235" s="162"/>
      <c r="V235" s="162"/>
      <c r="W235" s="162"/>
      <c r="X235" s="162"/>
      <c r="Y235" s="162"/>
      <c r="Z235" s="162"/>
      <c r="AA235" s="162"/>
      <c r="AB235" s="162"/>
      <c r="AC235" s="162"/>
      <c r="AP235" s="123" t="s">
        <v>214</v>
      </c>
      <c r="AR235" s="123" t="s">
        <v>145</v>
      </c>
      <c r="AS235" s="123" t="s">
        <v>67</v>
      </c>
      <c r="AW235" s="14" t="s">
        <v>144</v>
      </c>
      <c r="BC235" s="124">
        <f>IF(L235="základní",#REF!,0)</f>
        <v>0</v>
      </c>
      <c r="BD235" s="124">
        <f>IF(L235="snížená",#REF!,0)</f>
        <v>0</v>
      </c>
      <c r="BE235" s="124">
        <f>IF(L235="zákl. přenesená",#REF!,0)</f>
        <v>0</v>
      </c>
      <c r="BF235" s="124">
        <f>IF(L235="sníž. přenesená",#REF!,0)</f>
        <v>0</v>
      </c>
      <c r="BG235" s="124">
        <f>IF(L235="nulová",#REF!,0)</f>
        <v>0</v>
      </c>
      <c r="BH235" s="14" t="s">
        <v>65</v>
      </c>
      <c r="BI235" s="124" t="e">
        <f>ROUND(#REF!*H235,2)</f>
        <v>#REF!</v>
      </c>
      <c r="BJ235" s="14" t="s">
        <v>214</v>
      </c>
      <c r="BK235" s="123" t="s">
        <v>2694</v>
      </c>
    </row>
    <row r="236" spans="1:63" s="2" customFormat="1" ht="33" customHeight="1" x14ac:dyDescent="0.2">
      <c r="A236" s="162"/>
      <c r="B236" s="112"/>
      <c r="C236" s="113" t="s">
        <v>495</v>
      </c>
      <c r="D236" s="113" t="s">
        <v>145</v>
      </c>
      <c r="E236" s="114" t="s">
        <v>2695</v>
      </c>
      <c r="F236" s="115" t="s">
        <v>2696</v>
      </c>
      <c r="G236" s="116" t="s">
        <v>727</v>
      </c>
      <c r="H236" s="117">
        <v>1.5049999999999999</v>
      </c>
      <c r="I236" s="118"/>
      <c r="J236" s="26"/>
      <c r="K236" s="119" t="s">
        <v>1</v>
      </c>
      <c r="L236" s="120"/>
      <c r="M236" s="121">
        <v>0.85</v>
      </c>
      <c r="N236" s="121">
        <f>M236*H236</f>
        <v>1.2792499999999998</v>
      </c>
      <c r="O236" s="121">
        <v>4.9300000000000004E-3</v>
      </c>
      <c r="P236" s="121">
        <f>O236*H236</f>
        <v>7.4196499999999999E-3</v>
      </c>
      <c r="Q236" s="121">
        <v>0</v>
      </c>
      <c r="R236" s="122">
        <f>Q236*H236</f>
        <v>0</v>
      </c>
      <c r="S236" s="162"/>
      <c r="T236" s="162"/>
      <c r="U236" s="162"/>
      <c r="V236" s="162"/>
      <c r="W236" s="162"/>
      <c r="X236" s="162"/>
      <c r="Y236" s="162"/>
      <c r="Z236" s="162"/>
      <c r="AA236" s="162"/>
      <c r="AB236" s="162"/>
      <c r="AC236" s="162"/>
      <c r="AP236" s="123" t="s">
        <v>214</v>
      </c>
      <c r="AR236" s="123" t="s">
        <v>145</v>
      </c>
      <c r="AS236" s="123" t="s">
        <v>67</v>
      </c>
      <c r="AW236" s="14" t="s">
        <v>144</v>
      </c>
      <c r="BC236" s="124">
        <f>IF(L236="základní",#REF!,0)</f>
        <v>0</v>
      </c>
      <c r="BD236" s="124">
        <f>IF(L236="snížená",#REF!,0)</f>
        <v>0</v>
      </c>
      <c r="BE236" s="124">
        <f>IF(L236="zákl. přenesená",#REF!,0)</f>
        <v>0</v>
      </c>
      <c r="BF236" s="124">
        <f>IF(L236="sníž. přenesená",#REF!,0)</f>
        <v>0</v>
      </c>
      <c r="BG236" s="124">
        <f>IF(L236="nulová",#REF!,0)</f>
        <v>0</v>
      </c>
      <c r="BH236" s="14" t="s">
        <v>65</v>
      </c>
      <c r="BI236" s="124" t="e">
        <f>ROUND(#REF!*H236,2)</f>
        <v>#REF!</v>
      </c>
      <c r="BJ236" s="14" t="s">
        <v>214</v>
      </c>
      <c r="BK236" s="123" t="s">
        <v>2697</v>
      </c>
    </row>
    <row r="237" spans="1:63" s="2" customFormat="1" ht="16.5" customHeight="1" x14ac:dyDescent="0.2">
      <c r="A237" s="162"/>
      <c r="B237" s="112"/>
      <c r="C237" s="113" t="s">
        <v>499</v>
      </c>
      <c r="D237" s="113" t="s">
        <v>145</v>
      </c>
      <c r="E237" s="114" t="s">
        <v>2385</v>
      </c>
      <c r="F237" s="115" t="s">
        <v>2386</v>
      </c>
      <c r="G237" s="116" t="s">
        <v>727</v>
      </c>
      <c r="H237" s="117">
        <v>3.01</v>
      </c>
      <c r="I237" s="118"/>
      <c r="J237" s="26"/>
      <c r="K237" s="119" t="s">
        <v>1</v>
      </c>
      <c r="L237" s="120"/>
      <c r="M237" s="121">
        <v>0.83699999999999997</v>
      </c>
      <c r="N237" s="121">
        <f>M237*H237</f>
        <v>2.5193699999999999</v>
      </c>
      <c r="O237" s="121">
        <v>0</v>
      </c>
      <c r="P237" s="121">
        <f>O237*H237</f>
        <v>0</v>
      </c>
      <c r="Q237" s="121">
        <v>0.155</v>
      </c>
      <c r="R237" s="122">
        <f>Q237*H237</f>
        <v>0.46654999999999996</v>
      </c>
      <c r="S237" s="162"/>
      <c r="T237" s="162"/>
      <c r="U237" s="162"/>
      <c r="V237" s="162"/>
      <c r="W237" s="162"/>
      <c r="X237" s="162"/>
      <c r="Y237" s="162"/>
      <c r="Z237" s="162"/>
      <c r="AA237" s="162"/>
      <c r="AB237" s="162"/>
      <c r="AC237" s="162"/>
      <c r="AP237" s="123" t="s">
        <v>214</v>
      </c>
      <c r="AR237" s="123" t="s">
        <v>145</v>
      </c>
      <c r="AS237" s="123" t="s">
        <v>67</v>
      </c>
      <c r="AW237" s="14" t="s">
        <v>144</v>
      </c>
      <c r="BC237" s="124">
        <f>IF(L237="základní",#REF!,0)</f>
        <v>0</v>
      </c>
      <c r="BD237" s="124">
        <f>IF(L237="snížená",#REF!,0)</f>
        <v>0</v>
      </c>
      <c r="BE237" s="124">
        <f>IF(L237="zákl. přenesená",#REF!,0)</f>
        <v>0</v>
      </c>
      <c r="BF237" s="124">
        <f>IF(L237="sníž. přenesená",#REF!,0)</f>
        <v>0</v>
      </c>
      <c r="BG237" s="124">
        <f>IF(L237="nulová",#REF!,0)</f>
        <v>0</v>
      </c>
      <c r="BH237" s="14" t="s">
        <v>65</v>
      </c>
      <c r="BI237" s="124" t="e">
        <f>ROUND(#REF!*H237,2)</f>
        <v>#REF!</v>
      </c>
      <c r="BJ237" s="14" t="s">
        <v>214</v>
      </c>
      <c r="BK237" s="123" t="s">
        <v>2698</v>
      </c>
    </row>
    <row r="238" spans="1:63" s="2" customFormat="1" ht="24.2" customHeight="1" x14ac:dyDescent="0.2">
      <c r="A238" s="162"/>
      <c r="B238" s="112"/>
      <c r="C238" s="113" t="s">
        <v>505</v>
      </c>
      <c r="D238" s="113" t="s">
        <v>145</v>
      </c>
      <c r="E238" s="114" t="s">
        <v>2388</v>
      </c>
      <c r="F238" s="115" t="s">
        <v>2389</v>
      </c>
      <c r="G238" s="116" t="s">
        <v>727</v>
      </c>
      <c r="H238" s="117">
        <v>3.01</v>
      </c>
      <c r="I238" s="118"/>
      <c r="J238" s="26"/>
      <c r="K238" s="119" t="s">
        <v>1</v>
      </c>
      <c r="L238" s="120"/>
      <c r="M238" s="121">
        <v>0.50700000000000001</v>
      </c>
      <c r="N238" s="121">
        <f>M238*H238</f>
        <v>1.5260699999999998</v>
      </c>
      <c r="O238" s="121">
        <v>6.6E-4</v>
      </c>
      <c r="P238" s="121">
        <f>O238*H238</f>
        <v>1.9865999999999998E-3</v>
      </c>
      <c r="Q238" s="121">
        <v>0</v>
      </c>
      <c r="R238" s="122">
        <f>Q238*H238</f>
        <v>0</v>
      </c>
      <c r="S238" s="162"/>
      <c r="T238" s="162"/>
      <c r="U238" s="162"/>
      <c r="V238" s="162"/>
      <c r="W238" s="162"/>
      <c r="X238" s="162"/>
      <c r="Y238" s="162"/>
      <c r="Z238" s="162"/>
      <c r="AA238" s="162"/>
      <c r="AB238" s="162"/>
      <c r="AC238" s="162"/>
      <c r="AP238" s="123" t="s">
        <v>214</v>
      </c>
      <c r="AR238" s="123" t="s">
        <v>145</v>
      </c>
      <c r="AS238" s="123" t="s">
        <v>67</v>
      </c>
      <c r="AW238" s="14" t="s">
        <v>144</v>
      </c>
      <c r="BC238" s="124">
        <f>IF(L238="základní",#REF!,0)</f>
        <v>0</v>
      </c>
      <c r="BD238" s="124">
        <f>IF(L238="snížená",#REF!,0)</f>
        <v>0</v>
      </c>
      <c r="BE238" s="124">
        <f>IF(L238="zákl. přenesená",#REF!,0)</f>
        <v>0</v>
      </c>
      <c r="BF238" s="124">
        <f>IF(L238="sníž. přenesená",#REF!,0)</f>
        <v>0</v>
      </c>
      <c r="BG238" s="124">
        <f>IF(L238="nulová",#REF!,0)</f>
        <v>0</v>
      </c>
      <c r="BH238" s="14" t="s">
        <v>65</v>
      </c>
      <c r="BI238" s="124" t="e">
        <f>ROUND(#REF!*H238,2)</f>
        <v>#REF!</v>
      </c>
      <c r="BJ238" s="14" t="s">
        <v>214</v>
      </c>
      <c r="BK238" s="123" t="s">
        <v>2699</v>
      </c>
    </row>
    <row r="239" spans="1:63" s="2" customFormat="1" ht="24.2" customHeight="1" x14ac:dyDescent="0.2">
      <c r="A239" s="162"/>
      <c r="B239" s="112"/>
      <c r="C239" s="126" t="s">
        <v>509</v>
      </c>
      <c r="D239" s="126" t="s">
        <v>242</v>
      </c>
      <c r="E239" s="127" t="s">
        <v>2391</v>
      </c>
      <c r="F239" s="128" t="s">
        <v>2392</v>
      </c>
      <c r="G239" s="129" t="s">
        <v>162</v>
      </c>
      <c r="H239" s="130">
        <v>3.01</v>
      </c>
      <c r="I239" s="131"/>
      <c r="J239" s="132"/>
      <c r="K239" s="133" t="s">
        <v>1</v>
      </c>
      <c r="L239" s="134"/>
      <c r="M239" s="121">
        <v>0</v>
      </c>
      <c r="N239" s="121">
        <f>M239*H239</f>
        <v>0</v>
      </c>
      <c r="O239" s="121">
        <v>0.01</v>
      </c>
      <c r="P239" s="121">
        <f>O239*H239</f>
        <v>3.0099999999999998E-2</v>
      </c>
      <c r="Q239" s="121">
        <v>0</v>
      </c>
      <c r="R239" s="122">
        <f>Q239*H239</f>
        <v>0</v>
      </c>
      <c r="S239" s="162"/>
      <c r="T239" s="162"/>
      <c r="U239" s="162"/>
      <c r="V239" s="162"/>
      <c r="W239" s="162"/>
      <c r="X239" s="162"/>
      <c r="Y239" s="162"/>
      <c r="Z239" s="162"/>
      <c r="AA239" s="162"/>
      <c r="AB239" s="162"/>
      <c r="AC239" s="162"/>
      <c r="AP239" s="123" t="s">
        <v>267</v>
      </c>
      <c r="AR239" s="123" t="s">
        <v>242</v>
      </c>
      <c r="AS239" s="123" t="s">
        <v>67</v>
      </c>
      <c r="AW239" s="14" t="s">
        <v>144</v>
      </c>
      <c r="BC239" s="124">
        <f>IF(L239="základní",#REF!,0)</f>
        <v>0</v>
      </c>
      <c r="BD239" s="124">
        <f>IF(L239="snížená",#REF!,0)</f>
        <v>0</v>
      </c>
      <c r="BE239" s="124">
        <f>IF(L239="zákl. přenesená",#REF!,0)</f>
        <v>0</v>
      </c>
      <c r="BF239" s="124">
        <f>IF(L239="sníž. přenesená",#REF!,0)</f>
        <v>0</v>
      </c>
      <c r="BG239" s="124">
        <f>IF(L239="nulová",#REF!,0)</f>
        <v>0</v>
      </c>
      <c r="BH239" s="14" t="s">
        <v>65</v>
      </c>
      <c r="BI239" s="124" t="e">
        <f>ROUND(#REF!*H239,2)</f>
        <v>#REF!</v>
      </c>
      <c r="BJ239" s="14" t="s">
        <v>214</v>
      </c>
      <c r="BK239" s="123" t="s">
        <v>2700</v>
      </c>
    </row>
    <row r="240" spans="1:63" s="2" customFormat="1" ht="16.5" customHeight="1" x14ac:dyDescent="0.2">
      <c r="A240" s="162"/>
      <c r="B240" s="112"/>
      <c r="C240" s="113" t="s">
        <v>513</v>
      </c>
      <c r="D240" s="113" t="s">
        <v>145</v>
      </c>
      <c r="E240" s="114" t="s">
        <v>1772</v>
      </c>
      <c r="F240" s="115" t="s">
        <v>1773</v>
      </c>
      <c r="G240" s="116" t="s">
        <v>727</v>
      </c>
      <c r="H240" s="117">
        <v>4.5149999999999997</v>
      </c>
      <c r="I240" s="118"/>
      <c r="J240" s="26"/>
      <c r="K240" s="119" t="s">
        <v>1</v>
      </c>
      <c r="L240" s="120"/>
      <c r="M240" s="121">
        <v>0.217</v>
      </c>
      <c r="N240" s="121">
        <f>M240*H240</f>
        <v>0.97975499999999993</v>
      </c>
      <c r="O240" s="121">
        <v>0</v>
      </c>
      <c r="P240" s="121">
        <f>O240*H240</f>
        <v>0</v>
      </c>
      <c r="Q240" s="121">
        <v>1.56E-3</v>
      </c>
      <c r="R240" s="122">
        <f>Q240*H240</f>
        <v>7.0433999999999991E-3</v>
      </c>
      <c r="S240" s="162"/>
      <c r="T240" s="162"/>
      <c r="U240" s="162"/>
      <c r="V240" s="162"/>
      <c r="W240" s="162"/>
      <c r="X240" s="162"/>
      <c r="Y240" s="162"/>
      <c r="Z240" s="162"/>
      <c r="AA240" s="162"/>
      <c r="AB240" s="162"/>
      <c r="AC240" s="162"/>
      <c r="AP240" s="123" t="s">
        <v>214</v>
      </c>
      <c r="AR240" s="123" t="s">
        <v>145</v>
      </c>
      <c r="AS240" s="123" t="s">
        <v>67</v>
      </c>
      <c r="AW240" s="14" t="s">
        <v>144</v>
      </c>
      <c r="BC240" s="124">
        <f>IF(L240="základní",#REF!,0)</f>
        <v>0</v>
      </c>
      <c r="BD240" s="124">
        <f>IF(L240="snížená",#REF!,0)</f>
        <v>0</v>
      </c>
      <c r="BE240" s="124">
        <f>IF(L240="zákl. přenesená",#REF!,0)</f>
        <v>0</v>
      </c>
      <c r="BF240" s="124">
        <f>IF(L240="sníž. přenesená",#REF!,0)</f>
        <v>0</v>
      </c>
      <c r="BG240" s="124">
        <f>IF(L240="nulová",#REF!,0)</f>
        <v>0</v>
      </c>
      <c r="BH240" s="14" t="s">
        <v>65</v>
      </c>
      <c r="BI240" s="124" t="e">
        <f>ROUND(#REF!*H240,2)</f>
        <v>#REF!</v>
      </c>
      <c r="BJ240" s="14" t="s">
        <v>214</v>
      </c>
      <c r="BK240" s="123" t="s">
        <v>2701</v>
      </c>
    </row>
    <row r="241" spans="1:63" s="2" customFormat="1" ht="24.2" customHeight="1" x14ac:dyDescent="0.2">
      <c r="A241" s="162"/>
      <c r="B241" s="112"/>
      <c r="C241" s="113" t="s">
        <v>517</v>
      </c>
      <c r="D241" s="113" t="s">
        <v>145</v>
      </c>
      <c r="E241" s="114" t="s">
        <v>1775</v>
      </c>
      <c r="F241" s="115" t="s">
        <v>2702</v>
      </c>
      <c r="G241" s="116" t="s">
        <v>727</v>
      </c>
      <c r="H241" s="117">
        <v>1.5049999999999999</v>
      </c>
      <c r="I241" s="118"/>
      <c r="J241" s="26"/>
      <c r="K241" s="119" t="s">
        <v>1</v>
      </c>
      <c r="L241" s="120"/>
      <c r="M241" s="121">
        <v>0.2</v>
      </c>
      <c r="N241" s="121">
        <f>M241*H241</f>
        <v>0.30099999999999999</v>
      </c>
      <c r="O241" s="121">
        <v>2.0799999999999998E-3</v>
      </c>
      <c r="P241" s="121">
        <f>O241*H241</f>
        <v>3.1303999999999993E-3</v>
      </c>
      <c r="Q241" s="121">
        <v>0</v>
      </c>
      <c r="R241" s="122">
        <f>Q241*H241</f>
        <v>0</v>
      </c>
      <c r="S241" s="162"/>
      <c r="T241" s="162"/>
      <c r="U241" s="162"/>
      <c r="V241" s="162"/>
      <c r="W241" s="162"/>
      <c r="X241" s="162"/>
      <c r="Y241" s="162"/>
      <c r="Z241" s="162"/>
      <c r="AA241" s="162"/>
      <c r="AB241" s="162"/>
      <c r="AC241" s="162"/>
      <c r="AP241" s="123" t="s">
        <v>214</v>
      </c>
      <c r="AR241" s="123" t="s">
        <v>145</v>
      </c>
      <c r="AS241" s="123" t="s">
        <v>67</v>
      </c>
      <c r="AW241" s="14" t="s">
        <v>144</v>
      </c>
      <c r="BC241" s="124">
        <f>IF(L241="základní",#REF!,0)</f>
        <v>0</v>
      </c>
      <c r="BD241" s="124">
        <f>IF(L241="snížená",#REF!,0)</f>
        <v>0</v>
      </c>
      <c r="BE241" s="124">
        <f>IF(L241="zákl. přenesená",#REF!,0)</f>
        <v>0</v>
      </c>
      <c r="BF241" s="124">
        <f>IF(L241="sníž. přenesená",#REF!,0)</f>
        <v>0</v>
      </c>
      <c r="BG241" s="124">
        <f>IF(L241="nulová",#REF!,0)</f>
        <v>0</v>
      </c>
      <c r="BH241" s="14" t="s">
        <v>65</v>
      </c>
      <c r="BI241" s="124" t="e">
        <f>ROUND(#REF!*H241,2)</f>
        <v>#REF!</v>
      </c>
      <c r="BJ241" s="14" t="s">
        <v>214</v>
      </c>
      <c r="BK241" s="123" t="s">
        <v>2703</v>
      </c>
    </row>
    <row r="242" spans="1:63" s="2" customFormat="1" ht="21.75" customHeight="1" x14ac:dyDescent="0.2">
      <c r="A242" s="162"/>
      <c r="B242" s="112"/>
      <c r="C242" s="113" t="s">
        <v>521</v>
      </c>
      <c r="D242" s="113" t="s">
        <v>145</v>
      </c>
      <c r="E242" s="114" t="s">
        <v>1778</v>
      </c>
      <c r="F242" s="115" t="s">
        <v>2398</v>
      </c>
      <c r="G242" s="116" t="s">
        <v>727</v>
      </c>
      <c r="H242" s="117">
        <v>3.01</v>
      </c>
      <c r="I242" s="118"/>
      <c r="J242" s="26"/>
      <c r="K242" s="119" t="s">
        <v>1</v>
      </c>
      <c r="L242" s="120"/>
      <c r="M242" s="121">
        <v>0.2</v>
      </c>
      <c r="N242" s="121">
        <f>M242*H242</f>
        <v>0.60199999999999998</v>
      </c>
      <c r="O242" s="121">
        <v>1.8E-3</v>
      </c>
      <c r="P242" s="121">
        <f>O242*H242</f>
        <v>5.4179999999999992E-3</v>
      </c>
      <c r="Q242" s="121">
        <v>0</v>
      </c>
      <c r="R242" s="122">
        <f>Q242*H242</f>
        <v>0</v>
      </c>
      <c r="S242" s="162"/>
      <c r="T242" s="162"/>
      <c r="U242" s="162"/>
      <c r="V242" s="162"/>
      <c r="W242" s="162"/>
      <c r="X242" s="162"/>
      <c r="Y242" s="162"/>
      <c r="Z242" s="162"/>
      <c r="AA242" s="162"/>
      <c r="AB242" s="162"/>
      <c r="AC242" s="162"/>
      <c r="AP242" s="123" t="s">
        <v>214</v>
      </c>
      <c r="AR242" s="123" t="s">
        <v>145</v>
      </c>
      <c r="AS242" s="123" t="s">
        <v>67</v>
      </c>
      <c r="AW242" s="14" t="s">
        <v>144</v>
      </c>
      <c r="BC242" s="124">
        <f>IF(L242="základní",#REF!,0)</f>
        <v>0</v>
      </c>
      <c r="BD242" s="124">
        <f>IF(L242="snížená",#REF!,0)</f>
        <v>0</v>
      </c>
      <c r="BE242" s="124">
        <f>IF(L242="zákl. přenesená",#REF!,0)</f>
        <v>0</v>
      </c>
      <c r="BF242" s="124">
        <f>IF(L242="sníž. přenesená",#REF!,0)</f>
        <v>0</v>
      </c>
      <c r="BG242" s="124">
        <f>IF(L242="nulová",#REF!,0)</f>
        <v>0</v>
      </c>
      <c r="BH242" s="14" t="s">
        <v>65</v>
      </c>
      <c r="BI242" s="124" t="e">
        <f>ROUND(#REF!*H242,2)</f>
        <v>#REF!</v>
      </c>
      <c r="BJ242" s="14" t="s">
        <v>214</v>
      </c>
      <c r="BK242" s="123" t="s">
        <v>2704</v>
      </c>
    </row>
    <row r="243" spans="1:63" s="2" customFormat="1" ht="16.5" customHeight="1" x14ac:dyDescent="0.2">
      <c r="A243" s="162"/>
      <c r="B243" s="112"/>
      <c r="C243" s="113" t="s">
        <v>525</v>
      </c>
      <c r="D243" s="113" t="s">
        <v>145</v>
      </c>
      <c r="E243" s="114" t="s">
        <v>1784</v>
      </c>
      <c r="F243" s="115" t="s">
        <v>1785</v>
      </c>
      <c r="G243" s="116" t="s">
        <v>162</v>
      </c>
      <c r="H243" s="117">
        <v>4.5149999999999997</v>
      </c>
      <c r="I243" s="118"/>
      <c r="J243" s="26"/>
      <c r="K243" s="119" t="s">
        <v>1</v>
      </c>
      <c r="L243" s="120"/>
      <c r="M243" s="121">
        <v>3.7999999999999999E-2</v>
      </c>
      <c r="N243" s="121">
        <f>M243*H243</f>
        <v>0.17156999999999997</v>
      </c>
      <c r="O243" s="121">
        <v>0</v>
      </c>
      <c r="P243" s="121">
        <f>O243*H243</f>
        <v>0</v>
      </c>
      <c r="Q243" s="121">
        <v>8.4999999999999995E-4</v>
      </c>
      <c r="R243" s="122">
        <f>Q243*H243</f>
        <v>3.8377499999999996E-3</v>
      </c>
      <c r="S243" s="162"/>
      <c r="T243" s="162"/>
      <c r="U243" s="162"/>
      <c r="V243" s="162"/>
      <c r="W243" s="162"/>
      <c r="X243" s="162"/>
      <c r="Y243" s="162"/>
      <c r="Z243" s="162"/>
      <c r="AA243" s="162"/>
      <c r="AB243" s="162"/>
      <c r="AC243" s="162"/>
      <c r="AP243" s="123" t="s">
        <v>214</v>
      </c>
      <c r="AR243" s="123" t="s">
        <v>145</v>
      </c>
      <c r="AS243" s="123" t="s">
        <v>67</v>
      </c>
      <c r="AW243" s="14" t="s">
        <v>144</v>
      </c>
      <c r="BC243" s="124">
        <f>IF(L243="základní",#REF!,0)</f>
        <v>0</v>
      </c>
      <c r="BD243" s="124">
        <f>IF(L243="snížená",#REF!,0)</f>
        <v>0</v>
      </c>
      <c r="BE243" s="124">
        <f>IF(L243="zákl. přenesená",#REF!,0)</f>
        <v>0</v>
      </c>
      <c r="BF243" s="124">
        <f>IF(L243="sníž. přenesená",#REF!,0)</f>
        <v>0</v>
      </c>
      <c r="BG243" s="124">
        <f>IF(L243="nulová",#REF!,0)</f>
        <v>0</v>
      </c>
      <c r="BH243" s="14" t="s">
        <v>65</v>
      </c>
      <c r="BI243" s="124" t="e">
        <f>ROUND(#REF!*H243,2)</f>
        <v>#REF!</v>
      </c>
      <c r="BJ243" s="14" t="s">
        <v>214</v>
      </c>
      <c r="BK243" s="123" t="s">
        <v>2705</v>
      </c>
    </row>
    <row r="244" spans="1:63" s="2" customFormat="1" ht="16.5" customHeight="1" x14ac:dyDescent="0.2">
      <c r="A244" s="162"/>
      <c r="B244" s="112"/>
      <c r="C244" s="113" t="s">
        <v>529</v>
      </c>
      <c r="D244" s="113" t="s">
        <v>145</v>
      </c>
      <c r="E244" s="114" t="s">
        <v>1787</v>
      </c>
      <c r="F244" s="115" t="s">
        <v>1788</v>
      </c>
      <c r="G244" s="116" t="s">
        <v>162</v>
      </c>
      <c r="H244" s="117">
        <v>3.01</v>
      </c>
      <c r="I244" s="118"/>
      <c r="J244" s="26"/>
      <c r="K244" s="119" t="s">
        <v>1</v>
      </c>
      <c r="L244" s="120"/>
      <c r="M244" s="121">
        <v>0.113</v>
      </c>
      <c r="N244" s="121">
        <f>M244*H244</f>
        <v>0.34012999999999999</v>
      </c>
      <c r="O244" s="121">
        <v>2.3000000000000001E-4</v>
      </c>
      <c r="P244" s="121">
        <f>O244*H244</f>
        <v>6.9229999999999997E-4</v>
      </c>
      <c r="Q244" s="121">
        <v>0</v>
      </c>
      <c r="R244" s="122">
        <f>Q244*H244</f>
        <v>0</v>
      </c>
      <c r="S244" s="162"/>
      <c r="T244" s="162"/>
      <c r="U244" s="162"/>
      <c r="V244" s="162"/>
      <c r="W244" s="162"/>
      <c r="X244" s="162"/>
      <c r="Y244" s="162"/>
      <c r="Z244" s="162"/>
      <c r="AA244" s="162"/>
      <c r="AB244" s="162"/>
      <c r="AC244" s="162"/>
      <c r="AP244" s="123" t="s">
        <v>214</v>
      </c>
      <c r="AR244" s="123" t="s">
        <v>145</v>
      </c>
      <c r="AS244" s="123" t="s">
        <v>67</v>
      </c>
      <c r="AW244" s="14" t="s">
        <v>144</v>
      </c>
      <c r="BC244" s="124">
        <f>IF(L244="základní",#REF!,0)</f>
        <v>0</v>
      </c>
      <c r="BD244" s="124">
        <f>IF(L244="snížená",#REF!,0)</f>
        <v>0</v>
      </c>
      <c r="BE244" s="124">
        <f>IF(L244="zákl. přenesená",#REF!,0)</f>
        <v>0</v>
      </c>
      <c r="BF244" s="124">
        <f>IF(L244="sníž. přenesená",#REF!,0)</f>
        <v>0</v>
      </c>
      <c r="BG244" s="124">
        <f>IF(L244="nulová",#REF!,0)</f>
        <v>0</v>
      </c>
      <c r="BH244" s="14" t="s">
        <v>65</v>
      </c>
      <c r="BI244" s="124" t="e">
        <f>ROUND(#REF!*H244,2)</f>
        <v>#REF!</v>
      </c>
      <c r="BJ244" s="14" t="s">
        <v>214</v>
      </c>
      <c r="BK244" s="123" t="s">
        <v>2706</v>
      </c>
    </row>
    <row r="245" spans="1:63" s="2" customFormat="1" ht="24.2" customHeight="1" x14ac:dyDescent="0.2">
      <c r="A245" s="162"/>
      <c r="B245" s="112"/>
      <c r="C245" s="113" t="s">
        <v>942</v>
      </c>
      <c r="D245" s="113" t="s">
        <v>145</v>
      </c>
      <c r="E245" s="114" t="s">
        <v>2707</v>
      </c>
      <c r="F245" s="115" t="s">
        <v>2708</v>
      </c>
      <c r="G245" s="116" t="s">
        <v>162</v>
      </c>
      <c r="H245" s="117">
        <v>1.5049999999999999</v>
      </c>
      <c r="I245" s="118"/>
      <c r="J245" s="26"/>
      <c r="K245" s="119" t="s">
        <v>1</v>
      </c>
      <c r="L245" s="120"/>
      <c r="M245" s="121">
        <v>0.113</v>
      </c>
      <c r="N245" s="121">
        <f>M245*H245</f>
        <v>0.17006499999999999</v>
      </c>
      <c r="O245" s="121">
        <v>4.6999999999999999E-4</v>
      </c>
      <c r="P245" s="121">
        <f>O245*H245</f>
        <v>7.0734999999999993E-4</v>
      </c>
      <c r="Q245" s="121">
        <v>0</v>
      </c>
      <c r="R245" s="122">
        <f>Q245*H245</f>
        <v>0</v>
      </c>
      <c r="S245" s="162"/>
      <c r="T245" s="162"/>
      <c r="U245" s="162"/>
      <c r="V245" s="162"/>
      <c r="W245" s="162"/>
      <c r="X245" s="162"/>
      <c r="Y245" s="162"/>
      <c r="Z245" s="162"/>
      <c r="AA245" s="162"/>
      <c r="AB245" s="162"/>
      <c r="AC245" s="162"/>
      <c r="AP245" s="123" t="s">
        <v>214</v>
      </c>
      <c r="AR245" s="123" t="s">
        <v>145</v>
      </c>
      <c r="AS245" s="123" t="s">
        <v>67</v>
      </c>
      <c r="AW245" s="14" t="s">
        <v>144</v>
      </c>
      <c r="BC245" s="124">
        <f>IF(L245="základní",#REF!,0)</f>
        <v>0</v>
      </c>
      <c r="BD245" s="124">
        <f>IF(L245="snížená",#REF!,0)</f>
        <v>0</v>
      </c>
      <c r="BE245" s="124">
        <f>IF(L245="zákl. přenesená",#REF!,0)</f>
        <v>0</v>
      </c>
      <c r="BF245" s="124">
        <f>IF(L245="sníž. přenesená",#REF!,0)</f>
        <v>0</v>
      </c>
      <c r="BG245" s="124">
        <f>IF(L245="nulová",#REF!,0)</f>
        <v>0</v>
      </c>
      <c r="BH245" s="14" t="s">
        <v>65</v>
      </c>
      <c r="BI245" s="124" t="e">
        <f>ROUND(#REF!*H245,2)</f>
        <v>#REF!</v>
      </c>
      <c r="BJ245" s="14" t="s">
        <v>214</v>
      </c>
      <c r="BK245" s="123" t="s">
        <v>2709</v>
      </c>
    </row>
    <row r="246" spans="1:63" s="2" customFormat="1" ht="16.5" customHeight="1" x14ac:dyDescent="0.2">
      <c r="A246" s="162"/>
      <c r="B246" s="112"/>
      <c r="C246" s="113" t="s">
        <v>946</v>
      </c>
      <c r="D246" s="113" t="s">
        <v>145</v>
      </c>
      <c r="E246" s="114" t="s">
        <v>1835</v>
      </c>
      <c r="F246" s="115" t="s">
        <v>1836</v>
      </c>
      <c r="G246" s="116" t="s">
        <v>162</v>
      </c>
      <c r="H246" s="117">
        <v>3.01</v>
      </c>
      <c r="I246" s="118"/>
      <c r="J246" s="26"/>
      <c r="K246" s="119" t="s">
        <v>1</v>
      </c>
      <c r="L246" s="120"/>
      <c r="M246" s="121">
        <v>0.95</v>
      </c>
      <c r="N246" s="121">
        <f>M246*H246</f>
        <v>2.8594999999999997</v>
      </c>
      <c r="O246" s="121">
        <v>3.1E-4</v>
      </c>
      <c r="P246" s="121">
        <f>O246*H246</f>
        <v>9.3309999999999997E-4</v>
      </c>
      <c r="Q246" s="121">
        <v>0</v>
      </c>
      <c r="R246" s="122">
        <f>Q246*H246</f>
        <v>0</v>
      </c>
      <c r="S246" s="162"/>
      <c r="T246" s="162"/>
      <c r="U246" s="162"/>
      <c r="V246" s="162"/>
      <c r="W246" s="162"/>
      <c r="X246" s="162"/>
      <c r="Y246" s="162"/>
      <c r="Z246" s="162"/>
      <c r="AA246" s="162"/>
      <c r="AB246" s="162"/>
      <c r="AC246" s="162"/>
      <c r="AP246" s="123" t="s">
        <v>214</v>
      </c>
      <c r="AR246" s="123" t="s">
        <v>145</v>
      </c>
      <c r="AS246" s="123" t="s">
        <v>67</v>
      </c>
      <c r="AW246" s="14" t="s">
        <v>144</v>
      </c>
      <c r="BC246" s="124">
        <f>IF(L246="základní",#REF!,0)</f>
        <v>0</v>
      </c>
      <c r="BD246" s="124">
        <f>IF(L246="snížená",#REF!,0)</f>
        <v>0</v>
      </c>
      <c r="BE246" s="124">
        <f>IF(L246="zákl. přenesená",#REF!,0)</f>
        <v>0</v>
      </c>
      <c r="BF246" s="124">
        <f>IF(L246="sníž. přenesená",#REF!,0)</f>
        <v>0</v>
      </c>
      <c r="BG246" s="124">
        <f>IF(L246="nulová",#REF!,0)</f>
        <v>0</v>
      </c>
      <c r="BH246" s="14" t="s">
        <v>65</v>
      </c>
      <c r="BI246" s="124" t="e">
        <f>ROUND(#REF!*H246,2)</f>
        <v>#REF!</v>
      </c>
      <c r="BJ246" s="14" t="s">
        <v>214</v>
      </c>
      <c r="BK246" s="123" t="s">
        <v>2710</v>
      </c>
    </row>
    <row r="247" spans="1:63" s="2" customFormat="1" ht="24.2" customHeight="1" x14ac:dyDescent="0.2">
      <c r="A247" s="162"/>
      <c r="B247" s="112"/>
      <c r="C247" s="113" t="s">
        <v>952</v>
      </c>
      <c r="D247" s="113" t="s">
        <v>145</v>
      </c>
      <c r="E247" s="114" t="s">
        <v>1838</v>
      </c>
      <c r="F247" s="115" t="s">
        <v>1839</v>
      </c>
      <c r="G247" s="116" t="s">
        <v>212</v>
      </c>
      <c r="H247" s="117">
        <v>0.57899999999999996</v>
      </c>
      <c r="I247" s="118"/>
      <c r="J247" s="26"/>
      <c r="K247" s="119" t="s">
        <v>1</v>
      </c>
      <c r="L247" s="120"/>
      <c r="M247" s="121">
        <v>3.169</v>
      </c>
      <c r="N247" s="121">
        <f>M247*H247</f>
        <v>1.8348509999999998</v>
      </c>
      <c r="O247" s="121">
        <v>0</v>
      </c>
      <c r="P247" s="121">
        <f>O247*H247</f>
        <v>0</v>
      </c>
      <c r="Q247" s="121">
        <v>0</v>
      </c>
      <c r="R247" s="122">
        <f>Q247*H247</f>
        <v>0</v>
      </c>
      <c r="S247" s="162"/>
      <c r="T247" s="162"/>
      <c r="U247" s="162"/>
      <c r="V247" s="162"/>
      <c r="W247" s="162"/>
      <c r="X247" s="162"/>
      <c r="Y247" s="162"/>
      <c r="Z247" s="162"/>
      <c r="AA247" s="162"/>
      <c r="AB247" s="162"/>
      <c r="AC247" s="162"/>
      <c r="AP247" s="123" t="s">
        <v>214</v>
      </c>
      <c r="AR247" s="123" t="s">
        <v>145</v>
      </c>
      <c r="AS247" s="123" t="s">
        <v>67</v>
      </c>
      <c r="AW247" s="14" t="s">
        <v>144</v>
      </c>
      <c r="BC247" s="124">
        <f>IF(L247="základní",#REF!,0)</f>
        <v>0</v>
      </c>
      <c r="BD247" s="124">
        <f>IF(L247="snížená",#REF!,0)</f>
        <v>0</v>
      </c>
      <c r="BE247" s="124">
        <f>IF(L247="zákl. přenesená",#REF!,0)</f>
        <v>0</v>
      </c>
      <c r="BF247" s="124">
        <f>IF(L247="sníž. přenesená",#REF!,0)</f>
        <v>0</v>
      </c>
      <c r="BG247" s="124">
        <f>IF(L247="nulová",#REF!,0)</f>
        <v>0</v>
      </c>
      <c r="BH247" s="14" t="s">
        <v>65</v>
      </c>
      <c r="BI247" s="124" t="e">
        <f>ROUND(#REF!*H247,2)</f>
        <v>#REF!</v>
      </c>
      <c r="BJ247" s="14" t="s">
        <v>214</v>
      </c>
      <c r="BK247" s="123" t="s">
        <v>2711</v>
      </c>
    </row>
    <row r="248" spans="1:63" s="2" customFormat="1" ht="24.2" customHeight="1" x14ac:dyDescent="0.2">
      <c r="A248" s="162"/>
      <c r="B248" s="112"/>
      <c r="C248" s="113" t="s">
        <v>956</v>
      </c>
      <c r="D248" s="113" t="s">
        <v>145</v>
      </c>
      <c r="E248" s="114" t="s">
        <v>2500</v>
      </c>
      <c r="F248" s="115" t="s">
        <v>2501</v>
      </c>
      <c r="G248" s="116" t="s">
        <v>339</v>
      </c>
      <c r="H248" s="117">
        <v>919.84299999999996</v>
      </c>
      <c r="I248" s="118"/>
      <c r="J248" s="26"/>
      <c r="K248" s="119" t="s">
        <v>1</v>
      </c>
      <c r="L248" s="120"/>
      <c r="M248" s="121">
        <v>0</v>
      </c>
      <c r="N248" s="121">
        <f>M248*H248</f>
        <v>0</v>
      </c>
      <c r="O248" s="121">
        <v>0</v>
      </c>
      <c r="P248" s="121">
        <f>O248*H248</f>
        <v>0</v>
      </c>
      <c r="Q248" s="121">
        <v>0</v>
      </c>
      <c r="R248" s="122">
        <f>Q248*H248</f>
        <v>0</v>
      </c>
      <c r="S248" s="162"/>
      <c r="T248" s="162"/>
      <c r="U248" s="162"/>
      <c r="V248" s="162"/>
      <c r="W248" s="162"/>
      <c r="X248" s="162"/>
      <c r="Y248" s="162"/>
      <c r="Z248" s="162"/>
      <c r="AA248" s="162"/>
      <c r="AB248" s="162"/>
      <c r="AC248" s="162"/>
      <c r="AP248" s="123" t="s">
        <v>214</v>
      </c>
      <c r="AR248" s="123" t="s">
        <v>145</v>
      </c>
      <c r="AS248" s="123" t="s">
        <v>67</v>
      </c>
      <c r="AW248" s="14" t="s">
        <v>144</v>
      </c>
      <c r="BC248" s="124">
        <f>IF(L248="základní",#REF!,0)</f>
        <v>0</v>
      </c>
      <c r="BD248" s="124">
        <f>IF(L248="snížená",#REF!,0)</f>
        <v>0</v>
      </c>
      <c r="BE248" s="124">
        <f>IF(L248="zákl. přenesená",#REF!,0)</f>
        <v>0</v>
      </c>
      <c r="BF248" s="124">
        <f>IF(L248="sníž. přenesená",#REF!,0)</f>
        <v>0</v>
      </c>
      <c r="BG248" s="124">
        <f>IF(L248="nulová",#REF!,0)</f>
        <v>0</v>
      </c>
      <c r="BH248" s="14" t="s">
        <v>65</v>
      </c>
      <c r="BI248" s="124" t="e">
        <f>ROUND(#REF!*H248,2)</f>
        <v>#REF!</v>
      </c>
      <c r="BJ248" s="14" t="s">
        <v>214</v>
      </c>
      <c r="BK248" s="123" t="s">
        <v>2712</v>
      </c>
    </row>
    <row r="249" spans="1:63" s="12" customFormat="1" ht="22.9" customHeight="1" x14ac:dyDescent="0.2">
      <c r="B249" s="103"/>
      <c r="D249" s="104" t="s">
        <v>56</v>
      </c>
      <c r="E249" s="125" t="s">
        <v>2117</v>
      </c>
      <c r="F249" s="125" t="s">
        <v>2118</v>
      </c>
      <c r="J249" s="103"/>
      <c r="K249" s="106"/>
      <c r="L249" s="107"/>
      <c r="M249" s="107"/>
      <c r="N249" s="108">
        <f>SUM(N250:N255)</f>
        <v>5.9558599999999995</v>
      </c>
      <c r="O249" s="107"/>
      <c r="P249" s="108">
        <f>SUM(P250:P255)</f>
        <v>0.34981419999999996</v>
      </c>
      <c r="Q249" s="107"/>
      <c r="R249" s="109">
        <f>SUM(R250:R255)</f>
        <v>0.56445000000000001</v>
      </c>
      <c r="AP249" s="104" t="s">
        <v>67</v>
      </c>
      <c r="AR249" s="110" t="s">
        <v>56</v>
      </c>
      <c r="AS249" s="110" t="s">
        <v>65</v>
      </c>
      <c r="AW249" s="104" t="s">
        <v>144</v>
      </c>
      <c r="BI249" s="111" t="e">
        <f>SUM(BI250:BI255)</f>
        <v>#REF!</v>
      </c>
    </row>
    <row r="250" spans="1:63" s="2" customFormat="1" ht="16.5" customHeight="1" x14ac:dyDescent="0.2">
      <c r="A250" s="162"/>
      <c r="B250" s="112"/>
      <c r="C250" s="113" t="s">
        <v>960</v>
      </c>
      <c r="D250" s="113" t="s">
        <v>145</v>
      </c>
      <c r="E250" s="114" t="s">
        <v>2119</v>
      </c>
      <c r="F250" s="115" t="s">
        <v>2120</v>
      </c>
      <c r="G250" s="116" t="s">
        <v>162</v>
      </c>
      <c r="H250" s="117">
        <v>11.289</v>
      </c>
      <c r="I250" s="118"/>
      <c r="J250" s="26"/>
      <c r="K250" s="119" t="s">
        <v>1</v>
      </c>
      <c r="L250" s="120"/>
      <c r="M250" s="121">
        <v>8.2000000000000003E-2</v>
      </c>
      <c r="N250" s="121">
        <f>M250*H250</f>
        <v>0.92569800000000002</v>
      </c>
      <c r="O250" s="121">
        <v>0</v>
      </c>
      <c r="P250" s="121">
        <f>O250*H250</f>
        <v>0</v>
      </c>
      <c r="Q250" s="121">
        <v>0.05</v>
      </c>
      <c r="R250" s="122">
        <f>Q250*H250</f>
        <v>0.56445000000000001</v>
      </c>
      <c r="S250" s="162"/>
      <c r="T250" s="162"/>
      <c r="U250" s="162"/>
      <c r="V250" s="162"/>
      <c r="W250" s="162"/>
      <c r="X250" s="162"/>
      <c r="Y250" s="162"/>
      <c r="Z250" s="162"/>
      <c r="AA250" s="162"/>
      <c r="AB250" s="162"/>
      <c r="AC250" s="162"/>
      <c r="AP250" s="123" t="s">
        <v>214</v>
      </c>
      <c r="AR250" s="123" t="s">
        <v>145</v>
      </c>
      <c r="AS250" s="123" t="s">
        <v>67</v>
      </c>
      <c r="AW250" s="14" t="s">
        <v>144</v>
      </c>
      <c r="BC250" s="124">
        <f>IF(L250="základní",#REF!,0)</f>
        <v>0</v>
      </c>
      <c r="BD250" s="124">
        <f>IF(L250="snížená",#REF!,0)</f>
        <v>0</v>
      </c>
      <c r="BE250" s="124">
        <f>IF(L250="zákl. přenesená",#REF!,0)</f>
        <v>0</v>
      </c>
      <c r="BF250" s="124">
        <f>IF(L250="sníž. přenesená",#REF!,0)</f>
        <v>0</v>
      </c>
      <c r="BG250" s="124">
        <f>IF(L250="nulová",#REF!,0)</f>
        <v>0</v>
      </c>
      <c r="BH250" s="14" t="s">
        <v>65</v>
      </c>
      <c r="BI250" s="124" t="e">
        <f>ROUND(#REF!*H250,2)</f>
        <v>#REF!</v>
      </c>
      <c r="BJ250" s="14" t="s">
        <v>214</v>
      </c>
      <c r="BK250" s="123" t="s">
        <v>2121</v>
      </c>
    </row>
    <row r="251" spans="1:63" s="2" customFormat="1" ht="16.5" customHeight="1" x14ac:dyDescent="0.2">
      <c r="A251" s="162"/>
      <c r="B251" s="112"/>
      <c r="C251" s="113" t="s">
        <v>964</v>
      </c>
      <c r="D251" s="113" t="s">
        <v>145</v>
      </c>
      <c r="E251" s="114" t="s">
        <v>2122</v>
      </c>
      <c r="F251" s="115" t="s">
        <v>2123</v>
      </c>
      <c r="G251" s="116" t="s">
        <v>169</v>
      </c>
      <c r="H251" s="117">
        <v>0.753</v>
      </c>
      <c r="I251" s="118"/>
      <c r="J251" s="26"/>
      <c r="K251" s="119" t="s">
        <v>1</v>
      </c>
      <c r="L251" s="120"/>
      <c r="M251" s="121">
        <v>5.1999999999999998E-2</v>
      </c>
      <c r="N251" s="121">
        <f>M251*H251</f>
        <v>3.9155999999999996E-2</v>
      </c>
      <c r="O251" s="121">
        <v>0</v>
      </c>
      <c r="P251" s="121">
        <f>O251*H251</f>
        <v>0</v>
      </c>
      <c r="Q251" s="121">
        <v>0</v>
      </c>
      <c r="R251" s="122">
        <f>Q251*H251</f>
        <v>0</v>
      </c>
      <c r="S251" s="162"/>
      <c r="T251" s="162"/>
      <c r="U251" s="162"/>
      <c r="V251" s="162"/>
      <c r="W251" s="162"/>
      <c r="X251" s="162"/>
      <c r="Y251" s="162"/>
      <c r="Z251" s="162"/>
      <c r="AA251" s="162"/>
      <c r="AB251" s="162"/>
      <c r="AC251" s="162"/>
      <c r="AP251" s="123" t="s">
        <v>143</v>
      </c>
      <c r="AR251" s="123" t="s">
        <v>145</v>
      </c>
      <c r="AS251" s="123" t="s">
        <v>67</v>
      </c>
      <c r="AW251" s="14" t="s">
        <v>144</v>
      </c>
      <c r="BC251" s="124">
        <f>IF(L251="základní",#REF!,0)</f>
        <v>0</v>
      </c>
      <c r="BD251" s="124">
        <f>IF(L251="snížená",#REF!,0)</f>
        <v>0</v>
      </c>
      <c r="BE251" s="124">
        <f>IF(L251="zákl. přenesená",#REF!,0)</f>
        <v>0</v>
      </c>
      <c r="BF251" s="124">
        <f>IF(L251="sníž. přenesená",#REF!,0)</f>
        <v>0</v>
      </c>
      <c r="BG251" s="124">
        <f>IF(L251="nulová",#REF!,0)</f>
        <v>0</v>
      </c>
      <c r="BH251" s="14" t="s">
        <v>65</v>
      </c>
      <c r="BI251" s="124" t="e">
        <f>ROUND(#REF!*H251,2)</f>
        <v>#REF!</v>
      </c>
      <c r="BJ251" s="14" t="s">
        <v>143</v>
      </c>
      <c r="BK251" s="123" t="s">
        <v>2124</v>
      </c>
    </row>
    <row r="252" spans="1:63" s="2" customFormat="1" ht="37.9" customHeight="1" x14ac:dyDescent="0.2">
      <c r="A252" s="162"/>
      <c r="B252" s="112"/>
      <c r="C252" s="113" t="s">
        <v>968</v>
      </c>
      <c r="D252" s="113" t="s">
        <v>145</v>
      </c>
      <c r="E252" s="114" t="s">
        <v>2713</v>
      </c>
      <c r="F252" s="115" t="s">
        <v>2714</v>
      </c>
      <c r="G252" s="116" t="s">
        <v>162</v>
      </c>
      <c r="H252" s="117">
        <v>1.5049999999999999</v>
      </c>
      <c r="I252" s="118"/>
      <c r="J252" s="26"/>
      <c r="K252" s="119" t="s">
        <v>1</v>
      </c>
      <c r="L252" s="120"/>
      <c r="M252" s="121">
        <v>0.214</v>
      </c>
      <c r="N252" s="121">
        <f>M252*H252</f>
        <v>0.32206999999999997</v>
      </c>
      <c r="O252" s="121">
        <v>6.1999999999999998E-3</v>
      </c>
      <c r="P252" s="121">
        <f>O252*H252</f>
        <v>9.330999999999999E-3</v>
      </c>
      <c r="Q252" s="121">
        <v>0</v>
      </c>
      <c r="R252" s="122">
        <f>Q252*H252</f>
        <v>0</v>
      </c>
      <c r="S252" s="162"/>
      <c r="T252" s="162"/>
      <c r="U252" s="162"/>
      <c r="V252" s="162"/>
      <c r="W252" s="162"/>
      <c r="X252" s="162"/>
      <c r="Y252" s="162"/>
      <c r="Z252" s="162"/>
      <c r="AA252" s="162"/>
      <c r="AB252" s="162"/>
      <c r="AC252" s="162"/>
      <c r="AP252" s="123" t="s">
        <v>214</v>
      </c>
      <c r="AR252" s="123" t="s">
        <v>145</v>
      </c>
      <c r="AS252" s="123" t="s">
        <v>67</v>
      </c>
      <c r="AW252" s="14" t="s">
        <v>144</v>
      </c>
      <c r="BC252" s="124">
        <f>IF(L252="základní",#REF!,0)</f>
        <v>0</v>
      </c>
      <c r="BD252" s="124">
        <f>IF(L252="snížená",#REF!,0)</f>
        <v>0</v>
      </c>
      <c r="BE252" s="124">
        <f>IF(L252="zákl. přenesená",#REF!,0)</f>
        <v>0</v>
      </c>
      <c r="BF252" s="124">
        <f>IF(L252="sníž. přenesená",#REF!,0)</f>
        <v>0</v>
      </c>
      <c r="BG252" s="124">
        <f>IF(L252="nulová",#REF!,0)</f>
        <v>0</v>
      </c>
      <c r="BH252" s="14" t="s">
        <v>65</v>
      </c>
      <c r="BI252" s="124" t="e">
        <f>ROUND(#REF!*H252,2)</f>
        <v>#REF!</v>
      </c>
      <c r="BJ252" s="14" t="s">
        <v>214</v>
      </c>
      <c r="BK252" s="123" t="s">
        <v>2715</v>
      </c>
    </row>
    <row r="253" spans="1:63" s="2" customFormat="1" ht="37.9" customHeight="1" x14ac:dyDescent="0.2">
      <c r="A253" s="162"/>
      <c r="B253" s="112"/>
      <c r="C253" s="113" t="s">
        <v>972</v>
      </c>
      <c r="D253" s="113" t="s">
        <v>145</v>
      </c>
      <c r="E253" s="114" t="s">
        <v>2716</v>
      </c>
      <c r="F253" s="115" t="s">
        <v>2717</v>
      </c>
      <c r="G253" s="116" t="s">
        <v>162</v>
      </c>
      <c r="H253" s="117">
        <v>9.7840000000000007</v>
      </c>
      <c r="I253" s="118"/>
      <c r="J253" s="26"/>
      <c r="K253" s="119" t="s">
        <v>1</v>
      </c>
      <c r="L253" s="120"/>
      <c r="M253" s="121">
        <v>0.3</v>
      </c>
      <c r="N253" s="121">
        <f>M253*H253</f>
        <v>2.9352</v>
      </c>
      <c r="O253" s="121">
        <v>3.4799999999999998E-2</v>
      </c>
      <c r="P253" s="121">
        <f>O253*H253</f>
        <v>0.34048319999999999</v>
      </c>
      <c r="Q253" s="121">
        <v>0</v>
      </c>
      <c r="R253" s="122">
        <f>Q253*H253</f>
        <v>0</v>
      </c>
      <c r="S253" s="162"/>
      <c r="T253" s="162"/>
      <c r="U253" s="162"/>
      <c r="V253" s="162"/>
      <c r="W253" s="162"/>
      <c r="X253" s="162"/>
      <c r="Y253" s="162"/>
      <c r="Z253" s="162"/>
      <c r="AA253" s="162"/>
      <c r="AB253" s="162"/>
      <c r="AC253" s="162"/>
      <c r="AP253" s="123" t="s">
        <v>214</v>
      </c>
      <c r="AR253" s="123" t="s">
        <v>145</v>
      </c>
      <c r="AS253" s="123" t="s">
        <v>67</v>
      </c>
      <c r="AW253" s="14" t="s">
        <v>144</v>
      </c>
      <c r="BC253" s="124">
        <f>IF(L253="základní",#REF!,0)</f>
        <v>0</v>
      </c>
      <c r="BD253" s="124">
        <f>IF(L253="snížená",#REF!,0)</f>
        <v>0</v>
      </c>
      <c r="BE253" s="124">
        <f>IF(L253="zákl. přenesená",#REF!,0)</f>
        <v>0</v>
      </c>
      <c r="BF253" s="124">
        <f>IF(L253="sníž. přenesená",#REF!,0)</f>
        <v>0</v>
      </c>
      <c r="BG253" s="124">
        <f>IF(L253="nulová",#REF!,0)</f>
        <v>0</v>
      </c>
      <c r="BH253" s="14" t="s">
        <v>65</v>
      </c>
      <c r="BI253" s="124" t="e">
        <f>ROUND(#REF!*H253,2)</f>
        <v>#REF!</v>
      </c>
      <c r="BJ253" s="14" t="s">
        <v>214</v>
      </c>
      <c r="BK253" s="123" t="s">
        <v>2718</v>
      </c>
    </row>
    <row r="254" spans="1:63" s="2" customFormat="1" ht="24.2" customHeight="1" x14ac:dyDescent="0.2">
      <c r="A254" s="162"/>
      <c r="B254" s="112"/>
      <c r="C254" s="113" t="s">
        <v>976</v>
      </c>
      <c r="D254" s="113" t="s">
        <v>145</v>
      </c>
      <c r="E254" s="114" t="s">
        <v>2128</v>
      </c>
      <c r="F254" s="115" t="s">
        <v>2129</v>
      </c>
      <c r="G254" s="116" t="s">
        <v>212</v>
      </c>
      <c r="H254" s="117">
        <v>0.56399999999999995</v>
      </c>
      <c r="I254" s="118"/>
      <c r="J254" s="26"/>
      <c r="K254" s="119" t="s">
        <v>1</v>
      </c>
      <c r="L254" s="120"/>
      <c r="M254" s="121">
        <v>3.0739999999999998</v>
      </c>
      <c r="N254" s="121">
        <f>M254*H254</f>
        <v>1.7337359999999997</v>
      </c>
      <c r="O254" s="121">
        <v>0</v>
      </c>
      <c r="P254" s="121">
        <f>O254*H254</f>
        <v>0</v>
      </c>
      <c r="Q254" s="121">
        <v>0</v>
      </c>
      <c r="R254" s="122">
        <f>Q254*H254</f>
        <v>0</v>
      </c>
      <c r="S254" s="162"/>
      <c r="T254" s="162"/>
      <c r="U254" s="162"/>
      <c r="V254" s="162"/>
      <c r="W254" s="162"/>
      <c r="X254" s="162"/>
      <c r="Y254" s="162"/>
      <c r="Z254" s="162"/>
      <c r="AA254" s="162"/>
      <c r="AB254" s="162"/>
      <c r="AC254" s="162"/>
      <c r="AP254" s="123" t="s">
        <v>214</v>
      </c>
      <c r="AR254" s="123" t="s">
        <v>145</v>
      </c>
      <c r="AS254" s="123" t="s">
        <v>67</v>
      </c>
      <c r="AW254" s="14" t="s">
        <v>144</v>
      </c>
      <c r="BC254" s="124">
        <f>IF(L254="základní",#REF!,0)</f>
        <v>0</v>
      </c>
      <c r="BD254" s="124">
        <f>IF(L254="snížená",#REF!,0)</f>
        <v>0</v>
      </c>
      <c r="BE254" s="124">
        <f>IF(L254="zákl. přenesená",#REF!,0)</f>
        <v>0</v>
      </c>
      <c r="BF254" s="124">
        <f>IF(L254="sníž. přenesená",#REF!,0)</f>
        <v>0</v>
      </c>
      <c r="BG254" s="124">
        <f>IF(L254="nulová",#REF!,0)</f>
        <v>0</v>
      </c>
      <c r="BH254" s="14" t="s">
        <v>65</v>
      </c>
      <c r="BI254" s="124" t="e">
        <f>ROUND(#REF!*H254,2)</f>
        <v>#REF!</v>
      </c>
      <c r="BJ254" s="14" t="s">
        <v>214</v>
      </c>
      <c r="BK254" s="123" t="s">
        <v>2130</v>
      </c>
    </row>
    <row r="255" spans="1:63" s="2" customFormat="1" ht="24.2" customHeight="1" x14ac:dyDescent="0.2">
      <c r="A255" s="162"/>
      <c r="B255" s="112"/>
      <c r="C255" s="113" t="s">
        <v>980</v>
      </c>
      <c r="D255" s="113" t="s">
        <v>145</v>
      </c>
      <c r="E255" s="114" t="s">
        <v>2719</v>
      </c>
      <c r="F255" s="115" t="s">
        <v>2720</v>
      </c>
      <c r="G255" s="116" t="s">
        <v>339</v>
      </c>
      <c r="H255" s="117">
        <v>1107.6659999999999</v>
      </c>
      <c r="I255" s="118"/>
      <c r="J255" s="26"/>
      <c r="K255" s="119" t="s">
        <v>1</v>
      </c>
      <c r="L255" s="120"/>
      <c r="M255" s="121">
        <v>0</v>
      </c>
      <c r="N255" s="121">
        <f>M255*H255</f>
        <v>0</v>
      </c>
      <c r="O255" s="121">
        <v>0</v>
      </c>
      <c r="P255" s="121">
        <f>O255*H255</f>
        <v>0</v>
      </c>
      <c r="Q255" s="121">
        <v>0</v>
      </c>
      <c r="R255" s="122">
        <f>Q255*H255</f>
        <v>0</v>
      </c>
      <c r="S255" s="162"/>
      <c r="T255" s="162"/>
      <c r="U255" s="162"/>
      <c r="V255" s="162"/>
      <c r="W255" s="162"/>
      <c r="X255" s="162"/>
      <c r="Y255" s="162"/>
      <c r="Z255" s="162"/>
      <c r="AA255" s="162"/>
      <c r="AB255" s="162"/>
      <c r="AC255" s="162"/>
      <c r="AP255" s="123" t="s">
        <v>214</v>
      </c>
      <c r="AR255" s="123" t="s">
        <v>145</v>
      </c>
      <c r="AS255" s="123" t="s">
        <v>67</v>
      </c>
      <c r="AW255" s="14" t="s">
        <v>144</v>
      </c>
      <c r="BC255" s="124">
        <f>IF(L255="základní",#REF!,0)</f>
        <v>0</v>
      </c>
      <c r="BD255" s="124">
        <f>IF(L255="snížená",#REF!,0)</f>
        <v>0</v>
      </c>
      <c r="BE255" s="124">
        <f>IF(L255="zákl. přenesená",#REF!,0)</f>
        <v>0</v>
      </c>
      <c r="BF255" s="124">
        <f>IF(L255="sníž. přenesená",#REF!,0)</f>
        <v>0</v>
      </c>
      <c r="BG255" s="124">
        <f>IF(L255="nulová",#REF!,0)</f>
        <v>0</v>
      </c>
      <c r="BH255" s="14" t="s">
        <v>65</v>
      </c>
      <c r="BI255" s="124" t="e">
        <f>ROUND(#REF!*H255,2)</f>
        <v>#REF!</v>
      </c>
      <c r="BJ255" s="14" t="s">
        <v>214</v>
      </c>
      <c r="BK255" s="123" t="s">
        <v>2721</v>
      </c>
    </row>
    <row r="256" spans="1:63" s="12" customFormat="1" ht="22.9" customHeight="1" x14ac:dyDescent="0.2">
      <c r="B256" s="103"/>
      <c r="D256" s="104" t="s">
        <v>56</v>
      </c>
      <c r="E256" s="125" t="s">
        <v>273</v>
      </c>
      <c r="F256" s="125" t="s">
        <v>274</v>
      </c>
      <c r="J256" s="103"/>
      <c r="K256" s="106"/>
      <c r="L256" s="107"/>
      <c r="M256" s="107"/>
      <c r="N256" s="108">
        <f>SUM(N257:N266)</f>
        <v>188.146085</v>
      </c>
      <c r="O256" s="107"/>
      <c r="P256" s="108">
        <f>SUM(P257:P266)</f>
        <v>4.7035910300000001</v>
      </c>
      <c r="Q256" s="107"/>
      <c r="R256" s="109">
        <f>SUM(R257:R266)</f>
        <v>9.0856019999999997</v>
      </c>
      <c r="AP256" s="104" t="s">
        <v>67</v>
      </c>
      <c r="AR256" s="110" t="s">
        <v>56</v>
      </c>
      <c r="AS256" s="110" t="s">
        <v>65</v>
      </c>
      <c r="AW256" s="104" t="s">
        <v>144</v>
      </c>
      <c r="BI256" s="111" t="e">
        <f>SUM(BI257:BI266)</f>
        <v>#REF!</v>
      </c>
    </row>
    <row r="257" spans="1:63" s="2" customFormat="1" ht="24.2" customHeight="1" x14ac:dyDescent="0.2">
      <c r="A257" s="162"/>
      <c r="B257" s="112"/>
      <c r="C257" s="113" t="s">
        <v>984</v>
      </c>
      <c r="D257" s="113" t="s">
        <v>145</v>
      </c>
      <c r="E257" s="114" t="s">
        <v>2722</v>
      </c>
      <c r="F257" s="115" t="s">
        <v>2723</v>
      </c>
      <c r="G257" s="116" t="s">
        <v>178</v>
      </c>
      <c r="H257" s="117">
        <v>239.095</v>
      </c>
      <c r="I257" s="118"/>
      <c r="J257" s="26"/>
      <c r="K257" s="119" t="s">
        <v>1</v>
      </c>
      <c r="L257" s="120"/>
      <c r="M257" s="121">
        <v>0.09</v>
      </c>
      <c r="N257" s="121">
        <f>M257*H257</f>
        <v>21.518549999999998</v>
      </c>
      <c r="O257" s="121">
        <v>0</v>
      </c>
      <c r="P257" s="121">
        <f>O257*H257</f>
        <v>0</v>
      </c>
      <c r="Q257" s="121">
        <v>0.03</v>
      </c>
      <c r="R257" s="122">
        <f>Q257*H257</f>
        <v>7.1728499999999995</v>
      </c>
      <c r="S257" s="162"/>
      <c r="T257" s="162"/>
      <c r="U257" s="162"/>
      <c r="V257" s="162"/>
      <c r="W257" s="162"/>
      <c r="X257" s="162"/>
      <c r="Y257" s="162"/>
      <c r="Z257" s="162"/>
      <c r="AA257" s="162"/>
      <c r="AB257" s="162"/>
      <c r="AC257" s="162"/>
      <c r="AP257" s="123" t="s">
        <v>214</v>
      </c>
      <c r="AR257" s="123" t="s">
        <v>145</v>
      </c>
      <c r="AS257" s="123" t="s">
        <v>67</v>
      </c>
      <c r="AW257" s="14" t="s">
        <v>144</v>
      </c>
      <c r="BC257" s="124">
        <f>IF(L257="základní",#REF!,0)</f>
        <v>0</v>
      </c>
      <c r="BD257" s="124">
        <f>IF(L257="snížená",#REF!,0)</f>
        <v>0</v>
      </c>
      <c r="BE257" s="124">
        <f>IF(L257="zákl. přenesená",#REF!,0)</f>
        <v>0</v>
      </c>
      <c r="BF257" s="124">
        <f>IF(L257="sníž. přenesená",#REF!,0)</f>
        <v>0</v>
      </c>
      <c r="BG257" s="124">
        <f>IF(L257="nulová",#REF!,0)</f>
        <v>0</v>
      </c>
      <c r="BH257" s="14" t="s">
        <v>65</v>
      </c>
      <c r="BI257" s="124" t="e">
        <f>ROUND(#REF!*H257,2)</f>
        <v>#REF!</v>
      </c>
      <c r="BJ257" s="14" t="s">
        <v>214</v>
      </c>
      <c r="BK257" s="123" t="s">
        <v>2724</v>
      </c>
    </row>
    <row r="258" spans="1:63" s="2" customFormat="1" ht="33" customHeight="1" x14ac:dyDescent="0.2">
      <c r="A258" s="162"/>
      <c r="B258" s="112"/>
      <c r="C258" s="113" t="s">
        <v>988</v>
      </c>
      <c r="D258" s="113" t="s">
        <v>145</v>
      </c>
      <c r="E258" s="114" t="s">
        <v>2725</v>
      </c>
      <c r="F258" s="115" t="s">
        <v>2726</v>
      </c>
      <c r="G258" s="116" t="s">
        <v>178</v>
      </c>
      <c r="H258" s="117">
        <v>119.547</v>
      </c>
      <c r="I258" s="118"/>
      <c r="J258" s="26"/>
      <c r="K258" s="119" t="s">
        <v>1</v>
      </c>
      <c r="L258" s="120"/>
      <c r="M258" s="121">
        <v>0.14000000000000001</v>
      </c>
      <c r="N258" s="121">
        <f>M258*H258</f>
        <v>16.73658</v>
      </c>
      <c r="O258" s="121">
        <v>0</v>
      </c>
      <c r="P258" s="121">
        <f>O258*H258</f>
        <v>0</v>
      </c>
      <c r="Q258" s="121">
        <v>1.6E-2</v>
      </c>
      <c r="R258" s="122">
        <f>Q258*H258</f>
        <v>1.912752</v>
      </c>
      <c r="S258" s="162"/>
      <c r="T258" s="162"/>
      <c r="U258" s="162"/>
      <c r="V258" s="162"/>
      <c r="W258" s="162"/>
      <c r="X258" s="162"/>
      <c r="Y258" s="162"/>
      <c r="Z258" s="162"/>
      <c r="AA258" s="162"/>
      <c r="AB258" s="162"/>
      <c r="AC258" s="162"/>
      <c r="AP258" s="123" t="s">
        <v>214</v>
      </c>
      <c r="AR258" s="123" t="s">
        <v>145</v>
      </c>
      <c r="AS258" s="123" t="s">
        <v>67</v>
      </c>
      <c r="AW258" s="14" t="s">
        <v>144</v>
      </c>
      <c r="BC258" s="124">
        <f>IF(L258="základní",#REF!,0)</f>
        <v>0</v>
      </c>
      <c r="BD258" s="124">
        <f>IF(L258="snížená",#REF!,0)</f>
        <v>0</v>
      </c>
      <c r="BE258" s="124">
        <f>IF(L258="zákl. přenesená",#REF!,0)</f>
        <v>0</v>
      </c>
      <c r="BF258" s="124">
        <f>IF(L258="sníž. přenesená",#REF!,0)</f>
        <v>0</v>
      </c>
      <c r="BG258" s="124">
        <f>IF(L258="nulová",#REF!,0)</f>
        <v>0</v>
      </c>
      <c r="BH258" s="14" t="s">
        <v>65</v>
      </c>
      <c r="BI258" s="124" t="e">
        <f>ROUND(#REF!*H258,2)</f>
        <v>#REF!</v>
      </c>
      <c r="BJ258" s="14" t="s">
        <v>214</v>
      </c>
      <c r="BK258" s="123" t="s">
        <v>2727</v>
      </c>
    </row>
    <row r="259" spans="1:63" s="2" customFormat="1" ht="62.65" customHeight="1" x14ac:dyDescent="0.2">
      <c r="A259" s="162"/>
      <c r="B259" s="112"/>
      <c r="C259" s="113" t="s">
        <v>992</v>
      </c>
      <c r="D259" s="113" t="s">
        <v>145</v>
      </c>
      <c r="E259" s="114" t="s">
        <v>2728</v>
      </c>
      <c r="F259" s="115" t="s">
        <v>2729</v>
      </c>
      <c r="G259" s="116" t="s">
        <v>178</v>
      </c>
      <c r="H259" s="117">
        <v>119.547</v>
      </c>
      <c r="I259" s="118"/>
      <c r="J259" s="26"/>
      <c r="K259" s="119" t="s">
        <v>1</v>
      </c>
      <c r="L259" s="120"/>
      <c r="M259" s="121">
        <v>0.32800000000000001</v>
      </c>
      <c r="N259" s="121">
        <f>M259*H259</f>
        <v>39.211416</v>
      </c>
      <c r="O259" s="121">
        <v>5.0000000000000002E-5</v>
      </c>
      <c r="P259" s="121">
        <f>O259*H259</f>
        <v>5.9773500000000002E-3</v>
      </c>
      <c r="Q259" s="121">
        <v>0</v>
      </c>
      <c r="R259" s="122">
        <f>Q259*H259</f>
        <v>0</v>
      </c>
      <c r="S259" s="162"/>
      <c r="T259" s="162"/>
      <c r="U259" s="162"/>
      <c r="V259" s="162"/>
      <c r="W259" s="162"/>
      <c r="X259" s="162"/>
      <c r="Y259" s="162"/>
      <c r="Z259" s="162"/>
      <c r="AA259" s="162"/>
      <c r="AB259" s="162"/>
      <c r="AC259" s="162"/>
      <c r="AP259" s="123" t="s">
        <v>214</v>
      </c>
      <c r="AR259" s="123" t="s">
        <v>145</v>
      </c>
      <c r="AS259" s="123" t="s">
        <v>67</v>
      </c>
      <c r="AW259" s="14" t="s">
        <v>144</v>
      </c>
      <c r="BC259" s="124">
        <f>IF(L259="základní",#REF!,0)</f>
        <v>0</v>
      </c>
      <c r="BD259" s="124">
        <f>IF(L259="snížená",#REF!,0)</f>
        <v>0</v>
      </c>
      <c r="BE259" s="124">
        <f>IF(L259="zákl. přenesená",#REF!,0)</f>
        <v>0</v>
      </c>
      <c r="BF259" s="124">
        <f>IF(L259="sníž. přenesená",#REF!,0)</f>
        <v>0</v>
      </c>
      <c r="BG259" s="124">
        <f>IF(L259="nulová",#REF!,0)</f>
        <v>0</v>
      </c>
      <c r="BH259" s="14" t="s">
        <v>65</v>
      </c>
      <c r="BI259" s="124" t="e">
        <f>ROUND(#REF!*H259,2)</f>
        <v>#REF!</v>
      </c>
      <c r="BJ259" s="14" t="s">
        <v>214</v>
      </c>
      <c r="BK259" s="123" t="s">
        <v>2730</v>
      </c>
    </row>
    <row r="260" spans="1:63" s="2" customFormat="1" ht="16.5" customHeight="1" x14ac:dyDescent="0.2">
      <c r="A260" s="162"/>
      <c r="B260" s="112"/>
      <c r="C260" s="113" t="s">
        <v>996</v>
      </c>
      <c r="D260" s="113" t="s">
        <v>145</v>
      </c>
      <c r="E260" s="114" t="s">
        <v>2731</v>
      </c>
      <c r="F260" s="115" t="s">
        <v>2732</v>
      </c>
      <c r="G260" s="116" t="s">
        <v>178</v>
      </c>
      <c r="H260" s="117">
        <v>119.547</v>
      </c>
      <c r="I260" s="118"/>
      <c r="J260" s="26"/>
      <c r="K260" s="119" t="s">
        <v>1</v>
      </c>
      <c r="L260" s="120"/>
      <c r="M260" s="121">
        <v>0.30099999999999999</v>
      </c>
      <c r="N260" s="121">
        <f>M260*H260</f>
        <v>35.983646999999998</v>
      </c>
      <c r="O260" s="121">
        <v>0</v>
      </c>
      <c r="P260" s="121">
        <f>O260*H260</f>
        <v>0</v>
      </c>
      <c r="Q260" s="121">
        <v>0</v>
      </c>
      <c r="R260" s="122">
        <f>Q260*H260</f>
        <v>0</v>
      </c>
      <c r="S260" s="162"/>
      <c r="T260" s="162"/>
      <c r="U260" s="162"/>
      <c r="V260" s="162"/>
      <c r="W260" s="162"/>
      <c r="X260" s="162"/>
      <c r="Y260" s="162"/>
      <c r="Z260" s="162"/>
      <c r="AA260" s="162"/>
      <c r="AB260" s="162"/>
      <c r="AC260" s="162"/>
      <c r="AP260" s="123" t="s">
        <v>214</v>
      </c>
      <c r="AR260" s="123" t="s">
        <v>145</v>
      </c>
      <c r="AS260" s="123" t="s">
        <v>67</v>
      </c>
      <c r="AW260" s="14" t="s">
        <v>144</v>
      </c>
      <c r="BC260" s="124">
        <f>IF(L260="základní",#REF!,0)</f>
        <v>0</v>
      </c>
      <c r="BD260" s="124">
        <f>IF(L260="snížená",#REF!,0)</f>
        <v>0</v>
      </c>
      <c r="BE260" s="124">
        <f>IF(L260="zákl. přenesená",#REF!,0)</f>
        <v>0</v>
      </c>
      <c r="BF260" s="124">
        <f>IF(L260="sníž. přenesená",#REF!,0)</f>
        <v>0</v>
      </c>
      <c r="BG260" s="124">
        <f>IF(L260="nulová",#REF!,0)</f>
        <v>0</v>
      </c>
      <c r="BH260" s="14" t="s">
        <v>65</v>
      </c>
      <c r="BI260" s="124" t="e">
        <f>ROUND(#REF!*H260,2)</f>
        <v>#REF!</v>
      </c>
      <c r="BJ260" s="14" t="s">
        <v>214</v>
      </c>
      <c r="BK260" s="123" t="s">
        <v>2733</v>
      </c>
    </row>
    <row r="261" spans="1:63" s="2" customFormat="1" ht="16.5" customHeight="1" x14ac:dyDescent="0.2">
      <c r="A261" s="162"/>
      <c r="B261" s="112"/>
      <c r="C261" s="126" t="s">
        <v>1000</v>
      </c>
      <c r="D261" s="126" t="s">
        <v>242</v>
      </c>
      <c r="E261" s="127" t="s">
        <v>291</v>
      </c>
      <c r="F261" s="128" t="s">
        <v>2734</v>
      </c>
      <c r="G261" s="129" t="s">
        <v>155</v>
      </c>
      <c r="H261" s="130">
        <v>3.5870000000000002</v>
      </c>
      <c r="I261" s="131"/>
      <c r="J261" s="132"/>
      <c r="K261" s="133" t="s">
        <v>1</v>
      </c>
      <c r="L261" s="134"/>
      <c r="M261" s="121">
        <v>0</v>
      </c>
      <c r="N261" s="121">
        <f>M261*H261</f>
        <v>0</v>
      </c>
      <c r="O261" s="121">
        <v>0.55000000000000004</v>
      </c>
      <c r="P261" s="121">
        <f>O261*H261</f>
        <v>1.9728500000000002</v>
      </c>
      <c r="Q261" s="121">
        <v>0</v>
      </c>
      <c r="R261" s="122">
        <f>Q261*H261</f>
        <v>0</v>
      </c>
      <c r="S261" s="162"/>
      <c r="T261" s="162"/>
      <c r="U261" s="162"/>
      <c r="V261" s="162"/>
      <c r="W261" s="162"/>
      <c r="X261" s="162"/>
      <c r="Y261" s="162"/>
      <c r="Z261" s="162"/>
      <c r="AA261" s="162"/>
      <c r="AB261" s="162"/>
      <c r="AC261" s="162"/>
      <c r="AP261" s="123" t="s">
        <v>267</v>
      </c>
      <c r="AR261" s="123" t="s">
        <v>242</v>
      </c>
      <c r="AS261" s="123" t="s">
        <v>67</v>
      </c>
      <c r="AW261" s="14" t="s">
        <v>144</v>
      </c>
      <c r="BC261" s="124">
        <f>IF(L261="základní",#REF!,0)</f>
        <v>0</v>
      </c>
      <c r="BD261" s="124">
        <f>IF(L261="snížená",#REF!,0)</f>
        <v>0</v>
      </c>
      <c r="BE261" s="124">
        <f>IF(L261="zákl. přenesená",#REF!,0)</f>
        <v>0</v>
      </c>
      <c r="BF261" s="124">
        <f>IF(L261="sníž. přenesená",#REF!,0)</f>
        <v>0</v>
      </c>
      <c r="BG261" s="124">
        <f>IF(L261="nulová",#REF!,0)</f>
        <v>0</v>
      </c>
      <c r="BH261" s="14" t="s">
        <v>65</v>
      </c>
      <c r="BI261" s="124" t="e">
        <f>ROUND(#REF!*H261,2)</f>
        <v>#REF!</v>
      </c>
      <c r="BJ261" s="14" t="s">
        <v>214</v>
      </c>
      <c r="BK261" s="123" t="s">
        <v>2735</v>
      </c>
    </row>
    <row r="262" spans="1:63" s="2" customFormat="1" ht="16.5" customHeight="1" x14ac:dyDescent="0.2">
      <c r="A262" s="162"/>
      <c r="B262" s="112"/>
      <c r="C262" s="113" t="s">
        <v>1004</v>
      </c>
      <c r="D262" s="113" t="s">
        <v>145</v>
      </c>
      <c r="E262" s="114" t="s">
        <v>2736</v>
      </c>
      <c r="F262" s="115" t="s">
        <v>2737</v>
      </c>
      <c r="G262" s="116" t="s">
        <v>155</v>
      </c>
      <c r="H262" s="117">
        <v>3.5870000000000002</v>
      </c>
      <c r="I262" s="118"/>
      <c r="J262" s="26"/>
      <c r="K262" s="119" t="s">
        <v>1</v>
      </c>
      <c r="L262" s="120"/>
      <c r="M262" s="121">
        <v>3.4</v>
      </c>
      <c r="N262" s="121">
        <f>M262*H262</f>
        <v>12.1958</v>
      </c>
      <c r="O262" s="121">
        <v>0</v>
      </c>
      <c r="P262" s="121">
        <f>O262*H262</f>
        <v>0</v>
      </c>
      <c r="Q262" s="121">
        <v>0</v>
      </c>
      <c r="R262" s="122">
        <f>Q262*H262</f>
        <v>0</v>
      </c>
      <c r="S262" s="162"/>
      <c r="T262" s="162"/>
      <c r="U262" s="162"/>
      <c r="V262" s="162"/>
      <c r="W262" s="162"/>
      <c r="X262" s="162"/>
      <c r="Y262" s="162"/>
      <c r="Z262" s="162"/>
      <c r="AA262" s="162"/>
      <c r="AB262" s="162"/>
      <c r="AC262" s="162"/>
      <c r="AP262" s="123" t="s">
        <v>214</v>
      </c>
      <c r="AR262" s="123" t="s">
        <v>145</v>
      </c>
      <c r="AS262" s="123" t="s">
        <v>67</v>
      </c>
      <c r="AW262" s="14" t="s">
        <v>144</v>
      </c>
      <c r="BC262" s="124">
        <f>IF(L262="základní",#REF!,0)</f>
        <v>0</v>
      </c>
      <c r="BD262" s="124">
        <f>IF(L262="snížená",#REF!,0)</f>
        <v>0</v>
      </c>
      <c r="BE262" s="124">
        <f>IF(L262="zákl. přenesená",#REF!,0)</f>
        <v>0</v>
      </c>
      <c r="BF262" s="124">
        <f>IF(L262="sníž. přenesená",#REF!,0)</f>
        <v>0</v>
      </c>
      <c r="BG262" s="124">
        <f>IF(L262="nulová",#REF!,0)</f>
        <v>0</v>
      </c>
      <c r="BH262" s="14" t="s">
        <v>65</v>
      </c>
      <c r="BI262" s="124" t="e">
        <f>ROUND(#REF!*H262,2)</f>
        <v>#REF!</v>
      </c>
      <c r="BJ262" s="14" t="s">
        <v>214</v>
      </c>
      <c r="BK262" s="123" t="s">
        <v>2738</v>
      </c>
    </row>
    <row r="263" spans="1:63" s="2" customFormat="1" ht="33" customHeight="1" x14ac:dyDescent="0.2">
      <c r="A263" s="162"/>
      <c r="B263" s="112"/>
      <c r="C263" s="113" t="s">
        <v>1008</v>
      </c>
      <c r="D263" s="113" t="s">
        <v>145</v>
      </c>
      <c r="E263" s="114" t="s">
        <v>2739</v>
      </c>
      <c r="F263" s="115" t="s">
        <v>2740</v>
      </c>
      <c r="G263" s="116" t="s">
        <v>155</v>
      </c>
      <c r="H263" s="117">
        <v>3.5870000000000002</v>
      </c>
      <c r="I263" s="118"/>
      <c r="J263" s="26"/>
      <c r="K263" s="119" t="s">
        <v>1</v>
      </c>
      <c r="L263" s="120"/>
      <c r="M263" s="121">
        <v>1.56</v>
      </c>
      <c r="N263" s="121">
        <f>M263*H263</f>
        <v>5.5957200000000009</v>
      </c>
      <c r="O263" s="121">
        <v>1.08E-3</v>
      </c>
      <c r="P263" s="121">
        <f>O263*H263</f>
        <v>3.8739600000000001E-3</v>
      </c>
      <c r="Q263" s="121">
        <v>0</v>
      </c>
      <c r="R263" s="122">
        <f>Q263*H263</f>
        <v>0</v>
      </c>
      <c r="S263" s="162"/>
      <c r="T263" s="162"/>
      <c r="U263" s="162"/>
      <c r="V263" s="162"/>
      <c r="W263" s="162"/>
      <c r="X263" s="162"/>
      <c r="Y263" s="162"/>
      <c r="Z263" s="162"/>
      <c r="AA263" s="162"/>
      <c r="AB263" s="162"/>
      <c r="AC263" s="162"/>
      <c r="AP263" s="123" t="s">
        <v>214</v>
      </c>
      <c r="AR263" s="123" t="s">
        <v>145</v>
      </c>
      <c r="AS263" s="123" t="s">
        <v>67</v>
      </c>
      <c r="AW263" s="14" t="s">
        <v>144</v>
      </c>
      <c r="BC263" s="124">
        <f>IF(L263="základní",#REF!,0)</f>
        <v>0</v>
      </c>
      <c r="BD263" s="124">
        <f>IF(L263="snížená",#REF!,0)</f>
        <v>0</v>
      </c>
      <c r="BE263" s="124">
        <f>IF(L263="zákl. přenesená",#REF!,0)</f>
        <v>0</v>
      </c>
      <c r="BF263" s="124">
        <f>IF(L263="sníž. přenesená",#REF!,0)</f>
        <v>0</v>
      </c>
      <c r="BG263" s="124">
        <f>IF(L263="nulová",#REF!,0)</f>
        <v>0</v>
      </c>
      <c r="BH263" s="14" t="s">
        <v>65</v>
      </c>
      <c r="BI263" s="124" t="e">
        <f>ROUND(#REF!*H263,2)</f>
        <v>#REF!</v>
      </c>
      <c r="BJ263" s="14" t="s">
        <v>214</v>
      </c>
      <c r="BK263" s="123" t="s">
        <v>2741</v>
      </c>
    </row>
    <row r="264" spans="1:63" s="2" customFormat="1" ht="37.9" customHeight="1" x14ac:dyDescent="0.2">
      <c r="A264" s="162"/>
      <c r="B264" s="112"/>
      <c r="C264" s="113" t="s">
        <v>1012</v>
      </c>
      <c r="D264" s="113" t="s">
        <v>145</v>
      </c>
      <c r="E264" s="114" t="s">
        <v>2742</v>
      </c>
      <c r="F264" s="115" t="s">
        <v>2743</v>
      </c>
      <c r="G264" s="116" t="s">
        <v>178</v>
      </c>
      <c r="H264" s="117">
        <v>119.547</v>
      </c>
      <c r="I264" s="118"/>
      <c r="J264" s="26"/>
      <c r="K264" s="119" t="s">
        <v>1</v>
      </c>
      <c r="L264" s="120"/>
      <c r="M264" s="121">
        <v>0.47599999999999998</v>
      </c>
      <c r="N264" s="121">
        <f>M264*H264</f>
        <v>56.904371999999995</v>
      </c>
      <c r="O264" s="121">
        <v>2.2579999999999999E-2</v>
      </c>
      <c r="P264" s="121">
        <f>O264*H264</f>
        <v>2.6993712599999999</v>
      </c>
      <c r="Q264" s="121">
        <v>0</v>
      </c>
      <c r="R264" s="122">
        <f>Q264*H264</f>
        <v>0</v>
      </c>
      <c r="S264" s="162"/>
      <c r="T264" s="162"/>
      <c r="U264" s="162"/>
      <c r="V264" s="162"/>
      <c r="W264" s="162"/>
      <c r="X264" s="162"/>
      <c r="Y264" s="162"/>
      <c r="Z264" s="162"/>
      <c r="AA264" s="162"/>
      <c r="AB264" s="162"/>
      <c r="AC264" s="162"/>
      <c r="AP264" s="123" t="s">
        <v>214</v>
      </c>
      <c r="AR264" s="123" t="s">
        <v>145</v>
      </c>
      <c r="AS264" s="123" t="s">
        <v>67</v>
      </c>
      <c r="AW264" s="14" t="s">
        <v>144</v>
      </c>
      <c r="BC264" s="124">
        <f>IF(L264="základní",#REF!,0)</f>
        <v>0</v>
      </c>
      <c r="BD264" s="124">
        <f>IF(L264="snížená",#REF!,0)</f>
        <v>0</v>
      </c>
      <c r="BE264" s="124">
        <f>IF(L264="zákl. přenesená",#REF!,0)</f>
        <v>0</v>
      </c>
      <c r="BF264" s="124">
        <f>IF(L264="sníž. přenesená",#REF!,0)</f>
        <v>0</v>
      </c>
      <c r="BG264" s="124">
        <f>IF(L264="nulová",#REF!,0)</f>
        <v>0</v>
      </c>
      <c r="BH264" s="14" t="s">
        <v>65</v>
      </c>
      <c r="BI264" s="124" t="e">
        <f>ROUND(#REF!*H264,2)</f>
        <v>#REF!</v>
      </c>
      <c r="BJ264" s="14" t="s">
        <v>214</v>
      </c>
      <c r="BK264" s="123" t="s">
        <v>2744</v>
      </c>
    </row>
    <row r="265" spans="1:63" s="2" customFormat="1" ht="24.2" customHeight="1" x14ac:dyDescent="0.2">
      <c r="A265" s="162"/>
      <c r="B265" s="112"/>
      <c r="C265" s="113" t="s">
        <v>1016</v>
      </c>
      <c r="D265" s="113" t="s">
        <v>145</v>
      </c>
      <c r="E265" s="114" t="s">
        <v>2745</v>
      </c>
      <c r="F265" s="115" t="s">
        <v>2746</v>
      </c>
      <c r="G265" s="116" t="s">
        <v>178</v>
      </c>
      <c r="H265" s="117">
        <v>119.547</v>
      </c>
      <c r="I265" s="118"/>
      <c r="J265" s="26"/>
      <c r="K265" s="119" t="s">
        <v>1</v>
      </c>
      <c r="L265" s="120"/>
      <c r="M265" s="121">
        <v>0</v>
      </c>
      <c r="N265" s="121">
        <f>M265*H265</f>
        <v>0</v>
      </c>
      <c r="O265" s="121">
        <v>1.8000000000000001E-4</v>
      </c>
      <c r="P265" s="121">
        <f>O265*H265</f>
        <v>2.151846E-2</v>
      </c>
      <c r="Q265" s="121">
        <v>0</v>
      </c>
      <c r="R265" s="122">
        <f>Q265*H265</f>
        <v>0</v>
      </c>
      <c r="S265" s="162"/>
      <c r="T265" s="162"/>
      <c r="U265" s="162"/>
      <c r="V265" s="162"/>
      <c r="W265" s="162"/>
      <c r="X265" s="162"/>
      <c r="Y265" s="162"/>
      <c r="Z265" s="162"/>
      <c r="AA265" s="162"/>
      <c r="AB265" s="162"/>
      <c r="AC265" s="162"/>
      <c r="AP265" s="123" t="s">
        <v>214</v>
      </c>
      <c r="AR265" s="123" t="s">
        <v>145</v>
      </c>
      <c r="AS265" s="123" t="s">
        <v>67</v>
      </c>
      <c r="AW265" s="14" t="s">
        <v>144</v>
      </c>
      <c r="BC265" s="124">
        <f>IF(L265="základní",#REF!,0)</f>
        <v>0</v>
      </c>
      <c r="BD265" s="124">
        <f>IF(L265="snížená",#REF!,0)</f>
        <v>0</v>
      </c>
      <c r="BE265" s="124">
        <f>IF(L265="zákl. přenesená",#REF!,0)</f>
        <v>0</v>
      </c>
      <c r="BF265" s="124">
        <f>IF(L265="sníž. přenesená",#REF!,0)</f>
        <v>0</v>
      </c>
      <c r="BG265" s="124">
        <f>IF(L265="nulová",#REF!,0)</f>
        <v>0</v>
      </c>
      <c r="BH265" s="14" t="s">
        <v>65</v>
      </c>
      <c r="BI265" s="124" t="e">
        <f>ROUND(#REF!*H265,2)</f>
        <v>#REF!</v>
      </c>
      <c r="BJ265" s="14" t="s">
        <v>214</v>
      </c>
      <c r="BK265" s="123" t="s">
        <v>2747</v>
      </c>
    </row>
    <row r="266" spans="1:63" s="2" customFormat="1" ht="24.2" customHeight="1" x14ac:dyDescent="0.2">
      <c r="A266" s="162"/>
      <c r="B266" s="112"/>
      <c r="C266" s="113" t="s">
        <v>1020</v>
      </c>
      <c r="D266" s="113" t="s">
        <v>145</v>
      </c>
      <c r="E266" s="114" t="s">
        <v>337</v>
      </c>
      <c r="F266" s="115" t="s">
        <v>2748</v>
      </c>
      <c r="G266" s="116" t="s">
        <v>339</v>
      </c>
      <c r="H266" s="117">
        <v>2810.0250000000001</v>
      </c>
      <c r="I266" s="118"/>
      <c r="J266" s="26"/>
      <c r="K266" s="119" t="s">
        <v>1</v>
      </c>
      <c r="L266" s="120"/>
      <c r="M266" s="121">
        <v>0</v>
      </c>
      <c r="N266" s="121">
        <f>M266*H266</f>
        <v>0</v>
      </c>
      <c r="O266" s="121">
        <v>0</v>
      </c>
      <c r="P266" s="121">
        <f>O266*H266</f>
        <v>0</v>
      </c>
      <c r="Q266" s="121">
        <v>0</v>
      </c>
      <c r="R266" s="122">
        <f>Q266*H266</f>
        <v>0</v>
      </c>
      <c r="S266" s="162"/>
      <c r="T266" s="162"/>
      <c r="U266" s="162"/>
      <c r="V266" s="162"/>
      <c r="W266" s="162"/>
      <c r="X266" s="162"/>
      <c r="Y266" s="162"/>
      <c r="Z266" s="162"/>
      <c r="AA266" s="162"/>
      <c r="AB266" s="162"/>
      <c r="AC266" s="162"/>
      <c r="AP266" s="123" t="s">
        <v>214</v>
      </c>
      <c r="AR266" s="123" t="s">
        <v>145</v>
      </c>
      <c r="AS266" s="123" t="s">
        <v>67</v>
      </c>
      <c r="AW266" s="14" t="s">
        <v>144</v>
      </c>
      <c r="BC266" s="124">
        <f>IF(L266="základní",#REF!,0)</f>
        <v>0</v>
      </c>
      <c r="BD266" s="124">
        <f>IF(L266="snížená",#REF!,0)</f>
        <v>0</v>
      </c>
      <c r="BE266" s="124">
        <f>IF(L266="zákl. přenesená",#REF!,0)</f>
        <v>0</v>
      </c>
      <c r="BF266" s="124">
        <f>IF(L266="sníž. přenesená",#REF!,0)</f>
        <v>0</v>
      </c>
      <c r="BG266" s="124">
        <f>IF(L266="nulová",#REF!,0)</f>
        <v>0</v>
      </c>
      <c r="BH266" s="14" t="s">
        <v>65</v>
      </c>
      <c r="BI266" s="124" t="e">
        <f>ROUND(#REF!*H266,2)</f>
        <v>#REF!</v>
      </c>
      <c r="BJ266" s="14" t="s">
        <v>214</v>
      </c>
      <c r="BK266" s="123" t="s">
        <v>2749</v>
      </c>
    </row>
    <row r="267" spans="1:63" s="12" customFormat="1" ht="22.9" customHeight="1" x14ac:dyDescent="0.2">
      <c r="B267" s="103"/>
      <c r="D267" s="104" t="s">
        <v>56</v>
      </c>
      <c r="E267" s="125" t="s">
        <v>907</v>
      </c>
      <c r="F267" s="125" t="s">
        <v>908</v>
      </c>
      <c r="J267" s="103"/>
      <c r="K267" s="106"/>
      <c r="L267" s="107"/>
      <c r="M267" s="107"/>
      <c r="N267" s="108">
        <f>SUM(N268:N272)</f>
        <v>129.94758899999997</v>
      </c>
      <c r="O267" s="107"/>
      <c r="P267" s="108">
        <f>SUM(P268:P272)</f>
        <v>1.49945554</v>
      </c>
      <c r="Q267" s="107"/>
      <c r="R267" s="109">
        <f>SUM(R268:R272)</f>
        <v>0</v>
      </c>
      <c r="AP267" s="104" t="s">
        <v>67</v>
      </c>
      <c r="AR267" s="110" t="s">
        <v>56</v>
      </c>
      <c r="AS267" s="110" t="s">
        <v>65</v>
      </c>
      <c r="AW267" s="104" t="s">
        <v>144</v>
      </c>
      <c r="BI267" s="111" t="e">
        <f>SUM(BI268:BI272)</f>
        <v>#REF!</v>
      </c>
    </row>
    <row r="268" spans="1:63" s="2" customFormat="1" ht="24.2" customHeight="1" x14ac:dyDescent="0.2">
      <c r="A268" s="162"/>
      <c r="B268" s="112"/>
      <c r="C268" s="113" t="s">
        <v>1024</v>
      </c>
      <c r="D268" s="113" t="s">
        <v>145</v>
      </c>
      <c r="E268" s="114" t="s">
        <v>2172</v>
      </c>
      <c r="F268" s="115" t="s">
        <v>2173</v>
      </c>
      <c r="G268" s="116" t="s">
        <v>178</v>
      </c>
      <c r="H268" s="117">
        <v>116.83799999999999</v>
      </c>
      <c r="I268" s="118"/>
      <c r="J268" s="26"/>
      <c r="K268" s="119" t="s">
        <v>1</v>
      </c>
      <c r="L268" s="120"/>
      <c r="M268" s="121">
        <v>1.0469999999999999</v>
      </c>
      <c r="N268" s="121">
        <f>M268*H268</f>
        <v>122.32938599999999</v>
      </c>
      <c r="O268" s="121">
        <v>1.217E-2</v>
      </c>
      <c r="P268" s="121">
        <f>O268*H268</f>
        <v>1.4219184599999999</v>
      </c>
      <c r="Q268" s="121">
        <v>0</v>
      </c>
      <c r="R268" s="122">
        <f>Q268*H268</f>
        <v>0</v>
      </c>
      <c r="S268" s="162"/>
      <c r="T268" s="162"/>
      <c r="U268" s="162"/>
      <c r="V268" s="162"/>
      <c r="W268" s="162"/>
      <c r="X268" s="162"/>
      <c r="Y268" s="162"/>
      <c r="Z268" s="162"/>
      <c r="AA268" s="162"/>
      <c r="AB268" s="162"/>
      <c r="AC268" s="162"/>
      <c r="AP268" s="123" t="s">
        <v>214</v>
      </c>
      <c r="AR268" s="123" t="s">
        <v>145</v>
      </c>
      <c r="AS268" s="123" t="s">
        <v>67</v>
      </c>
      <c r="AW268" s="14" t="s">
        <v>144</v>
      </c>
      <c r="BC268" s="124">
        <f>IF(L268="základní",#REF!,0)</f>
        <v>0</v>
      </c>
      <c r="BD268" s="124">
        <f>IF(L268="snížená",#REF!,0)</f>
        <v>0</v>
      </c>
      <c r="BE268" s="124">
        <f>IF(L268="zákl. přenesená",#REF!,0)</f>
        <v>0</v>
      </c>
      <c r="BF268" s="124">
        <f>IF(L268="sníž. přenesená",#REF!,0)</f>
        <v>0</v>
      </c>
      <c r="BG268" s="124">
        <f>IF(L268="nulová",#REF!,0)</f>
        <v>0</v>
      </c>
      <c r="BH268" s="14" t="s">
        <v>65</v>
      </c>
      <c r="BI268" s="124" t="e">
        <f>ROUND(#REF!*H268,2)</f>
        <v>#REF!</v>
      </c>
      <c r="BJ268" s="14" t="s">
        <v>214</v>
      </c>
      <c r="BK268" s="123" t="s">
        <v>2174</v>
      </c>
    </row>
    <row r="269" spans="1:63" s="2" customFormat="1" ht="24.2" customHeight="1" x14ac:dyDescent="0.2">
      <c r="A269" s="162"/>
      <c r="B269" s="112"/>
      <c r="C269" s="113" t="s">
        <v>1028</v>
      </c>
      <c r="D269" s="113" t="s">
        <v>145</v>
      </c>
      <c r="E269" s="114" t="s">
        <v>2750</v>
      </c>
      <c r="F269" s="115" t="s">
        <v>2751</v>
      </c>
      <c r="G269" s="116" t="s">
        <v>178</v>
      </c>
      <c r="H269" s="117">
        <v>2.7090000000000001</v>
      </c>
      <c r="I269" s="118"/>
      <c r="J269" s="26"/>
      <c r="K269" s="119" t="s">
        <v>1</v>
      </c>
      <c r="L269" s="120"/>
      <c r="M269" s="121">
        <v>1.0469999999999999</v>
      </c>
      <c r="N269" s="121">
        <f>M269*H269</f>
        <v>2.8363229999999997</v>
      </c>
      <c r="O269" s="121">
        <v>1.18E-2</v>
      </c>
      <c r="P269" s="121">
        <f>O269*H269</f>
        <v>3.19662E-2</v>
      </c>
      <c r="Q269" s="121">
        <v>0</v>
      </c>
      <c r="R269" s="122">
        <f>Q269*H269</f>
        <v>0</v>
      </c>
      <c r="S269" s="162"/>
      <c r="T269" s="162"/>
      <c r="U269" s="162"/>
      <c r="V269" s="162"/>
      <c r="W269" s="162"/>
      <c r="X269" s="162"/>
      <c r="Y269" s="162"/>
      <c r="Z269" s="162"/>
      <c r="AA269" s="162"/>
      <c r="AB269" s="162"/>
      <c r="AC269" s="162"/>
      <c r="AP269" s="123" t="s">
        <v>214</v>
      </c>
      <c r="AR269" s="123" t="s">
        <v>145</v>
      </c>
      <c r="AS269" s="123" t="s">
        <v>67</v>
      </c>
      <c r="AW269" s="14" t="s">
        <v>144</v>
      </c>
      <c r="BC269" s="124">
        <f>IF(L269="základní",#REF!,0)</f>
        <v>0</v>
      </c>
      <c r="BD269" s="124">
        <f>IF(L269="snížená",#REF!,0)</f>
        <v>0</v>
      </c>
      <c r="BE269" s="124">
        <f>IF(L269="zákl. přenesená",#REF!,0)</f>
        <v>0</v>
      </c>
      <c r="BF269" s="124">
        <f>IF(L269="sníž. přenesená",#REF!,0)</f>
        <v>0</v>
      </c>
      <c r="BG269" s="124">
        <f>IF(L269="nulová",#REF!,0)</f>
        <v>0</v>
      </c>
      <c r="BH269" s="14" t="s">
        <v>65</v>
      </c>
      <c r="BI269" s="124" t="e">
        <f>ROUND(#REF!*H269,2)</f>
        <v>#REF!</v>
      </c>
      <c r="BJ269" s="14" t="s">
        <v>214</v>
      </c>
      <c r="BK269" s="123" t="s">
        <v>2752</v>
      </c>
    </row>
    <row r="270" spans="1:63" s="2" customFormat="1" ht="16.5" customHeight="1" x14ac:dyDescent="0.2">
      <c r="A270" s="162"/>
      <c r="B270" s="112"/>
      <c r="C270" s="113" t="s">
        <v>1032</v>
      </c>
      <c r="D270" s="113" t="s">
        <v>145</v>
      </c>
      <c r="E270" s="114" t="s">
        <v>2175</v>
      </c>
      <c r="F270" s="115" t="s">
        <v>2176</v>
      </c>
      <c r="G270" s="116" t="s">
        <v>178</v>
      </c>
      <c r="H270" s="117">
        <v>119.547</v>
      </c>
      <c r="I270" s="118"/>
      <c r="J270" s="26"/>
      <c r="K270" s="119" t="s">
        <v>1</v>
      </c>
      <c r="L270" s="120"/>
      <c r="M270" s="121">
        <v>0.04</v>
      </c>
      <c r="N270" s="121">
        <f>M270*H270</f>
        <v>4.7818800000000001</v>
      </c>
      <c r="O270" s="121">
        <v>1E-4</v>
      </c>
      <c r="P270" s="121">
        <f>O270*H270</f>
        <v>1.19547E-2</v>
      </c>
      <c r="Q270" s="121">
        <v>0</v>
      </c>
      <c r="R270" s="122">
        <f>Q270*H270</f>
        <v>0</v>
      </c>
      <c r="S270" s="162"/>
      <c r="T270" s="162"/>
      <c r="U270" s="162"/>
      <c r="V270" s="162"/>
      <c r="W270" s="162"/>
      <c r="X270" s="162"/>
      <c r="Y270" s="162"/>
      <c r="Z270" s="162"/>
      <c r="AA270" s="162"/>
      <c r="AB270" s="162"/>
      <c r="AC270" s="162"/>
      <c r="AP270" s="123" t="s">
        <v>214</v>
      </c>
      <c r="AR270" s="123" t="s">
        <v>145</v>
      </c>
      <c r="AS270" s="123" t="s">
        <v>67</v>
      </c>
      <c r="AW270" s="14" t="s">
        <v>144</v>
      </c>
      <c r="BC270" s="124">
        <f>IF(L270="základní",#REF!,0)</f>
        <v>0</v>
      </c>
      <c r="BD270" s="124">
        <f>IF(L270="snížená",#REF!,0)</f>
        <v>0</v>
      </c>
      <c r="BE270" s="124">
        <f>IF(L270="zákl. přenesená",#REF!,0)</f>
        <v>0</v>
      </c>
      <c r="BF270" s="124">
        <f>IF(L270="sníž. přenesená",#REF!,0)</f>
        <v>0</v>
      </c>
      <c r="BG270" s="124">
        <f>IF(L270="nulová",#REF!,0)</f>
        <v>0</v>
      </c>
      <c r="BH270" s="14" t="s">
        <v>65</v>
      </c>
      <c r="BI270" s="124" t="e">
        <f>ROUND(#REF!*H270,2)</f>
        <v>#REF!</v>
      </c>
      <c r="BJ270" s="14" t="s">
        <v>214</v>
      </c>
      <c r="BK270" s="123" t="s">
        <v>2177</v>
      </c>
    </row>
    <row r="271" spans="1:63" s="2" customFormat="1" ht="24.2" customHeight="1" x14ac:dyDescent="0.2">
      <c r="A271" s="162"/>
      <c r="B271" s="112"/>
      <c r="C271" s="113" t="s">
        <v>1036</v>
      </c>
      <c r="D271" s="113" t="s">
        <v>145</v>
      </c>
      <c r="E271" s="114" t="s">
        <v>2184</v>
      </c>
      <c r="F271" s="115" t="s">
        <v>2185</v>
      </c>
      <c r="G271" s="116" t="s">
        <v>198</v>
      </c>
      <c r="H271" s="117">
        <v>129.29300000000001</v>
      </c>
      <c r="I271" s="118"/>
      <c r="J271" s="26"/>
      <c r="K271" s="119" t="s">
        <v>1</v>
      </c>
      <c r="L271" s="120"/>
      <c r="M271" s="121">
        <v>0</v>
      </c>
      <c r="N271" s="121">
        <f>M271*H271</f>
        <v>0</v>
      </c>
      <c r="O271" s="121">
        <v>2.5999999999999998E-4</v>
      </c>
      <c r="P271" s="121">
        <f>O271*H271</f>
        <v>3.3616179999999996E-2</v>
      </c>
      <c r="Q271" s="121">
        <v>0</v>
      </c>
      <c r="R271" s="122">
        <f>Q271*H271</f>
        <v>0</v>
      </c>
      <c r="S271" s="162"/>
      <c r="T271" s="162"/>
      <c r="U271" s="162"/>
      <c r="V271" s="162"/>
      <c r="W271" s="162"/>
      <c r="X271" s="162"/>
      <c r="Y271" s="162"/>
      <c r="Z271" s="162"/>
      <c r="AA271" s="162"/>
      <c r="AB271" s="162"/>
      <c r="AC271" s="162"/>
      <c r="AP271" s="123" t="s">
        <v>214</v>
      </c>
      <c r="AR271" s="123" t="s">
        <v>145</v>
      </c>
      <c r="AS271" s="123" t="s">
        <v>67</v>
      </c>
      <c r="AW271" s="14" t="s">
        <v>144</v>
      </c>
      <c r="BC271" s="124">
        <f>IF(L271="základní",#REF!,0)</f>
        <v>0</v>
      </c>
      <c r="BD271" s="124">
        <f>IF(L271="snížená",#REF!,0)</f>
        <v>0</v>
      </c>
      <c r="BE271" s="124">
        <f>IF(L271="zákl. přenesená",#REF!,0)</f>
        <v>0</v>
      </c>
      <c r="BF271" s="124">
        <f>IF(L271="sníž. přenesená",#REF!,0)</f>
        <v>0</v>
      </c>
      <c r="BG271" s="124">
        <f>IF(L271="nulová",#REF!,0)</f>
        <v>0</v>
      </c>
      <c r="BH271" s="14" t="s">
        <v>65</v>
      </c>
      <c r="BI271" s="124" t="e">
        <f>ROUND(#REF!*H271,2)</f>
        <v>#REF!</v>
      </c>
      <c r="BJ271" s="14" t="s">
        <v>214</v>
      </c>
      <c r="BK271" s="123" t="s">
        <v>2186</v>
      </c>
    </row>
    <row r="272" spans="1:63" s="2" customFormat="1" ht="24.2" customHeight="1" x14ac:dyDescent="0.2">
      <c r="A272" s="162"/>
      <c r="B272" s="112"/>
      <c r="C272" s="113" t="s">
        <v>1040</v>
      </c>
      <c r="D272" s="113" t="s">
        <v>145</v>
      </c>
      <c r="E272" s="114" t="s">
        <v>2753</v>
      </c>
      <c r="F272" s="115" t="s">
        <v>2754</v>
      </c>
      <c r="G272" s="116" t="s">
        <v>339</v>
      </c>
      <c r="H272" s="117">
        <v>1300.1220000000001</v>
      </c>
      <c r="I272" s="118"/>
      <c r="J272" s="26"/>
      <c r="K272" s="119" t="s">
        <v>1</v>
      </c>
      <c r="L272" s="120"/>
      <c r="M272" s="121">
        <v>0</v>
      </c>
      <c r="N272" s="121">
        <f>M272*H272</f>
        <v>0</v>
      </c>
      <c r="O272" s="121">
        <v>0</v>
      </c>
      <c r="P272" s="121">
        <f>O272*H272</f>
        <v>0</v>
      </c>
      <c r="Q272" s="121">
        <v>0</v>
      </c>
      <c r="R272" s="122">
        <f>Q272*H272</f>
        <v>0</v>
      </c>
      <c r="S272" s="162"/>
      <c r="T272" s="162"/>
      <c r="U272" s="162"/>
      <c r="V272" s="162"/>
      <c r="W272" s="162"/>
      <c r="X272" s="162"/>
      <c r="Y272" s="162"/>
      <c r="Z272" s="162"/>
      <c r="AA272" s="162"/>
      <c r="AB272" s="162"/>
      <c r="AC272" s="162"/>
      <c r="AP272" s="123" t="s">
        <v>214</v>
      </c>
      <c r="AR272" s="123" t="s">
        <v>145</v>
      </c>
      <c r="AS272" s="123" t="s">
        <v>67</v>
      </c>
      <c r="AW272" s="14" t="s">
        <v>144</v>
      </c>
      <c r="BC272" s="124">
        <f>IF(L272="základní",#REF!,0)</f>
        <v>0</v>
      </c>
      <c r="BD272" s="124">
        <f>IF(L272="snížená",#REF!,0)</f>
        <v>0</v>
      </c>
      <c r="BE272" s="124">
        <f>IF(L272="zákl. přenesená",#REF!,0)</f>
        <v>0</v>
      </c>
      <c r="BF272" s="124">
        <f>IF(L272="sníž. přenesená",#REF!,0)</f>
        <v>0</v>
      </c>
      <c r="BG272" s="124">
        <f>IF(L272="nulová",#REF!,0)</f>
        <v>0</v>
      </c>
      <c r="BH272" s="14" t="s">
        <v>65</v>
      </c>
      <c r="BI272" s="124" t="e">
        <f>ROUND(#REF!*H272,2)</f>
        <v>#REF!</v>
      </c>
      <c r="BJ272" s="14" t="s">
        <v>214</v>
      </c>
      <c r="BK272" s="123" t="s">
        <v>2755</v>
      </c>
    </row>
    <row r="273" spans="1:63" s="12" customFormat="1" ht="22.9" customHeight="1" x14ac:dyDescent="0.2">
      <c r="B273" s="103"/>
      <c r="D273" s="104" t="s">
        <v>56</v>
      </c>
      <c r="E273" s="125" t="s">
        <v>950</v>
      </c>
      <c r="F273" s="125" t="s">
        <v>951</v>
      </c>
      <c r="J273" s="103"/>
      <c r="K273" s="106"/>
      <c r="L273" s="107"/>
      <c r="M273" s="107"/>
      <c r="N273" s="108">
        <f>SUM(N274:N283)</f>
        <v>34.825070999999994</v>
      </c>
      <c r="O273" s="107"/>
      <c r="P273" s="108">
        <f>SUM(P274:P283)</f>
        <v>0.18018965000000001</v>
      </c>
      <c r="Q273" s="107"/>
      <c r="R273" s="109">
        <f>SUM(R274:R283)</f>
        <v>2.3957590499999997</v>
      </c>
      <c r="AP273" s="104" t="s">
        <v>67</v>
      </c>
      <c r="AR273" s="110" t="s">
        <v>56</v>
      </c>
      <c r="AS273" s="110" t="s">
        <v>65</v>
      </c>
      <c r="AW273" s="104" t="s">
        <v>144</v>
      </c>
      <c r="BI273" s="111" t="e">
        <f>SUM(BI274:BI283)</f>
        <v>#REF!</v>
      </c>
    </row>
    <row r="274" spans="1:63" s="2" customFormat="1" ht="24.2" customHeight="1" x14ac:dyDescent="0.2">
      <c r="A274" s="162"/>
      <c r="B274" s="112"/>
      <c r="C274" s="113" t="s">
        <v>1044</v>
      </c>
      <c r="D274" s="113" t="s">
        <v>145</v>
      </c>
      <c r="E274" s="114" t="s">
        <v>2188</v>
      </c>
      <c r="F274" s="115" t="s">
        <v>2189</v>
      </c>
      <c r="G274" s="116" t="s">
        <v>178</v>
      </c>
      <c r="H274" s="117">
        <v>73.376999999999995</v>
      </c>
      <c r="I274" s="118"/>
      <c r="J274" s="26"/>
      <c r="K274" s="119" t="s">
        <v>1</v>
      </c>
      <c r="L274" s="120"/>
      <c r="M274" s="121">
        <v>0.21</v>
      </c>
      <c r="N274" s="121">
        <f>M274*H274</f>
        <v>15.409169999999998</v>
      </c>
      <c r="O274" s="121">
        <v>0</v>
      </c>
      <c r="P274" s="121">
        <f>O274*H274</f>
        <v>0</v>
      </c>
      <c r="Q274" s="121">
        <v>2.4649999999999998E-2</v>
      </c>
      <c r="R274" s="122">
        <f>Q274*H274</f>
        <v>1.8087430499999997</v>
      </c>
      <c r="S274" s="162"/>
      <c r="T274" s="162"/>
      <c r="U274" s="162"/>
      <c r="V274" s="162"/>
      <c r="W274" s="162"/>
      <c r="X274" s="162"/>
      <c r="Y274" s="162"/>
      <c r="Z274" s="162"/>
      <c r="AA274" s="162"/>
      <c r="AB274" s="162"/>
      <c r="AC274" s="162"/>
      <c r="AP274" s="123" t="s">
        <v>214</v>
      </c>
      <c r="AR274" s="123" t="s">
        <v>145</v>
      </c>
      <c r="AS274" s="123" t="s">
        <v>67</v>
      </c>
      <c r="AW274" s="14" t="s">
        <v>144</v>
      </c>
      <c r="BC274" s="124">
        <f>IF(L274="základní",#REF!,0)</f>
        <v>0</v>
      </c>
      <c r="BD274" s="124">
        <f>IF(L274="snížená",#REF!,0)</f>
        <v>0</v>
      </c>
      <c r="BE274" s="124">
        <f>IF(L274="zákl. přenesená",#REF!,0)</f>
        <v>0</v>
      </c>
      <c r="BF274" s="124">
        <f>IF(L274="sníž. přenesená",#REF!,0)</f>
        <v>0</v>
      </c>
      <c r="BG274" s="124">
        <f>IF(L274="nulová",#REF!,0)</f>
        <v>0</v>
      </c>
      <c r="BH274" s="14" t="s">
        <v>65</v>
      </c>
      <c r="BI274" s="124" t="e">
        <f>ROUND(#REF!*H274,2)</f>
        <v>#REF!</v>
      </c>
      <c r="BJ274" s="14" t="s">
        <v>214</v>
      </c>
      <c r="BK274" s="123" t="s">
        <v>2190</v>
      </c>
    </row>
    <row r="275" spans="1:63" s="2" customFormat="1" ht="24.2" customHeight="1" x14ac:dyDescent="0.2">
      <c r="A275" s="162"/>
      <c r="B275" s="112"/>
      <c r="C275" s="113" t="s">
        <v>1048</v>
      </c>
      <c r="D275" s="113" t="s">
        <v>145</v>
      </c>
      <c r="E275" s="114" t="s">
        <v>2191</v>
      </c>
      <c r="F275" s="115" t="s">
        <v>2192</v>
      </c>
      <c r="G275" s="116" t="s">
        <v>178</v>
      </c>
      <c r="H275" s="117">
        <v>73.376999999999995</v>
      </c>
      <c r="I275" s="118"/>
      <c r="J275" s="26"/>
      <c r="K275" s="119" t="s">
        <v>1</v>
      </c>
      <c r="L275" s="120"/>
      <c r="M275" s="121">
        <v>8.6999999999999994E-2</v>
      </c>
      <c r="N275" s="121">
        <f>M275*H275</f>
        <v>6.3837989999999989</v>
      </c>
      <c r="O275" s="121">
        <v>0</v>
      </c>
      <c r="P275" s="121">
        <f>O275*H275</f>
        <v>0</v>
      </c>
      <c r="Q275" s="121">
        <v>8.0000000000000002E-3</v>
      </c>
      <c r="R275" s="122">
        <f>Q275*H275</f>
        <v>0.58701599999999998</v>
      </c>
      <c r="S275" s="162"/>
      <c r="T275" s="162"/>
      <c r="U275" s="162"/>
      <c r="V275" s="162"/>
      <c r="W275" s="162"/>
      <c r="X275" s="162"/>
      <c r="Y275" s="162"/>
      <c r="Z275" s="162"/>
      <c r="AA275" s="162"/>
      <c r="AB275" s="162"/>
      <c r="AC275" s="162"/>
      <c r="AP275" s="123" t="s">
        <v>214</v>
      </c>
      <c r="AR275" s="123" t="s">
        <v>145</v>
      </c>
      <c r="AS275" s="123" t="s">
        <v>67</v>
      </c>
      <c r="AW275" s="14" t="s">
        <v>144</v>
      </c>
      <c r="BC275" s="124">
        <f>IF(L275="základní",#REF!,0)</f>
        <v>0</v>
      </c>
      <c r="BD275" s="124">
        <f>IF(L275="snížená",#REF!,0)</f>
        <v>0</v>
      </c>
      <c r="BE275" s="124">
        <f>IF(L275="zákl. přenesená",#REF!,0)</f>
        <v>0</v>
      </c>
      <c r="BF275" s="124">
        <f>IF(L275="sníž. přenesená",#REF!,0)</f>
        <v>0</v>
      </c>
      <c r="BG275" s="124">
        <f>IF(L275="nulová",#REF!,0)</f>
        <v>0</v>
      </c>
      <c r="BH275" s="14" t="s">
        <v>65</v>
      </c>
      <c r="BI275" s="124" t="e">
        <f>ROUND(#REF!*H275,2)</f>
        <v>#REF!</v>
      </c>
      <c r="BJ275" s="14" t="s">
        <v>214</v>
      </c>
      <c r="BK275" s="123" t="s">
        <v>2193</v>
      </c>
    </row>
    <row r="276" spans="1:63" s="2" customFormat="1" ht="24.2" customHeight="1" x14ac:dyDescent="0.2">
      <c r="A276" s="162"/>
      <c r="B276" s="112"/>
      <c r="C276" s="113" t="s">
        <v>1052</v>
      </c>
      <c r="D276" s="113" t="s">
        <v>145</v>
      </c>
      <c r="E276" s="114" t="s">
        <v>1862</v>
      </c>
      <c r="F276" s="115" t="s">
        <v>2194</v>
      </c>
      <c r="G276" s="116" t="s">
        <v>162</v>
      </c>
      <c r="H276" s="117">
        <v>6.0209999999999999</v>
      </c>
      <c r="I276" s="118"/>
      <c r="J276" s="26"/>
      <c r="K276" s="119" t="s">
        <v>1</v>
      </c>
      <c r="L276" s="120"/>
      <c r="M276" s="121">
        <v>1.6819999999999999</v>
      </c>
      <c r="N276" s="121">
        <f>M276*H276</f>
        <v>10.127321999999999</v>
      </c>
      <c r="O276" s="121">
        <v>0</v>
      </c>
      <c r="P276" s="121">
        <f>O276*H276</f>
        <v>0</v>
      </c>
      <c r="Q276" s="121">
        <v>0</v>
      </c>
      <c r="R276" s="122">
        <f>Q276*H276</f>
        <v>0</v>
      </c>
      <c r="S276" s="162"/>
      <c r="T276" s="162"/>
      <c r="U276" s="162"/>
      <c r="V276" s="162"/>
      <c r="W276" s="162"/>
      <c r="X276" s="162"/>
      <c r="Y276" s="162"/>
      <c r="Z276" s="162"/>
      <c r="AA276" s="162"/>
      <c r="AB276" s="162"/>
      <c r="AC276" s="162"/>
      <c r="AP276" s="123" t="s">
        <v>214</v>
      </c>
      <c r="AR276" s="123" t="s">
        <v>145</v>
      </c>
      <c r="AS276" s="123" t="s">
        <v>67</v>
      </c>
      <c r="AW276" s="14" t="s">
        <v>144</v>
      </c>
      <c r="BC276" s="124">
        <f>IF(L276="základní",#REF!,0)</f>
        <v>0</v>
      </c>
      <c r="BD276" s="124">
        <f>IF(L276="snížená",#REF!,0)</f>
        <v>0</v>
      </c>
      <c r="BE276" s="124">
        <f>IF(L276="zákl. přenesená",#REF!,0)</f>
        <v>0</v>
      </c>
      <c r="BF276" s="124">
        <f>IF(L276="sníž. přenesená",#REF!,0)</f>
        <v>0</v>
      </c>
      <c r="BG276" s="124">
        <f>IF(L276="nulová",#REF!,0)</f>
        <v>0</v>
      </c>
      <c r="BH276" s="14" t="s">
        <v>65</v>
      </c>
      <c r="BI276" s="124" t="e">
        <f>ROUND(#REF!*H276,2)</f>
        <v>#REF!</v>
      </c>
      <c r="BJ276" s="14" t="s">
        <v>214</v>
      </c>
      <c r="BK276" s="123" t="s">
        <v>2195</v>
      </c>
    </row>
    <row r="277" spans="1:63" s="2" customFormat="1" ht="24.2" customHeight="1" x14ac:dyDescent="0.2">
      <c r="A277" s="162"/>
      <c r="B277" s="112"/>
      <c r="C277" s="126" t="s">
        <v>1056</v>
      </c>
      <c r="D277" s="126" t="s">
        <v>242</v>
      </c>
      <c r="E277" s="127" t="s">
        <v>2196</v>
      </c>
      <c r="F277" s="128" t="s">
        <v>2756</v>
      </c>
      <c r="G277" s="129" t="s">
        <v>162</v>
      </c>
      <c r="H277" s="130">
        <v>4.5149999999999997</v>
      </c>
      <c r="I277" s="131"/>
      <c r="J277" s="132"/>
      <c r="K277" s="133" t="s">
        <v>1</v>
      </c>
      <c r="L277" s="134"/>
      <c r="M277" s="121">
        <v>0</v>
      </c>
      <c r="N277" s="121">
        <f>M277*H277</f>
        <v>0</v>
      </c>
      <c r="O277" s="121">
        <v>1.6E-2</v>
      </c>
      <c r="P277" s="121">
        <f>O277*H277</f>
        <v>7.2239999999999999E-2</v>
      </c>
      <c r="Q277" s="121">
        <v>0</v>
      </c>
      <c r="R277" s="122">
        <f>Q277*H277</f>
        <v>0</v>
      </c>
      <c r="S277" s="162"/>
      <c r="T277" s="162"/>
      <c r="U277" s="162"/>
      <c r="V277" s="162"/>
      <c r="W277" s="162"/>
      <c r="X277" s="162"/>
      <c r="Y277" s="162"/>
      <c r="Z277" s="162"/>
      <c r="AA277" s="162"/>
      <c r="AB277" s="162"/>
      <c r="AC277" s="162"/>
      <c r="AP277" s="123" t="s">
        <v>267</v>
      </c>
      <c r="AR277" s="123" t="s">
        <v>242</v>
      </c>
      <c r="AS277" s="123" t="s">
        <v>67</v>
      </c>
      <c r="AW277" s="14" t="s">
        <v>144</v>
      </c>
      <c r="BC277" s="124">
        <f>IF(L277="základní",#REF!,0)</f>
        <v>0</v>
      </c>
      <c r="BD277" s="124">
        <f>IF(L277="snížená",#REF!,0)</f>
        <v>0</v>
      </c>
      <c r="BE277" s="124">
        <f>IF(L277="zákl. přenesená",#REF!,0)</f>
        <v>0</v>
      </c>
      <c r="BF277" s="124">
        <f>IF(L277="sníž. přenesená",#REF!,0)</f>
        <v>0</v>
      </c>
      <c r="BG277" s="124">
        <f>IF(L277="nulová",#REF!,0)</f>
        <v>0</v>
      </c>
      <c r="BH277" s="14" t="s">
        <v>65</v>
      </c>
      <c r="BI277" s="124" t="e">
        <f>ROUND(#REF!*H277,2)</f>
        <v>#REF!</v>
      </c>
      <c r="BJ277" s="14" t="s">
        <v>214</v>
      </c>
      <c r="BK277" s="123" t="s">
        <v>2198</v>
      </c>
    </row>
    <row r="278" spans="1:63" s="2" customFormat="1" ht="37.9" customHeight="1" x14ac:dyDescent="0.2">
      <c r="A278" s="162"/>
      <c r="B278" s="112"/>
      <c r="C278" s="126" t="s">
        <v>1060</v>
      </c>
      <c r="D278" s="126" t="s">
        <v>242</v>
      </c>
      <c r="E278" s="127" t="s">
        <v>2199</v>
      </c>
      <c r="F278" s="128" t="s">
        <v>2200</v>
      </c>
      <c r="G278" s="129" t="s">
        <v>162</v>
      </c>
      <c r="H278" s="130">
        <v>1.5049999999999999</v>
      </c>
      <c r="I278" s="131"/>
      <c r="J278" s="132"/>
      <c r="K278" s="133" t="s">
        <v>1</v>
      </c>
      <c r="L278" s="134"/>
      <c r="M278" s="121">
        <v>0</v>
      </c>
      <c r="N278" s="121">
        <f>M278*H278</f>
        <v>0</v>
      </c>
      <c r="O278" s="121">
        <v>6.08E-2</v>
      </c>
      <c r="P278" s="121">
        <f>O278*H278</f>
        <v>9.1503999999999988E-2</v>
      </c>
      <c r="Q278" s="121">
        <v>0</v>
      </c>
      <c r="R278" s="122">
        <f>Q278*H278</f>
        <v>0</v>
      </c>
      <c r="S278" s="162"/>
      <c r="T278" s="162"/>
      <c r="U278" s="162"/>
      <c r="V278" s="162"/>
      <c r="W278" s="162"/>
      <c r="X278" s="162"/>
      <c r="Y278" s="162"/>
      <c r="Z278" s="162"/>
      <c r="AA278" s="162"/>
      <c r="AB278" s="162"/>
      <c r="AC278" s="162"/>
      <c r="AP278" s="123" t="s">
        <v>267</v>
      </c>
      <c r="AR278" s="123" t="s">
        <v>242</v>
      </c>
      <c r="AS278" s="123" t="s">
        <v>67</v>
      </c>
      <c r="AW278" s="14" t="s">
        <v>144</v>
      </c>
      <c r="BC278" s="124">
        <f>IF(L278="základní",#REF!,0)</f>
        <v>0</v>
      </c>
      <c r="BD278" s="124">
        <f>IF(L278="snížená",#REF!,0)</f>
        <v>0</v>
      </c>
      <c r="BE278" s="124">
        <f>IF(L278="zákl. přenesená",#REF!,0)</f>
        <v>0</v>
      </c>
      <c r="BF278" s="124">
        <f>IF(L278="sníž. přenesená",#REF!,0)</f>
        <v>0</v>
      </c>
      <c r="BG278" s="124">
        <f>IF(L278="nulová",#REF!,0)</f>
        <v>0</v>
      </c>
      <c r="BH278" s="14" t="s">
        <v>65</v>
      </c>
      <c r="BI278" s="124" t="e">
        <f>ROUND(#REF!*H278,2)</f>
        <v>#REF!</v>
      </c>
      <c r="BJ278" s="14" t="s">
        <v>214</v>
      </c>
      <c r="BK278" s="123" t="s">
        <v>2757</v>
      </c>
    </row>
    <row r="279" spans="1:63" s="2" customFormat="1" ht="24.2" customHeight="1" x14ac:dyDescent="0.2">
      <c r="A279" s="162"/>
      <c r="B279" s="112"/>
      <c r="C279" s="113" t="s">
        <v>1064</v>
      </c>
      <c r="D279" s="113" t="s">
        <v>145</v>
      </c>
      <c r="E279" s="114" t="s">
        <v>2202</v>
      </c>
      <c r="F279" s="115" t="s">
        <v>2203</v>
      </c>
      <c r="G279" s="116" t="s">
        <v>162</v>
      </c>
      <c r="H279" s="117">
        <v>8.2780000000000005</v>
      </c>
      <c r="I279" s="118"/>
      <c r="J279" s="26"/>
      <c r="K279" s="119" t="s">
        <v>1</v>
      </c>
      <c r="L279" s="120"/>
      <c r="M279" s="121">
        <v>0.26</v>
      </c>
      <c r="N279" s="121">
        <f>M279*H279</f>
        <v>2.1522800000000002</v>
      </c>
      <c r="O279" s="121">
        <v>0</v>
      </c>
      <c r="P279" s="121">
        <f>O279*H279</f>
        <v>0</v>
      </c>
      <c r="Q279" s="121">
        <v>0</v>
      </c>
      <c r="R279" s="122">
        <f>Q279*H279</f>
        <v>0</v>
      </c>
      <c r="S279" s="162"/>
      <c r="T279" s="162"/>
      <c r="U279" s="162"/>
      <c r="V279" s="162"/>
      <c r="W279" s="162"/>
      <c r="X279" s="162"/>
      <c r="Y279" s="162"/>
      <c r="Z279" s="162"/>
      <c r="AA279" s="162"/>
      <c r="AB279" s="162"/>
      <c r="AC279" s="162"/>
      <c r="AP279" s="123" t="s">
        <v>214</v>
      </c>
      <c r="AR279" s="123" t="s">
        <v>145</v>
      </c>
      <c r="AS279" s="123" t="s">
        <v>67</v>
      </c>
      <c r="AW279" s="14" t="s">
        <v>144</v>
      </c>
      <c r="BC279" s="124">
        <f>IF(L279="základní",#REF!,0)</f>
        <v>0</v>
      </c>
      <c r="BD279" s="124">
        <f>IF(L279="snížená",#REF!,0)</f>
        <v>0</v>
      </c>
      <c r="BE279" s="124">
        <f>IF(L279="zákl. přenesená",#REF!,0)</f>
        <v>0</v>
      </c>
      <c r="BF279" s="124">
        <f>IF(L279="sníž. přenesená",#REF!,0)</f>
        <v>0</v>
      </c>
      <c r="BG279" s="124">
        <f>IF(L279="nulová",#REF!,0)</f>
        <v>0</v>
      </c>
      <c r="BH279" s="14" t="s">
        <v>65</v>
      </c>
      <c r="BI279" s="124" t="e">
        <f>ROUND(#REF!*H279,2)</f>
        <v>#REF!</v>
      </c>
      <c r="BJ279" s="14" t="s">
        <v>214</v>
      </c>
      <c r="BK279" s="123" t="s">
        <v>2204</v>
      </c>
    </row>
    <row r="280" spans="1:63" s="2" customFormat="1" ht="24.2" customHeight="1" x14ac:dyDescent="0.2">
      <c r="A280" s="162"/>
      <c r="B280" s="112"/>
      <c r="C280" s="126" t="s">
        <v>1068</v>
      </c>
      <c r="D280" s="126" t="s">
        <v>242</v>
      </c>
      <c r="E280" s="127" t="s">
        <v>2205</v>
      </c>
      <c r="F280" s="128" t="s">
        <v>2206</v>
      </c>
      <c r="G280" s="129" t="s">
        <v>162</v>
      </c>
      <c r="H280" s="130">
        <v>7.5259999999999998</v>
      </c>
      <c r="I280" s="131"/>
      <c r="J280" s="132"/>
      <c r="K280" s="133" t="s">
        <v>1</v>
      </c>
      <c r="L280" s="134"/>
      <c r="M280" s="121">
        <v>0</v>
      </c>
      <c r="N280" s="121">
        <f>M280*H280</f>
        <v>0</v>
      </c>
      <c r="O280" s="121">
        <v>1.8500000000000001E-3</v>
      </c>
      <c r="P280" s="121">
        <f>O280*H280</f>
        <v>1.3923100000000001E-2</v>
      </c>
      <c r="Q280" s="121">
        <v>0</v>
      </c>
      <c r="R280" s="122">
        <f>Q280*H280</f>
        <v>0</v>
      </c>
      <c r="S280" s="162"/>
      <c r="T280" s="162"/>
      <c r="U280" s="162"/>
      <c r="V280" s="162"/>
      <c r="W280" s="162"/>
      <c r="X280" s="162"/>
      <c r="Y280" s="162"/>
      <c r="Z280" s="162"/>
      <c r="AA280" s="162"/>
      <c r="AB280" s="162"/>
      <c r="AC280" s="162"/>
      <c r="AP280" s="123" t="s">
        <v>267</v>
      </c>
      <c r="AR280" s="123" t="s">
        <v>242</v>
      </c>
      <c r="AS280" s="123" t="s">
        <v>67</v>
      </c>
      <c r="AW280" s="14" t="s">
        <v>144</v>
      </c>
      <c r="BC280" s="124">
        <f>IF(L280="základní",#REF!,0)</f>
        <v>0</v>
      </c>
      <c r="BD280" s="124">
        <f>IF(L280="snížená",#REF!,0)</f>
        <v>0</v>
      </c>
      <c r="BE280" s="124">
        <f>IF(L280="zákl. přenesená",#REF!,0)</f>
        <v>0</v>
      </c>
      <c r="BF280" s="124">
        <f>IF(L280="sníž. přenesená",#REF!,0)</f>
        <v>0</v>
      </c>
      <c r="BG280" s="124">
        <f>IF(L280="nulová",#REF!,0)</f>
        <v>0</v>
      </c>
      <c r="BH280" s="14" t="s">
        <v>65</v>
      </c>
      <c r="BI280" s="124" t="e">
        <f>ROUND(#REF!*H280,2)</f>
        <v>#REF!</v>
      </c>
      <c r="BJ280" s="14" t="s">
        <v>214</v>
      </c>
      <c r="BK280" s="123" t="s">
        <v>2207</v>
      </c>
    </row>
    <row r="281" spans="1:63" s="2" customFormat="1" ht="24.2" customHeight="1" x14ac:dyDescent="0.2">
      <c r="A281" s="162"/>
      <c r="B281" s="112"/>
      <c r="C281" s="126" t="s">
        <v>1072</v>
      </c>
      <c r="D281" s="126" t="s">
        <v>242</v>
      </c>
      <c r="E281" s="127" t="s">
        <v>2758</v>
      </c>
      <c r="F281" s="128" t="s">
        <v>2759</v>
      </c>
      <c r="G281" s="129" t="s">
        <v>162</v>
      </c>
      <c r="H281" s="130">
        <v>0.753</v>
      </c>
      <c r="I281" s="131"/>
      <c r="J281" s="132"/>
      <c r="K281" s="133" t="s">
        <v>1</v>
      </c>
      <c r="L281" s="134"/>
      <c r="M281" s="121">
        <v>0</v>
      </c>
      <c r="N281" s="121">
        <f>M281*H281</f>
        <v>0</v>
      </c>
      <c r="O281" s="121">
        <v>3.3500000000000001E-3</v>
      </c>
      <c r="P281" s="121">
        <f>O281*H281</f>
        <v>2.5225500000000001E-3</v>
      </c>
      <c r="Q281" s="121">
        <v>0</v>
      </c>
      <c r="R281" s="122">
        <f>Q281*H281</f>
        <v>0</v>
      </c>
      <c r="S281" s="162"/>
      <c r="T281" s="162"/>
      <c r="U281" s="162"/>
      <c r="V281" s="162"/>
      <c r="W281" s="162"/>
      <c r="X281" s="162"/>
      <c r="Y281" s="162"/>
      <c r="Z281" s="162"/>
      <c r="AA281" s="162"/>
      <c r="AB281" s="162"/>
      <c r="AC281" s="162"/>
      <c r="AP281" s="123" t="s">
        <v>267</v>
      </c>
      <c r="AR281" s="123" t="s">
        <v>242</v>
      </c>
      <c r="AS281" s="123" t="s">
        <v>67</v>
      </c>
      <c r="AW281" s="14" t="s">
        <v>144</v>
      </c>
      <c r="BC281" s="124">
        <f>IF(L281="základní",#REF!,0)</f>
        <v>0</v>
      </c>
      <c r="BD281" s="124">
        <f>IF(L281="snížená",#REF!,0)</f>
        <v>0</v>
      </c>
      <c r="BE281" s="124">
        <f>IF(L281="zákl. přenesená",#REF!,0)</f>
        <v>0</v>
      </c>
      <c r="BF281" s="124">
        <f>IF(L281="sníž. přenesená",#REF!,0)</f>
        <v>0</v>
      </c>
      <c r="BG281" s="124">
        <f>IF(L281="nulová",#REF!,0)</f>
        <v>0</v>
      </c>
      <c r="BH281" s="14" t="s">
        <v>65</v>
      </c>
      <c r="BI281" s="124" t="e">
        <f>ROUND(#REF!*H281,2)</f>
        <v>#REF!</v>
      </c>
      <c r="BJ281" s="14" t="s">
        <v>214</v>
      </c>
      <c r="BK281" s="123" t="s">
        <v>2760</v>
      </c>
    </row>
    <row r="282" spans="1:63" s="2" customFormat="1" ht="24.2" customHeight="1" x14ac:dyDescent="0.2">
      <c r="A282" s="162"/>
      <c r="B282" s="112"/>
      <c r="C282" s="113" t="s">
        <v>1076</v>
      </c>
      <c r="D282" s="113" t="s">
        <v>145</v>
      </c>
      <c r="E282" s="114" t="s">
        <v>2761</v>
      </c>
      <c r="F282" s="115" t="s">
        <v>2762</v>
      </c>
      <c r="G282" s="116" t="s">
        <v>198</v>
      </c>
      <c r="H282" s="117">
        <v>3.01</v>
      </c>
      <c r="I282" s="118"/>
      <c r="J282" s="26"/>
      <c r="K282" s="119" t="s">
        <v>1</v>
      </c>
      <c r="L282" s="120"/>
      <c r="M282" s="121">
        <v>0.25</v>
      </c>
      <c r="N282" s="121">
        <f>M282*H282</f>
        <v>0.75249999999999995</v>
      </c>
      <c r="O282" s="121">
        <v>0</v>
      </c>
      <c r="P282" s="121">
        <f>O282*H282</f>
        <v>0</v>
      </c>
      <c r="Q282" s="121">
        <v>0</v>
      </c>
      <c r="R282" s="122">
        <f>Q282*H282</f>
        <v>0</v>
      </c>
      <c r="S282" s="162"/>
      <c r="T282" s="162"/>
      <c r="U282" s="162"/>
      <c r="V282" s="162"/>
      <c r="W282" s="162"/>
      <c r="X282" s="162"/>
      <c r="Y282" s="162"/>
      <c r="Z282" s="162"/>
      <c r="AA282" s="162"/>
      <c r="AB282" s="162"/>
      <c r="AC282" s="162"/>
      <c r="AP282" s="123" t="s">
        <v>214</v>
      </c>
      <c r="AR282" s="123" t="s">
        <v>145</v>
      </c>
      <c r="AS282" s="123" t="s">
        <v>67</v>
      </c>
      <c r="AW282" s="14" t="s">
        <v>144</v>
      </c>
      <c r="BC282" s="124">
        <f>IF(L282="základní",#REF!,0)</f>
        <v>0</v>
      </c>
      <c r="BD282" s="124">
        <f>IF(L282="snížená",#REF!,0)</f>
        <v>0</v>
      </c>
      <c r="BE282" s="124">
        <f>IF(L282="zákl. přenesená",#REF!,0)</f>
        <v>0</v>
      </c>
      <c r="BF282" s="124">
        <f>IF(L282="sníž. přenesená",#REF!,0)</f>
        <v>0</v>
      </c>
      <c r="BG282" s="124">
        <f>IF(L282="nulová",#REF!,0)</f>
        <v>0</v>
      </c>
      <c r="BH282" s="14" t="s">
        <v>65</v>
      </c>
      <c r="BI282" s="124" t="e">
        <f>ROUND(#REF!*H282,2)</f>
        <v>#REF!</v>
      </c>
      <c r="BJ282" s="14" t="s">
        <v>214</v>
      </c>
      <c r="BK282" s="123" t="s">
        <v>2763</v>
      </c>
    </row>
    <row r="283" spans="1:63" s="2" customFormat="1" ht="24.2" customHeight="1" x14ac:dyDescent="0.2">
      <c r="A283" s="162"/>
      <c r="B283" s="112"/>
      <c r="C283" s="113" t="s">
        <v>1080</v>
      </c>
      <c r="D283" s="113" t="s">
        <v>145</v>
      </c>
      <c r="E283" s="114" t="s">
        <v>2764</v>
      </c>
      <c r="F283" s="115" t="s">
        <v>2765</v>
      </c>
      <c r="G283" s="116" t="s">
        <v>339</v>
      </c>
      <c r="H283" s="117">
        <v>770.89800000000002</v>
      </c>
      <c r="I283" s="118"/>
      <c r="J283" s="26"/>
      <c r="K283" s="119" t="s">
        <v>1</v>
      </c>
      <c r="L283" s="120"/>
      <c r="M283" s="121">
        <v>0</v>
      </c>
      <c r="N283" s="121">
        <f>M283*H283</f>
        <v>0</v>
      </c>
      <c r="O283" s="121">
        <v>0</v>
      </c>
      <c r="P283" s="121">
        <f>O283*H283</f>
        <v>0</v>
      </c>
      <c r="Q283" s="121">
        <v>0</v>
      </c>
      <c r="R283" s="122">
        <f>Q283*H283</f>
        <v>0</v>
      </c>
      <c r="S283" s="162"/>
      <c r="T283" s="162"/>
      <c r="U283" s="162"/>
      <c r="V283" s="162"/>
      <c r="W283" s="162"/>
      <c r="X283" s="162"/>
      <c r="Y283" s="162"/>
      <c r="Z283" s="162"/>
      <c r="AA283" s="162"/>
      <c r="AB283" s="162"/>
      <c r="AC283" s="162"/>
      <c r="AP283" s="123" t="s">
        <v>214</v>
      </c>
      <c r="AR283" s="123" t="s">
        <v>145</v>
      </c>
      <c r="AS283" s="123" t="s">
        <v>67</v>
      </c>
      <c r="AW283" s="14" t="s">
        <v>144</v>
      </c>
      <c r="BC283" s="124">
        <f>IF(L283="základní",#REF!,0)</f>
        <v>0</v>
      </c>
      <c r="BD283" s="124">
        <f>IF(L283="snížená",#REF!,0)</f>
        <v>0</v>
      </c>
      <c r="BE283" s="124">
        <f>IF(L283="zákl. přenesená",#REF!,0)</f>
        <v>0</v>
      </c>
      <c r="BF283" s="124">
        <f>IF(L283="sníž. přenesená",#REF!,0)</f>
        <v>0</v>
      </c>
      <c r="BG283" s="124">
        <f>IF(L283="nulová",#REF!,0)</f>
        <v>0</v>
      </c>
      <c r="BH283" s="14" t="s">
        <v>65</v>
      </c>
      <c r="BI283" s="124" t="e">
        <f>ROUND(#REF!*H283,2)</f>
        <v>#REF!</v>
      </c>
      <c r="BJ283" s="14" t="s">
        <v>214</v>
      </c>
      <c r="BK283" s="123" t="s">
        <v>2766</v>
      </c>
    </row>
    <row r="284" spans="1:63" s="12" customFormat="1" ht="22.9" customHeight="1" x14ac:dyDescent="0.2">
      <c r="B284" s="103"/>
      <c r="D284" s="104" t="s">
        <v>56</v>
      </c>
      <c r="E284" s="125" t="s">
        <v>489</v>
      </c>
      <c r="F284" s="125" t="s">
        <v>490</v>
      </c>
      <c r="J284" s="103"/>
      <c r="K284" s="106"/>
      <c r="L284" s="107"/>
      <c r="M284" s="107"/>
      <c r="N284" s="108">
        <f>SUM(N285:N292)</f>
        <v>2.1448529999999999</v>
      </c>
      <c r="O284" s="107"/>
      <c r="P284" s="108">
        <f>SUM(P285:P292)</f>
        <v>1.9490999999999998E-2</v>
      </c>
      <c r="Q284" s="107"/>
      <c r="R284" s="109">
        <f>SUM(R285:R292)</f>
        <v>3.7628999999999996E-2</v>
      </c>
      <c r="AP284" s="104" t="s">
        <v>67</v>
      </c>
      <c r="AR284" s="110" t="s">
        <v>56</v>
      </c>
      <c r="AS284" s="110" t="s">
        <v>65</v>
      </c>
      <c r="AW284" s="104" t="s">
        <v>144</v>
      </c>
      <c r="BI284" s="111" t="e">
        <f>SUM(BI285:BI292)</f>
        <v>#REF!</v>
      </c>
    </row>
    <row r="285" spans="1:63" s="2" customFormat="1" ht="24.2" customHeight="1" x14ac:dyDescent="0.2">
      <c r="A285" s="162"/>
      <c r="B285" s="112"/>
      <c r="C285" s="113" t="s">
        <v>1084</v>
      </c>
      <c r="D285" s="113" t="s">
        <v>145</v>
      </c>
      <c r="E285" s="114" t="s">
        <v>1092</v>
      </c>
      <c r="F285" s="115" t="s">
        <v>1093</v>
      </c>
      <c r="G285" s="116" t="s">
        <v>162</v>
      </c>
      <c r="H285" s="117">
        <v>8.2780000000000005</v>
      </c>
      <c r="I285" s="118"/>
      <c r="J285" s="26"/>
      <c r="K285" s="119" t="s">
        <v>1</v>
      </c>
      <c r="L285" s="120"/>
      <c r="M285" s="121">
        <v>0</v>
      </c>
      <c r="N285" s="121">
        <f>M285*H285</f>
        <v>0</v>
      </c>
      <c r="O285" s="121">
        <v>0</v>
      </c>
      <c r="P285" s="121">
        <f>O285*H285</f>
        <v>0</v>
      </c>
      <c r="Q285" s="121">
        <v>0</v>
      </c>
      <c r="R285" s="122">
        <f>Q285*H285</f>
        <v>0</v>
      </c>
      <c r="S285" s="162"/>
      <c r="T285" s="162"/>
      <c r="U285" s="162"/>
      <c r="V285" s="162"/>
      <c r="W285" s="162"/>
      <c r="X285" s="162"/>
      <c r="Y285" s="162"/>
      <c r="Z285" s="162"/>
      <c r="AA285" s="162"/>
      <c r="AB285" s="162"/>
      <c r="AC285" s="162"/>
      <c r="AP285" s="123" t="s">
        <v>214</v>
      </c>
      <c r="AR285" s="123" t="s">
        <v>145</v>
      </c>
      <c r="AS285" s="123" t="s">
        <v>67</v>
      </c>
      <c r="AW285" s="14" t="s">
        <v>144</v>
      </c>
      <c r="BC285" s="124">
        <f>IF(L285="základní",#REF!,0)</f>
        <v>0</v>
      </c>
      <c r="BD285" s="124">
        <f>IF(L285="snížená",#REF!,0)</f>
        <v>0</v>
      </c>
      <c r="BE285" s="124">
        <f>IF(L285="zákl. přenesená",#REF!,0)</f>
        <v>0</v>
      </c>
      <c r="BF285" s="124">
        <f>IF(L285="sníž. přenesená",#REF!,0)</f>
        <v>0</v>
      </c>
      <c r="BG285" s="124">
        <f>IF(L285="nulová",#REF!,0)</f>
        <v>0</v>
      </c>
      <c r="BH285" s="14" t="s">
        <v>65</v>
      </c>
      <c r="BI285" s="124" t="e">
        <f>ROUND(#REF!*H285,2)</f>
        <v>#REF!</v>
      </c>
      <c r="BJ285" s="14" t="s">
        <v>214</v>
      </c>
      <c r="BK285" s="123" t="s">
        <v>2215</v>
      </c>
    </row>
    <row r="286" spans="1:63" s="2" customFormat="1" ht="24.2" customHeight="1" x14ac:dyDescent="0.2">
      <c r="A286" s="162"/>
      <c r="B286" s="112"/>
      <c r="C286" s="126" t="s">
        <v>890</v>
      </c>
      <c r="D286" s="126" t="s">
        <v>242</v>
      </c>
      <c r="E286" s="127" t="s">
        <v>2219</v>
      </c>
      <c r="F286" s="128" t="s">
        <v>2220</v>
      </c>
      <c r="G286" s="129" t="s">
        <v>162</v>
      </c>
      <c r="H286" s="130">
        <v>6.7729999999999997</v>
      </c>
      <c r="I286" s="131"/>
      <c r="J286" s="132"/>
      <c r="K286" s="133" t="s">
        <v>1</v>
      </c>
      <c r="L286" s="134"/>
      <c r="M286" s="121">
        <v>0</v>
      </c>
      <c r="N286" s="121">
        <f>M286*H286</f>
        <v>0</v>
      </c>
      <c r="O286" s="121">
        <v>2.2000000000000001E-3</v>
      </c>
      <c r="P286" s="121">
        <f>O286*H286</f>
        <v>1.49006E-2</v>
      </c>
      <c r="Q286" s="121">
        <v>0</v>
      </c>
      <c r="R286" s="122">
        <f>Q286*H286</f>
        <v>0</v>
      </c>
      <c r="S286" s="162"/>
      <c r="T286" s="162"/>
      <c r="U286" s="162"/>
      <c r="V286" s="162"/>
      <c r="W286" s="162"/>
      <c r="X286" s="162"/>
      <c r="Y286" s="162"/>
      <c r="Z286" s="162"/>
      <c r="AA286" s="162"/>
      <c r="AB286" s="162"/>
      <c r="AC286" s="162"/>
      <c r="AP286" s="123" t="s">
        <v>267</v>
      </c>
      <c r="AR286" s="123" t="s">
        <v>242</v>
      </c>
      <c r="AS286" s="123" t="s">
        <v>67</v>
      </c>
      <c r="AW286" s="14" t="s">
        <v>144</v>
      </c>
      <c r="BC286" s="124">
        <f>IF(L286="základní",#REF!,0)</f>
        <v>0</v>
      </c>
      <c r="BD286" s="124">
        <f>IF(L286="snížená",#REF!,0)</f>
        <v>0</v>
      </c>
      <c r="BE286" s="124">
        <f>IF(L286="zákl. přenesená",#REF!,0)</f>
        <v>0</v>
      </c>
      <c r="BF286" s="124">
        <f>IF(L286="sníž. přenesená",#REF!,0)</f>
        <v>0</v>
      </c>
      <c r="BG286" s="124">
        <f>IF(L286="nulová",#REF!,0)</f>
        <v>0</v>
      </c>
      <c r="BH286" s="14" t="s">
        <v>65</v>
      </c>
      <c r="BI286" s="124" t="e">
        <f>ROUND(#REF!*H286,2)</f>
        <v>#REF!</v>
      </c>
      <c r="BJ286" s="14" t="s">
        <v>214</v>
      </c>
      <c r="BK286" s="123" t="s">
        <v>2221</v>
      </c>
    </row>
    <row r="287" spans="1:63" s="2" customFormat="1" ht="24.2" customHeight="1" x14ac:dyDescent="0.2">
      <c r="A287" s="162"/>
      <c r="B287" s="112"/>
      <c r="C287" s="126" t="s">
        <v>1091</v>
      </c>
      <c r="D287" s="126" t="s">
        <v>242</v>
      </c>
      <c r="E287" s="127" t="s">
        <v>2216</v>
      </c>
      <c r="F287" s="128" t="s">
        <v>2217</v>
      </c>
      <c r="G287" s="129" t="s">
        <v>162</v>
      </c>
      <c r="H287" s="130">
        <v>1.5049999999999999</v>
      </c>
      <c r="I287" s="131"/>
      <c r="J287" s="132"/>
      <c r="K287" s="133" t="s">
        <v>1</v>
      </c>
      <c r="L287" s="134"/>
      <c r="M287" s="121">
        <v>0</v>
      </c>
      <c r="N287" s="121">
        <f>M287*H287</f>
        <v>0</v>
      </c>
      <c r="O287" s="121">
        <v>1.4E-3</v>
      </c>
      <c r="P287" s="121">
        <f>O287*H287</f>
        <v>2.1069999999999999E-3</v>
      </c>
      <c r="Q287" s="121">
        <v>0</v>
      </c>
      <c r="R287" s="122">
        <f>Q287*H287</f>
        <v>0</v>
      </c>
      <c r="S287" s="162"/>
      <c r="T287" s="162"/>
      <c r="U287" s="162"/>
      <c r="V287" s="162"/>
      <c r="W287" s="162"/>
      <c r="X287" s="162"/>
      <c r="Y287" s="162"/>
      <c r="Z287" s="162"/>
      <c r="AA287" s="162"/>
      <c r="AB287" s="162"/>
      <c r="AC287" s="162"/>
      <c r="AP287" s="123" t="s">
        <v>267</v>
      </c>
      <c r="AR287" s="123" t="s">
        <v>242</v>
      </c>
      <c r="AS287" s="123" t="s">
        <v>67</v>
      </c>
      <c r="AW287" s="14" t="s">
        <v>144</v>
      </c>
      <c r="BC287" s="124">
        <f>IF(L287="základní",#REF!,0)</f>
        <v>0</v>
      </c>
      <c r="BD287" s="124">
        <f>IF(L287="snížená",#REF!,0)</f>
        <v>0</v>
      </c>
      <c r="BE287" s="124">
        <f>IF(L287="zákl. přenesená",#REF!,0)</f>
        <v>0</v>
      </c>
      <c r="BF287" s="124">
        <f>IF(L287="sníž. přenesená",#REF!,0)</f>
        <v>0</v>
      </c>
      <c r="BG287" s="124">
        <f>IF(L287="nulová",#REF!,0)</f>
        <v>0</v>
      </c>
      <c r="BH287" s="14" t="s">
        <v>65</v>
      </c>
      <c r="BI287" s="124" t="e">
        <f>ROUND(#REF!*H287,2)</f>
        <v>#REF!</v>
      </c>
      <c r="BJ287" s="14" t="s">
        <v>214</v>
      </c>
      <c r="BK287" s="123" t="s">
        <v>2767</v>
      </c>
    </row>
    <row r="288" spans="1:63" s="2" customFormat="1" ht="16.5" customHeight="1" x14ac:dyDescent="0.2">
      <c r="A288" s="162"/>
      <c r="B288" s="112"/>
      <c r="C288" s="126" t="s">
        <v>1095</v>
      </c>
      <c r="D288" s="126" t="s">
        <v>242</v>
      </c>
      <c r="E288" s="127" t="s">
        <v>1882</v>
      </c>
      <c r="F288" s="128" t="s">
        <v>1883</v>
      </c>
      <c r="G288" s="129" t="s">
        <v>162</v>
      </c>
      <c r="H288" s="130">
        <v>8.2780000000000005</v>
      </c>
      <c r="I288" s="131"/>
      <c r="J288" s="132"/>
      <c r="K288" s="133" t="s">
        <v>1</v>
      </c>
      <c r="L288" s="134"/>
      <c r="M288" s="121">
        <v>0</v>
      </c>
      <c r="N288" s="121">
        <f>M288*H288</f>
        <v>0</v>
      </c>
      <c r="O288" s="121">
        <v>1.4999999999999999E-4</v>
      </c>
      <c r="P288" s="121">
        <f>O288*H288</f>
        <v>1.2416999999999999E-3</v>
      </c>
      <c r="Q288" s="121">
        <v>0</v>
      </c>
      <c r="R288" s="122">
        <f>Q288*H288</f>
        <v>0</v>
      </c>
      <c r="S288" s="162"/>
      <c r="T288" s="162"/>
      <c r="U288" s="162"/>
      <c r="V288" s="162"/>
      <c r="W288" s="162"/>
      <c r="X288" s="162"/>
      <c r="Y288" s="162"/>
      <c r="Z288" s="162"/>
      <c r="AA288" s="162"/>
      <c r="AB288" s="162"/>
      <c r="AC288" s="162"/>
      <c r="AP288" s="123" t="s">
        <v>267</v>
      </c>
      <c r="AR288" s="123" t="s">
        <v>242</v>
      </c>
      <c r="AS288" s="123" t="s">
        <v>67</v>
      </c>
      <c r="AW288" s="14" t="s">
        <v>144</v>
      </c>
      <c r="BC288" s="124">
        <f>IF(L288="základní",#REF!,0)</f>
        <v>0</v>
      </c>
      <c r="BD288" s="124">
        <f>IF(L288="snížená",#REF!,0)</f>
        <v>0</v>
      </c>
      <c r="BE288" s="124">
        <f>IF(L288="zákl. přenesená",#REF!,0)</f>
        <v>0</v>
      </c>
      <c r="BF288" s="124">
        <f>IF(L288="sníž. přenesená",#REF!,0)</f>
        <v>0</v>
      </c>
      <c r="BG288" s="124">
        <f>IF(L288="nulová",#REF!,0)</f>
        <v>0</v>
      </c>
      <c r="BH288" s="14" t="s">
        <v>65</v>
      </c>
      <c r="BI288" s="124" t="e">
        <f>ROUND(#REF!*H288,2)</f>
        <v>#REF!</v>
      </c>
      <c r="BJ288" s="14" t="s">
        <v>214</v>
      </c>
      <c r="BK288" s="123" t="s">
        <v>2225</v>
      </c>
    </row>
    <row r="289" spans="1:63" s="2" customFormat="1" ht="16.5" customHeight="1" x14ac:dyDescent="0.2">
      <c r="A289" s="162"/>
      <c r="B289" s="112"/>
      <c r="C289" s="126" t="s">
        <v>1099</v>
      </c>
      <c r="D289" s="126" t="s">
        <v>242</v>
      </c>
      <c r="E289" s="127" t="s">
        <v>2228</v>
      </c>
      <c r="F289" s="128" t="s">
        <v>2229</v>
      </c>
      <c r="G289" s="129" t="s">
        <v>162</v>
      </c>
      <c r="H289" s="130">
        <v>6.7729999999999997</v>
      </c>
      <c r="I289" s="131"/>
      <c r="J289" s="132"/>
      <c r="K289" s="133" t="s">
        <v>1</v>
      </c>
      <c r="L289" s="134"/>
      <c r="M289" s="121">
        <v>0</v>
      </c>
      <c r="N289" s="121">
        <f>M289*H289</f>
        <v>0</v>
      </c>
      <c r="O289" s="121">
        <v>1.4999999999999999E-4</v>
      </c>
      <c r="P289" s="121">
        <f>O289*H289</f>
        <v>1.0159499999999998E-3</v>
      </c>
      <c r="Q289" s="121">
        <v>0</v>
      </c>
      <c r="R289" s="122">
        <f>Q289*H289</f>
        <v>0</v>
      </c>
      <c r="S289" s="162"/>
      <c r="T289" s="162"/>
      <c r="U289" s="162"/>
      <c r="V289" s="162"/>
      <c r="W289" s="162"/>
      <c r="X289" s="162"/>
      <c r="Y289" s="162"/>
      <c r="Z289" s="162"/>
      <c r="AA289" s="162"/>
      <c r="AB289" s="162"/>
      <c r="AC289" s="162"/>
      <c r="AP289" s="123" t="s">
        <v>267</v>
      </c>
      <c r="AR289" s="123" t="s">
        <v>242</v>
      </c>
      <c r="AS289" s="123" t="s">
        <v>67</v>
      </c>
      <c r="AW289" s="14" t="s">
        <v>144</v>
      </c>
      <c r="BC289" s="124">
        <f>IF(L289="základní",#REF!,0)</f>
        <v>0</v>
      </c>
      <c r="BD289" s="124">
        <f>IF(L289="snížená",#REF!,0)</f>
        <v>0</v>
      </c>
      <c r="BE289" s="124">
        <f>IF(L289="zákl. přenesená",#REF!,0)</f>
        <v>0</v>
      </c>
      <c r="BF289" s="124">
        <f>IF(L289="sníž. přenesená",#REF!,0)</f>
        <v>0</v>
      </c>
      <c r="BG289" s="124">
        <f>IF(L289="nulová",#REF!,0)</f>
        <v>0</v>
      </c>
      <c r="BH289" s="14" t="s">
        <v>65</v>
      </c>
      <c r="BI289" s="124" t="e">
        <f>ROUND(#REF!*H289,2)</f>
        <v>#REF!</v>
      </c>
      <c r="BJ289" s="14" t="s">
        <v>214</v>
      </c>
      <c r="BK289" s="123" t="s">
        <v>2230</v>
      </c>
    </row>
    <row r="290" spans="1:63" s="2" customFormat="1" ht="24.2" customHeight="1" x14ac:dyDescent="0.2">
      <c r="A290" s="162"/>
      <c r="B290" s="112"/>
      <c r="C290" s="126" t="s">
        <v>1103</v>
      </c>
      <c r="D290" s="126" t="s">
        <v>242</v>
      </c>
      <c r="E290" s="127" t="s">
        <v>1100</v>
      </c>
      <c r="F290" s="128" t="s">
        <v>2226</v>
      </c>
      <c r="G290" s="129" t="s">
        <v>162</v>
      </c>
      <c r="H290" s="130">
        <v>1.5049999999999999</v>
      </c>
      <c r="I290" s="131"/>
      <c r="J290" s="132"/>
      <c r="K290" s="133" t="s">
        <v>1</v>
      </c>
      <c r="L290" s="134"/>
      <c r="M290" s="121">
        <v>0</v>
      </c>
      <c r="N290" s="121">
        <f>M290*H290</f>
        <v>0</v>
      </c>
      <c r="O290" s="121">
        <v>1.4999999999999999E-4</v>
      </c>
      <c r="P290" s="121">
        <f>O290*H290</f>
        <v>2.2574999999999996E-4</v>
      </c>
      <c r="Q290" s="121">
        <v>0</v>
      </c>
      <c r="R290" s="122">
        <f>Q290*H290</f>
        <v>0</v>
      </c>
      <c r="S290" s="162"/>
      <c r="T290" s="162"/>
      <c r="U290" s="162"/>
      <c r="V290" s="162"/>
      <c r="W290" s="162"/>
      <c r="X290" s="162"/>
      <c r="Y290" s="162"/>
      <c r="Z290" s="162"/>
      <c r="AA290" s="162"/>
      <c r="AB290" s="162"/>
      <c r="AC290" s="162"/>
      <c r="AP290" s="123" t="s">
        <v>267</v>
      </c>
      <c r="AR290" s="123" t="s">
        <v>242</v>
      </c>
      <c r="AS290" s="123" t="s">
        <v>67</v>
      </c>
      <c r="AW290" s="14" t="s">
        <v>144</v>
      </c>
      <c r="BC290" s="124">
        <f>IF(L290="základní",#REF!,0)</f>
        <v>0</v>
      </c>
      <c r="BD290" s="124">
        <f>IF(L290="snížená",#REF!,0)</f>
        <v>0</v>
      </c>
      <c r="BE290" s="124">
        <f>IF(L290="zákl. přenesená",#REF!,0)</f>
        <v>0</v>
      </c>
      <c r="BF290" s="124">
        <f>IF(L290="sníž. přenesená",#REF!,0)</f>
        <v>0</v>
      </c>
      <c r="BG290" s="124">
        <f>IF(L290="nulová",#REF!,0)</f>
        <v>0</v>
      </c>
      <c r="BH290" s="14" t="s">
        <v>65</v>
      </c>
      <c r="BI290" s="124" t="e">
        <f>ROUND(#REF!*H290,2)</f>
        <v>#REF!</v>
      </c>
      <c r="BJ290" s="14" t="s">
        <v>214</v>
      </c>
      <c r="BK290" s="123" t="s">
        <v>2768</v>
      </c>
    </row>
    <row r="291" spans="1:63" s="2" customFormat="1" ht="24.2" customHeight="1" x14ac:dyDescent="0.2">
      <c r="A291" s="162"/>
      <c r="B291" s="112"/>
      <c r="C291" s="113" t="s">
        <v>1107</v>
      </c>
      <c r="D291" s="113" t="s">
        <v>145</v>
      </c>
      <c r="E291" s="114" t="s">
        <v>1457</v>
      </c>
      <c r="F291" s="115" t="s">
        <v>1458</v>
      </c>
      <c r="G291" s="116" t="s">
        <v>1126</v>
      </c>
      <c r="H291" s="117">
        <v>37.628999999999998</v>
      </c>
      <c r="I291" s="118"/>
      <c r="J291" s="26"/>
      <c r="K291" s="119" t="s">
        <v>1</v>
      </c>
      <c r="L291" s="120"/>
      <c r="M291" s="121">
        <v>5.7000000000000002E-2</v>
      </c>
      <c r="N291" s="121">
        <f>M291*H291</f>
        <v>2.1448529999999999</v>
      </c>
      <c r="O291" s="121">
        <v>0</v>
      </c>
      <c r="P291" s="121">
        <f>O291*H291</f>
        <v>0</v>
      </c>
      <c r="Q291" s="121">
        <v>1E-3</v>
      </c>
      <c r="R291" s="122">
        <f>Q291*H291</f>
        <v>3.7628999999999996E-2</v>
      </c>
      <c r="S291" s="162"/>
      <c r="T291" s="162"/>
      <c r="U291" s="162"/>
      <c r="V291" s="162"/>
      <c r="W291" s="162"/>
      <c r="X291" s="162"/>
      <c r="Y291" s="162"/>
      <c r="Z291" s="162"/>
      <c r="AA291" s="162"/>
      <c r="AB291" s="162"/>
      <c r="AC291" s="162"/>
      <c r="AP291" s="123" t="s">
        <v>214</v>
      </c>
      <c r="AR291" s="123" t="s">
        <v>145</v>
      </c>
      <c r="AS291" s="123" t="s">
        <v>67</v>
      </c>
      <c r="AW291" s="14" t="s">
        <v>144</v>
      </c>
      <c r="BC291" s="124">
        <f>IF(L291="základní",#REF!,0)</f>
        <v>0</v>
      </c>
      <c r="BD291" s="124">
        <f>IF(L291="snížená",#REF!,0)</f>
        <v>0</v>
      </c>
      <c r="BE291" s="124">
        <f>IF(L291="zákl. přenesená",#REF!,0)</f>
        <v>0</v>
      </c>
      <c r="BF291" s="124">
        <f>IF(L291="sníž. přenesená",#REF!,0)</f>
        <v>0</v>
      </c>
      <c r="BG291" s="124">
        <f>IF(L291="nulová",#REF!,0)</f>
        <v>0</v>
      </c>
      <c r="BH291" s="14" t="s">
        <v>65</v>
      </c>
      <c r="BI291" s="124" t="e">
        <f>ROUND(#REF!*H291,2)</f>
        <v>#REF!</v>
      </c>
      <c r="BJ291" s="14" t="s">
        <v>214</v>
      </c>
      <c r="BK291" s="123" t="s">
        <v>2231</v>
      </c>
    </row>
    <row r="292" spans="1:63" s="2" customFormat="1" ht="24.2" customHeight="1" x14ac:dyDescent="0.2">
      <c r="A292" s="162"/>
      <c r="B292" s="112"/>
      <c r="C292" s="113" t="s">
        <v>1111</v>
      </c>
      <c r="D292" s="113" t="s">
        <v>145</v>
      </c>
      <c r="E292" s="114" t="s">
        <v>500</v>
      </c>
      <c r="F292" s="115" t="s">
        <v>2769</v>
      </c>
      <c r="G292" s="116" t="s">
        <v>339</v>
      </c>
      <c r="H292" s="117">
        <v>247.28299999999999</v>
      </c>
      <c r="I292" s="118"/>
      <c r="J292" s="26"/>
      <c r="K292" s="119" t="s">
        <v>1</v>
      </c>
      <c r="L292" s="120"/>
      <c r="M292" s="121">
        <v>0</v>
      </c>
      <c r="N292" s="121">
        <f>M292*H292</f>
        <v>0</v>
      </c>
      <c r="O292" s="121">
        <v>0</v>
      </c>
      <c r="P292" s="121">
        <f>O292*H292</f>
        <v>0</v>
      </c>
      <c r="Q292" s="121">
        <v>0</v>
      </c>
      <c r="R292" s="122">
        <f>Q292*H292</f>
        <v>0</v>
      </c>
      <c r="S292" s="162"/>
      <c r="T292" s="162"/>
      <c r="U292" s="162"/>
      <c r="V292" s="162"/>
      <c r="W292" s="162"/>
      <c r="X292" s="162"/>
      <c r="Y292" s="162"/>
      <c r="Z292" s="162"/>
      <c r="AA292" s="162"/>
      <c r="AB292" s="162"/>
      <c r="AC292" s="162"/>
      <c r="AP292" s="123" t="s">
        <v>214</v>
      </c>
      <c r="AR292" s="123" t="s">
        <v>145</v>
      </c>
      <c r="AS292" s="123" t="s">
        <v>67</v>
      </c>
      <c r="AW292" s="14" t="s">
        <v>144</v>
      </c>
      <c r="BC292" s="124">
        <f>IF(L292="základní",#REF!,0)</f>
        <v>0</v>
      </c>
      <c r="BD292" s="124">
        <f>IF(L292="snížená",#REF!,0)</f>
        <v>0</v>
      </c>
      <c r="BE292" s="124">
        <f>IF(L292="zákl. přenesená",#REF!,0)</f>
        <v>0</v>
      </c>
      <c r="BF292" s="124">
        <f>IF(L292="sníž. přenesená",#REF!,0)</f>
        <v>0</v>
      </c>
      <c r="BG292" s="124">
        <f>IF(L292="nulová",#REF!,0)</f>
        <v>0</v>
      </c>
      <c r="BH292" s="14" t="s">
        <v>65</v>
      </c>
      <c r="BI292" s="124" t="e">
        <f>ROUND(#REF!*H292,2)</f>
        <v>#REF!</v>
      </c>
      <c r="BJ292" s="14" t="s">
        <v>214</v>
      </c>
      <c r="BK292" s="123" t="s">
        <v>2770</v>
      </c>
    </row>
    <row r="293" spans="1:63" s="12" customFormat="1" ht="22.9" customHeight="1" x14ac:dyDescent="0.2">
      <c r="B293" s="103"/>
      <c r="D293" s="104" t="s">
        <v>56</v>
      </c>
      <c r="E293" s="125" t="s">
        <v>1890</v>
      </c>
      <c r="F293" s="125" t="s">
        <v>1891</v>
      </c>
      <c r="J293" s="103"/>
      <c r="K293" s="106"/>
      <c r="L293" s="107"/>
      <c r="M293" s="107"/>
      <c r="N293" s="108">
        <f>SUM(N294:N305)</f>
        <v>15.282482999999999</v>
      </c>
      <c r="O293" s="107"/>
      <c r="P293" s="108">
        <f>SUM(P294:P305)</f>
        <v>0.36659223316999989</v>
      </c>
      <c r="Q293" s="107"/>
      <c r="R293" s="109">
        <f>SUM(R294:R305)</f>
        <v>0</v>
      </c>
      <c r="AP293" s="104" t="s">
        <v>67</v>
      </c>
      <c r="AR293" s="110" t="s">
        <v>56</v>
      </c>
      <c r="AS293" s="110" t="s">
        <v>65</v>
      </c>
      <c r="AW293" s="104" t="s">
        <v>144</v>
      </c>
      <c r="BI293" s="111" t="e">
        <f>SUM(BI294:BI305)</f>
        <v>#REF!</v>
      </c>
    </row>
    <row r="294" spans="1:63" s="2" customFormat="1" ht="16.5" customHeight="1" x14ac:dyDescent="0.2">
      <c r="A294" s="162"/>
      <c r="B294" s="112"/>
      <c r="C294" s="113" t="s">
        <v>1115</v>
      </c>
      <c r="D294" s="113" t="s">
        <v>145</v>
      </c>
      <c r="E294" s="114" t="s">
        <v>2771</v>
      </c>
      <c r="F294" s="115" t="s">
        <v>2772</v>
      </c>
      <c r="G294" s="116" t="s">
        <v>178</v>
      </c>
      <c r="H294" s="117">
        <v>7.2249999999999996</v>
      </c>
      <c r="I294" s="118"/>
      <c r="J294" s="26"/>
      <c r="K294" s="119" t="s">
        <v>1</v>
      </c>
      <c r="L294" s="120"/>
      <c r="M294" s="121">
        <v>0.125</v>
      </c>
      <c r="N294" s="121">
        <f>M294*H294</f>
        <v>0.90312499999999996</v>
      </c>
      <c r="O294" s="121">
        <v>5.3499999999999997E-3</v>
      </c>
      <c r="P294" s="121">
        <f>O294*H294</f>
        <v>3.8653749999999994E-2</v>
      </c>
      <c r="Q294" s="121">
        <v>0</v>
      </c>
      <c r="R294" s="122">
        <f>Q294*H294</f>
        <v>0</v>
      </c>
      <c r="S294" s="162"/>
      <c r="T294" s="162"/>
      <c r="U294" s="162"/>
      <c r="V294" s="162"/>
      <c r="W294" s="162"/>
      <c r="X294" s="162"/>
      <c r="Y294" s="162"/>
      <c r="Z294" s="162"/>
      <c r="AA294" s="162"/>
      <c r="AB294" s="162"/>
      <c r="AC294" s="162"/>
      <c r="AP294" s="123" t="s">
        <v>214</v>
      </c>
      <c r="AR294" s="123" t="s">
        <v>145</v>
      </c>
      <c r="AS294" s="123" t="s">
        <v>67</v>
      </c>
      <c r="AW294" s="14" t="s">
        <v>144</v>
      </c>
      <c r="BC294" s="124">
        <f>IF(L294="základní",#REF!,0)</f>
        <v>0</v>
      </c>
      <c r="BD294" s="124">
        <f>IF(L294="snížená",#REF!,0)</f>
        <v>0</v>
      </c>
      <c r="BE294" s="124">
        <f>IF(L294="zákl. přenesená",#REF!,0)</f>
        <v>0</v>
      </c>
      <c r="BF294" s="124">
        <f>IF(L294="sníž. přenesená",#REF!,0)</f>
        <v>0</v>
      </c>
      <c r="BG294" s="124">
        <f>IF(L294="nulová",#REF!,0)</f>
        <v>0</v>
      </c>
      <c r="BH294" s="14" t="s">
        <v>65</v>
      </c>
      <c r="BI294" s="124" t="e">
        <f>ROUND(#REF!*H294,2)</f>
        <v>#REF!</v>
      </c>
      <c r="BJ294" s="14" t="s">
        <v>214</v>
      </c>
      <c r="BK294" s="123" t="s">
        <v>2773</v>
      </c>
    </row>
    <row r="295" spans="1:63" s="2" customFormat="1" ht="49.15" customHeight="1" x14ac:dyDescent="0.2">
      <c r="A295" s="162"/>
      <c r="B295" s="112"/>
      <c r="C295" s="113" t="s">
        <v>1119</v>
      </c>
      <c r="D295" s="113" t="s">
        <v>145</v>
      </c>
      <c r="E295" s="114" t="s">
        <v>2774</v>
      </c>
      <c r="F295" s="115" t="s">
        <v>2775</v>
      </c>
      <c r="G295" s="116" t="s">
        <v>178</v>
      </c>
      <c r="H295" s="117">
        <v>7.2249999999999996</v>
      </c>
      <c r="I295" s="118"/>
      <c r="J295" s="26"/>
      <c r="K295" s="119" t="s">
        <v>1</v>
      </c>
      <c r="L295" s="120"/>
      <c r="M295" s="121">
        <v>0.125</v>
      </c>
      <c r="N295" s="121">
        <f>M295*H295</f>
        <v>0.90312499999999996</v>
      </c>
      <c r="O295" s="121">
        <v>5.3499999999999997E-3</v>
      </c>
      <c r="P295" s="121">
        <f>O295*H295</f>
        <v>3.8653749999999994E-2</v>
      </c>
      <c r="Q295" s="121">
        <v>0</v>
      </c>
      <c r="R295" s="122">
        <f>Q295*H295</f>
        <v>0</v>
      </c>
      <c r="S295" s="162"/>
      <c r="T295" s="162"/>
      <c r="U295" s="162"/>
      <c r="V295" s="162"/>
      <c r="W295" s="162"/>
      <c r="X295" s="162"/>
      <c r="Y295" s="162"/>
      <c r="Z295" s="162"/>
      <c r="AA295" s="162"/>
      <c r="AB295" s="162"/>
      <c r="AC295" s="162"/>
      <c r="AP295" s="123" t="s">
        <v>214</v>
      </c>
      <c r="AR295" s="123" t="s">
        <v>145</v>
      </c>
      <c r="AS295" s="123" t="s">
        <v>67</v>
      </c>
      <c r="AW295" s="14" t="s">
        <v>144</v>
      </c>
      <c r="BC295" s="124">
        <f>IF(L295="základní",#REF!,0)</f>
        <v>0</v>
      </c>
      <c r="BD295" s="124">
        <f>IF(L295="snížená",#REF!,0)</f>
        <v>0</v>
      </c>
      <c r="BE295" s="124">
        <f>IF(L295="zákl. přenesená",#REF!,0)</f>
        <v>0</v>
      </c>
      <c r="BF295" s="124">
        <f>IF(L295="sníž. přenesená",#REF!,0)</f>
        <v>0</v>
      </c>
      <c r="BG295" s="124">
        <f>IF(L295="nulová",#REF!,0)</f>
        <v>0</v>
      </c>
      <c r="BH295" s="14" t="s">
        <v>65</v>
      </c>
      <c r="BI295" s="124" t="e">
        <f>ROUND(#REF!*H295,2)</f>
        <v>#REF!</v>
      </c>
      <c r="BJ295" s="14" t="s">
        <v>214</v>
      </c>
      <c r="BK295" s="123" t="s">
        <v>2776</v>
      </c>
    </row>
    <row r="296" spans="1:63" s="2" customFormat="1" ht="24.2" customHeight="1" x14ac:dyDescent="0.2">
      <c r="A296" s="162"/>
      <c r="B296" s="112"/>
      <c r="C296" s="113" t="s">
        <v>1123</v>
      </c>
      <c r="D296" s="113" t="s">
        <v>145</v>
      </c>
      <c r="E296" s="114" t="s">
        <v>2777</v>
      </c>
      <c r="F296" s="115" t="s">
        <v>2778</v>
      </c>
      <c r="G296" s="116" t="s">
        <v>178</v>
      </c>
      <c r="H296" s="117">
        <v>2.7090000000000001</v>
      </c>
      <c r="I296" s="118"/>
      <c r="J296" s="26"/>
      <c r="K296" s="119" t="s">
        <v>1</v>
      </c>
      <c r="L296" s="120"/>
      <c r="M296" s="121">
        <v>0.3</v>
      </c>
      <c r="N296" s="121">
        <f>M296*H296</f>
        <v>0.81269999999999998</v>
      </c>
      <c r="O296" s="121">
        <v>4.5799999999999999E-3</v>
      </c>
      <c r="P296" s="121">
        <f>O296*H296</f>
        <v>1.240722E-2</v>
      </c>
      <c r="Q296" s="121">
        <v>0</v>
      </c>
      <c r="R296" s="122">
        <f>Q296*H296</f>
        <v>0</v>
      </c>
      <c r="S296" s="162"/>
      <c r="T296" s="162"/>
      <c r="U296" s="162"/>
      <c r="V296" s="162"/>
      <c r="W296" s="162"/>
      <c r="X296" s="162"/>
      <c r="Y296" s="162"/>
      <c r="Z296" s="162"/>
      <c r="AA296" s="162"/>
      <c r="AB296" s="162"/>
      <c r="AC296" s="162"/>
      <c r="AP296" s="123" t="s">
        <v>214</v>
      </c>
      <c r="AR296" s="123" t="s">
        <v>145</v>
      </c>
      <c r="AS296" s="123" t="s">
        <v>67</v>
      </c>
      <c r="AW296" s="14" t="s">
        <v>144</v>
      </c>
      <c r="BC296" s="124">
        <f>IF(L296="základní",#REF!,0)</f>
        <v>0</v>
      </c>
      <c r="BD296" s="124">
        <f>IF(L296="snížená",#REF!,0)</f>
        <v>0</v>
      </c>
      <c r="BE296" s="124">
        <f>IF(L296="zákl. přenesená",#REF!,0)</f>
        <v>0</v>
      </c>
      <c r="BF296" s="124">
        <f>IF(L296="sníž. přenesená",#REF!,0)</f>
        <v>0</v>
      </c>
      <c r="BG296" s="124">
        <f>IF(L296="nulová",#REF!,0)</f>
        <v>0</v>
      </c>
      <c r="BH296" s="14" t="s">
        <v>65</v>
      </c>
      <c r="BI296" s="124" t="e">
        <f>ROUND(#REF!*H296,2)</f>
        <v>#REF!</v>
      </c>
      <c r="BJ296" s="14" t="s">
        <v>214</v>
      </c>
      <c r="BK296" s="123" t="s">
        <v>2779</v>
      </c>
    </row>
    <row r="297" spans="1:63" s="2" customFormat="1" ht="16.5" customHeight="1" x14ac:dyDescent="0.2">
      <c r="A297" s="162"/>
      <c r="B297" s="112"/>
      <c r="C297" s="113" t="s">
        <v>1128</v>
      </c>
      <c r="D297" s="113" t="s">
        <v>145</v>
      </c>
      <c r="E297" s="114" t="s">
        <v>2780</v>
      </c>
      <c r="F297" s="115" t="s">
        <v>2781</v>
      </c>
      <c r="G297" s="116" t="s">
        <v>178</v>
      </c>
      <c r="H297" s="117">
        <v>7.2249999999999996</v>
      </c>
      <c r="I297" s="118"/>
      <c r="J297" s="26"/>
      <c r="K297" s="119" t="s">
        <v>1</v>
      </c>
      <c r="L297" s="120"/>
      <c r="M297" s="121">
        <v>4.3999999999999997E-2</v>
      </c>
      <c r="N297" s="121">
        <f>M297*H297</f>
        <v>0.31789999999999996</v>
      </c>
      <c r="O297" s="121">
        <v>2.9999999999999997E-4</v>
      </c>
      <c r="P297" s="121">
        <f>O297*H297</f>
        <v>2.1674999999999997E-3</v>
      </c>
      <c r="Q297" s="121">
        <v>0</v>
      </c>
      <c r="R297" s="122">
        <f>Q297*H297</f>
        <v>0</v>
      </c>
      <c r="S297" s="162"/>
      <c r="T297" s="162"/>
      <c r="U297" s="162"/>
      <c r="V297" s="162"/>
      <c r="W297" s="162"/>
      <c r="X297" s="162"/>
      <c r="Y297" s="162"/>
      <c r="Z297" s="162"/>
      <c r="AA297" s="162"/>
      <c r="AB297" s="162"/>
      <c r="AC297" s="162"/>
      <c r="AP297" s="123" t="s">
        <v>214</v>
      </c>
      <c r="AR297" s="123" t="s">
        <v>145</v>
      </c>
      <c r="AS297" s="123" t="s">
        <v>67</v>
      </c>
      <c r="AW297" s="14" t="s">
        <v>144</v>
      </c>
      <c r="BC297" s="124">
        <f>IF(L297="základní",#REF!,0)</f>
        <v>0</v>
      </c>
      <c r="BD297" s="124">
        <f>IF(L297="snížená",#REF!,0)</f>
        <v>0</v>
      </c>
      <c r="BE297" s="124">
        <f>IF(L297="zákl. přenesená",#REF!,0)</f>
        <v>0</v>
      </c>
      <c r="BF297" s="124">
        <f>IF(L297="sníž. přenesená",#REF!,0)</f>
        <v>0</v>
      </c>
      <c r="BG297" s="124">
        <f>IF(L297="nulová",#REF!,0)</f>
        <v>0</v>
      </c>
      <c r="BH297" s="14" t="s">
        <v>65</v>
      </c>
      <c r="BI297" s="124" t="e">
        <f>ROUND(#REF!*H297,2)</f>
        <v>#REF!</v>
      </c>
      <c r="BJ297" s="14" t="s">
        <v>214</v>
      </c>
      <c r="BK297" s="123" t="s">
        <v>2782</v>
      </c>
    </row>
    <row r="298" spans="1:63" s="2" customFormat="1" ht="37.9" customHeight="1" x14ac:dyDescent="0.2">
      <c r="A298" s="162"/>
      <c r="B298" s="112"/>
      <c r="C298" s="113" t="s">
        <v>1131</v>
      </c>
      <c r="D298" s="113" t="s">
        <v>145</v>
      </c>
      <c r="E298" s="114" t="s">
        <v>2783</v>
      </c>
      <c r="F298" s="115" t="s">
        <v>2784</v>
      </c>
      <c r="G298" s="116" t="s">
        <v>178</v>
      </c>
      <c r="H298" s="117">
        <v>7.2249999999999996</v>
      </c>
      <c r="I298" s="118"/>
      <c r="J298" s="26"/>
      <c r="K298" s="119" t="s">
        <v>1</v>
      </c>
      <c r="L298" s="120"/>
      <c r="M298" s="121">
        <v>0.3</v>
      </c>
      <c r="N298" s="121">
        <f>M298*H298</f>
        <v>2.1675</v>
      </c>
      <c r="O298" s="121">
        <v>6.0000169999999999E-3</v>
      </c>
      <c r="P298" s="121">
        <f>O298*H298</f>
        <v>4.3350122824999997E-2</v>
      </c>
      <c r="Q298" s="121">
        <v>0</v>
      </c>
      <c r="R298" s="122">
        <f>Q298*H298</f>
        <v>0</v>
      </c>
      <c r="S298" s="162"/>
      <c r="T298" s="162"/>
      <c r="U298" s="162"/>
      <c r="V298" s="162"/>
      <c r="W298" s="162"/>
      <c r="X298" s="162"/>
      <c r="Y298" s="162"/>
      <c r="Z298" s="162"/>
      <c r="AA298" s="162"/>
      <c r="AB298" s="162"/>
      <c r="AC298" s="162"/>
      <c r="AP298" s="123" t="s">
        <v>214</v>
      </c>
      <c r="AR298" s="123" t="s">
        <v>145</v>
      </c>
      <c r="AS298" s="123" t="s">
        <v>67</v>
      </c>
      <c r="AW298" s="14" t="s">
        <v>144</v>
      </c>
      <c r="BC298" s="124">
        <f>IF(L298="základní",#REF!,0)</f>
        <v>0</v>
      </c>
      <c r="BD298" s="124">
        <f>IF(L298="snížená",#REF!,0)</f>
        <v>0</v>
      </c>
      <c r="BE298" s="124">
        <f>IF(L298="zákl. přenesená",#REF!,0)</f>
        <v>0</v>
      </c>
      <c r="BF298" s="124">
        <f>IF(L298="sníž. přenesená",#REF!,0)</f>
        <v>0</v>
      </c>
      <c r="BG298" s="124">
        <f>IF(L298="nulová",#REF!,0)</f>
        <v>0</v>
      </c>
      <c r="BH298" s="14" t="s">
        <v>65</v>
      </c>
      <c r="BI298" s="124" t="e">
        <f>ROUND(#REF!*H298,2)</f>
        <v>#REF!</v>
      </c>
      <c r="BJ298" s="14" t="s">
        <v>214</v>
      </c>
      <c r="BK298" s="123" t="s">
        <v>2785</v>
      </c>
    </row>
    <row r="299" spans="1:63" s="2" customFormat="1" ht="37.9" customHeight="1" x14ac:dyDescent="0.2">
      <c r="A299" s="162"/>
      <c r="B299" s="112"/>
      <c r="C299" s="113" t="s">
        <v>1133</v>
      </c>
      <c r="D299" s="113" t="s">
        <v>145</v>
      </c>
      <c r="E299" s="114" t="s">
        <v>2786</v>
      </c>
      <c r="F299" s="115" t="s">
        <v>2787</v>
      </c>
      <c r="G299" s="116" t="s">
        <v>178</v>
      </c>
      <c r="H299" s="117">
        <v>7.2249999999999996</v>
      </c>
      <c r="I299" s="118"/>
      <c r="J299" s="26"/>
      <c r="K299" s="119" t="s">
        <v>1</v>
      </c>
      <c r="L299" s="120"/>
      <c r="M299" s="121">
        <v>3.5000000000000003E-2</v>
      </c>
      <c r="N299" s="121">
        <f>M299*H299</f>
        <v>0.25287500000000002</v>
      </c>
      <c r="O299" s="121">
        <v>1.5000041999999999E-3</v>
      </c>
      <c r="P299" s="121">
        <f>O299*H299</f>
        <v>1.0837530344999999E-2</v>
      </c>
      <c r="Q299" s="121">
        <v>0</v>
      </c>
      <c r="R299" s="122">
        <f>Q299*H299</f>
        <v>0</v>
      </c>
      <c r="S299" s="162"/>
      <c r="T299" s="162"/>
      <c r="U299" s="162"/>
      <c r="V299" s="162"/>
      <c r="W299" s="162"/>
      <c r="X299" s="162"/>
      <c r="Y299" s="162"/>
      <c r="Z299" s="162"/>
      <c r="AA299" s="162"/>
      <c r="AB299" s="162"/>
      <c r="AC299" s="162"/>
      <c r="AP299" s="123" t="s">
        <v>214</v>
      </c>
      <c r="AR299" s="123" t="s">
        <v>145</v>
      </c>
      <c r="AS299" s="123" t="s">
        <v>67</v>
      </c>
      <c r="AW299" s="14" t="s">
        <v>144</v>
      </c>
      <c r="BC299" s="124">
        <f>IF(L299="základní",#REF!,0)</f>
        <v>0</v>
      </c>
      <c r="BD299" s="124">
        <f>IF(L299="snížená",#REF!,0)</f>
        <v>0</v>
      </c>
      <c r="BE299" s="124">
        <f>IF(L299="zákl. přenesená",#REF!,0)</f>
        <v>0</v>
      </c>
      <c r="BF299" s="124">
        <f>IF(L299="sníž. přenesená",#REF!,0)</f>
        <v>0</v>
      </c>
      <c r="BG299" s="124">
        <f>IF(L299="nulová",#REF!,0)</f>
        <v>0</v>
      </c>
      <c r="BH299" s="14" t="s">
        <v>65</v>
      </c>
      <c r="BI299" s="124" t="e">
        <f>ROUND(#REF!*H299,2)</f>
        <v>#REF!</v>
      </c>
      <c r="BJ299" s="14" t="s">
        <v>214</v>
      </c>
      <c r="BK299" s="123" t="s">
        <v>2788</v>
      </c>
    </row>
    <row r="300" spans="1:63" s="2" customFormat="1" ht="24.2" customHeight="1" x14ac:dyDescent="0.2">
      <c r="A300" s="162"/>
      <c r="B300" s="112"/>
      <c r="C300" s="113" t="s">
        <v>1137</v>
      </c>
      <c r="D300" s="113" t="s">
        <v>145</v>
      </c>
      <c r="E300" s="114" t="s">
        <v>2233</v>
      </c>
      <c r="F300" s="115" t="s">
        <v>2234</v>
      </c>
      <c r="G300" s="116" t="s">
        <v>198</v>
      </c>
      <c r="H300" s="117">
        <v>16.556999999999999</v>
      </c>
      <c r="I300" s="118"/>
      <c r="J300" s="26"/>
      <c r="K300" s="119" t="s">
        <v>1</v>
      </c>
      <c r="L300" s="120"/>
      <c r="M300" s="121">
        <v>0.29399999999999998</v>
      </c>
      <c r="N300" s="121">
        <f>M300*H300</f>
        <v>4.8677579999999994</v>
      </c>
      <c r="O300" s="121">
        <v>5.8E-4</v>
      </c>
      <c r="P300" s="121">
        <f>O300*H300</f>
        <v>9.6030600000000001E-3</v>
      </c>
      <c r="Q300" s="121">
        <v>0</v>
      </c>
      <c r="R300" s="122">
        <f>Q300*H300</f>
        <v>0</v>
      </c>
      <c r="S300" s="162"/>
      <c r="T300" s="162"/>
      <c r="U300" s="162"/>
      <c r="V300" s="162"/>
      <c r="W300" s="162"/>
      <c r="X300" s="162"/>
      <c r="Y300" s="162"/>
      <c r="Z300" s="162"/>
      <c r="AA300" s="162"/>
      <c r="AB300" s="162"/>
      <c r="AC300" s="162"/>
      <c r="AP300" s="123" t="s">
        <v>214</v>
      </c>
      <c r="AR300" s="123" t="s">
        <v>145</v>
      </c>
      <c r="AS300" s="123" t="s">
        <v>67</v>
      </c>
      <c r="AW300" s="14" t="s">
        <v>144</v>
      </c>
      <c r="BC300" s="124">
        <f>IF(L300="základní",#REF!,0)</f>
        <v>0</v>
      </c>
      <c r="BD300" s="124">
        <f>IF(L300="snížená",#REF!,0)</f>
        <v>0</v>
      </c>
      <c r="BE300" s="124">
        <f>IF(L300="zákl. přenesená",#REF!,0)</f>
        <v>0</v>
      </c>
      <c r="BF300" s="124">
        <f>IF(L300="sníž. přenesená",#REF!,0)</f>
        <v>0</v>
      </c>
      <c r="BG300" s="124">
        <f>IF(L300="nulová",#REF!,0)</f>
        <v>0</v>
      </c>
      <c r="BH300" s="14" t="s">
        <v>65</v>
      </c>
      <c r="BI300" s="124" t="e">
        <f>ROUND(#REF!*H300,2)</f>
        <v>#REF!</v>
      </c>
      <c r="BJ300" s="14" t="s">
        <v>214</v>
      </c>
      <c r="BK300" s="123" t="s">
        <v>2789</v>
      </c>
    </row>
    <row r="301" spans="1:63" s="2" customFormat="1" ht="24.2" customHeight="1" x14ac:dyDescent="0.2">
      <c r="A301" s="162"/>
      <c r="B301" s="112"/>
      <c r="C301" s="126" t="s">
        <v>1141</v>
      </c>
      <c r="D301" s="126" t="s">
        <v>242</v>
      </c>
      <c r="E301" s="127" t="s">
        <v>2790</v>
      </c>
      <c r="F301" s="128" t="s">
        <v>2419</v>
      </c>
      <c r="G301" s="129" t="s">
        <v>198</v>
      </c>
      <c r="H301" s="130">
        <v>18.212</v>
      </c>
      <c r="I301" s="131"/>
      <c r="J301" s="132"/>
      <c r="K301" s="133" t="s">
        <v>1</v>
      </c>
      <c r="L301" s="134"/>
      <c r="M301" s="121">
        <v>0</v>
      </c>
      <c r="N301" s="121">
        <f>M301*H301</f>
        <v>0</v>
      </c>
      <c r="O301" s="121">
        <v>4.4999999999999999E-4</v>
      </c>
      <c r="P301" s="121">
        <f>O301*H301</f>
        <v>8.1954000000000003E-3</v>
      </c>
      <c r="Q301" s="121">
        <v>0</v>
      </c>
      <c r="R301" s="122">
        <f>Q301*H301</f>
        <v>0</v>
      </c>
      <c r="S301" s="162"/>
      <c r="T301" s="162"/>
      <c r="U301" s="162"/>
      <c r="V301" s="162"/>
      <c r="W301" s="162"/>
      <c r="X301" s="162"/>
      <c r="Y301" s="162"/>
      <c r="Z301" s="162"/>
      <c r="AA301" s="162"/>
      <c r="AB301" s="162"/>
      <c r="AC301" s="162"/>
      <c r="AP301" s="123" t="s">
        <v>267</v>
      </c>
      <c r="AR301" s="123" t="s">
        <v>242</v>
      </c>
      <c r="AS301" s="123" t="s">
        <v>67</v>
      </c>
      <c r="AW301" s="14" t="s">
        <v>144</v>
      </c>
      <c r="BC301" s="124">
        <f>IF(L301="základní",#REF!,0)</f>
        <v>0</v>
      </c>
      <c r="BD301" s="124">
        <f>IF(L301="snížená",#REF!,0)</f>
        <v>0</v>
      </c>
      <c r="BE301" s="124">
        <f>IF(L301="zákl. přenesená",#REF!,0)</f>
        <v>0</v>
      </c>
      <c r="BF301" s="124">
        <f>IF(L301="sníž. přenesená",#REF!,0)</f>
        <v>0</v>
      </c>
      <c r="BG301" s="124">
        <f>IF(L301="nulová",#REF!,0)</f>
        <v>0</v>
      </c>
      <c r="BH301" s="14" t="s">
        <v>65</v>
      </c>
      <c r="BI301" s="124" t="e">
        <f>ROUND(#REF!*H301,2)</f>
        <v>#REF!</v>
      </c>
      <c r="BJ301" s="14" t="s">
        <v>214</v>
      </c>
      <c r="BK301" s="123" t="s">
        <v>2791</v>
      </c>
    </row>
    <row r="302" spans="1:63" s="2" customFormat="1" ht="37.9" customHeight="1" x14ac:dyDescent="0.2">
      <c r="A302" s="162"/>
      <c r="B302" s="112"/>
      <c r="C302" s="113" t="s">
        <v>1145</v>
      </c>
      <c r="D302" s="113" t="s">
        <v>145</v>
      </c>
      <c r="E302" s="114" t="s">
        <v>2420</v>
      </c>
      <c r="F302" s="115" t="s">
        <v>2421</v>
      </c>
      <c r="G302" s="116" t="s">
        <v>178</v>
      </c>
      <c r="H302" s="117">
        <v>7.2249999999999996</v>
      </c>
      <c r="I302" s="118"/>
      <c r="J302" s="26"/>
      <c r="K302" s="119" t="s">
        <v>1</v>
      </c>
      <c r="L302" s="120"/>
      <c r="M302" s="121">
        <v>0.65900000000000003</v>
      </c>
      <c r="N302" s="121">
        <f>M302*H302</f>
        <v>4.7612750000000004</v>
      </c>
      <c r="O302" s="121">
        <v>6.8900000000000003E-3</v>
      </c>
      <c r="P302" s="121">
        <f>O302*H302</f>
        <v>4.9780249999999998E-2</v>
      </c>
      <c r="Q302" s="121">
        <v>0</v>
      </c>
      <c r="R302" s="122">
        <f>Q302*H302</f>
        <v>0</v>
      </c>
      <c r="S302" s="162"/>
      <c r="T302" s="162"/>
      <c r="U302" s="162"/>
      <c r="V302" s="162"/>
      <c r="W302" s="162"/>
      <c r="X302" s="162"/>
      <c r="Y302" s="162"/>
      <c r="Z302" s="162"/>
      <c r="AA302" s="162"/>
      <c r="AB302" s="162"/>
      <c r="AC302" s="162"/>
      <c r="AP302" s="123" t="s">
        <v>214</v>
      </c>
      <c r="AR302" s="123" t="s">
        <v>145</v>
      </c>
      <c r="AS302" s="123" t="s">
        <v>67</v>
      </c>
      <c r="AW302" s="14" t="s">
        <v>144</v>
      </c>
      <c r="BC302" s="124">
        <f>IF(L302="základní",#REF!,0)</f>
        <v>0</v>
      </c>
      <c r="BD302" s="124">
        <f>IF(L302="snížená",#REF!,0)</f>
        <v>0</v>
      </c>
      <c r="BE302" s="124">
        <f>IF(L302="zákl. přenesená",#REF!,0)</f>
        <v>0</v>
      </c>
      <c r="BF302" s="124">
        <f>IF(L302="sníž. přenesená",#REF!,0)</f>
        <v>0</v>
      </c>
      <c r="BG302" s="124">
        <f>IF(L302="nulová",#REF!,0)</f>
        <v>0</v>
      </c>
      <c r="BH302" s="14" t="s">
        <v>65</v>
      </c>
      <c r="BI302" s="124" t="e">
        <f>ROUND(#REF!*H302,2)</f>
        <v>#REF!</v>
      </c>
      <c r="BJ302" s="14" t="s">
        <v>214</v>
      </c>
      <c r="BK302" s="123" t="s">
        <v>2792</v>
      </c>
    </row>
    <row r="303" spans="1:63" s="2" customFormat="1" ht="33" customHeight="1" x14ac:dyDescent="0.2">
      <c r="A303" s="162"/>
      <c r="B303" s="112"/>
      <c r="C303" s="126" t="s">
        <v>1149</v>
      </c>
      <c r="D303" s="126" t="s">
        <v>242</v>
      </c>
      <c r="E303" s="127" t="s">
        <v>2423</v>
      </c>
      <c r="F303" s="128" t="s">
        <v>2424</v>
      </c>
      <c r="G303" s="129" t="s">
        <v>178</v>
      </c>
      <c r="H303" s="130">
        <v>7.9470000000000001</v>
      </c>
      <c r="I303" s="131"/>
      <c r="J303" s="132"/>
      <c r="K303" s="133" t="s">
        <v>1</v>
      </c>
      <c r="L303" s="134"/>
      <c r="M303" s="121">
        <v>0</v>
      </c>
      <c r="N303" s="121">
        <f>M303*H303</f>
        <v>0</v>
      </c>
      <c r="O303" s="121">
        <v>1.9199999999999998E-2</v>
      </c>
      <c r="P303" s="121">
        <f>O303*H303</f>
        <v>0.15258239999999998</v>
      </c>
      <c r="Q303" s="121">
        <v>0</v>
      </c>
      <c r="R303" s="122">
        <f>Q303*H303</f>
        <v>0</v>
      </c>
      <c r="S303" s="162"/>
      <c r="T303" s="162"/>
      <c r="U303" s="162"/>
      <c r="V303" s="162"/>
      <c r="W303" s="162"/>
      <c r="X303" s="162"/>
      <c r="Y303" s="162"/>
      <c r="Z303" s="162"/>
      <c r="AA303" s="162"/>
      <c r="AB303" s="162"/>
      <c r="AC303" s="162"/>
      <c r="AP303" s="123" t="s">
        <v>267</v>
      </c>
      <c r="AR303" s="123" t="s">
        <v>242</v>
      </c>
      <c r="AS303" s="123" t="s">
        <v>67</v>
      </c>
      <c r="AW303" s="14" t="s">
        <v>144</v>
      </c>
      <c r="BC303" s="124">
        <f>IF(L303="základní",#REF!,0)</f>
        <v>0</v>
      </c>
      <c r="BD303" s="124">
        <f>IF(L303="snížená",#REF!,0)</f>
        <v>0</v>
      </c>
      <c r="BE303" s="124">
        <f>IF(L303="zákl. přenesená",#REF!,0)</f>
        <v>0</v>
      </c>
      <c r="BF303" s="124">
        <f>IF(L303="sníž. přenesená",#REF!,0)</f>
        <v>0</v>
      </c>
      <c r="BG303" s="124">
        <f>IF(L303="nulová",#REF!,0)</f>
        <v>0</v>
      </c>
      <c r="BH303" s="14" t="s">
        <v>65</v>
      </c>
      <c r="BI303" s="124" t="e">
        <f>ROUND(#REF!*H303,2)</f>
        <v>#REF!</v>
      </c>
      <c r="BJ303" s="14" t="s">
        <v>214</v>
      </c>
      <c r="BK303" s="123" t="s">
        <v>2793</v>
      </c>
    </row>
    <row r="304" spans="1:63" s="2" customFormat="1" ht="24.2" customHeight="1" x14ac:dyDescent="0.2">
      <c r="A304" s="162"/>
      <c r="B304" s="112"/>
      <c r="C304" s="113" t="s">
        <v>1153</v>
      </c>
      <c r="D304" s="113" t="s">
        <v>145</v>
      </c>
      <c r="E304" s="114" t="s">
        <v>2251</v>
      </c>
      <c r="F304" s="115" t="s">
        <v>2252</v>
      </c>
      <c r="G304" s="116" t="s">
        <v>178</v>
      </c>
      <c r="H304" s="117">
        <v>7.2249999999999996</v>
      </c>
      <c r="I304" s="118"/>
      <c r="J304" s="26"/>
      <c r="K304" s="119" t="s">
        <v>1</v>
      </c>
      <c r="L304" s="120"/>
      <c r="M304" s="121">
        <v>4.1000000000000002E-2</v>
      </c>
      <c r="N304" s="121">
        <f>M304*H304</f>
        <v>0.29622500000000002</v>
      </c>
      <c r="O304" s="121">
        <v>5.0000000000000002E-5</v>
      </c>
      <c r="P304" s="121">
        <f>O304*H304</f>
        <v>3.6125000000000003E-4</v>
      </c>
      <c r="Q304" s="121">
        <v>0</v>
      </c>
      <c r="R304" s="122">
        <f>Q304*H304</f>
        <v>0</v>
      </c>
      <c r="S304" s="162"/>
      <c r="T304" s="162"/>
      <c r="U304" s="162"/>
      <c r="V304" s="162"/>
      <c r="W304" s="162"/>
      <c r="X304" s="162"/>
      <c r="Y304" s="162"/>
      <c r="Z304" s="162"/>
      <c r="AA304" s="162"/>
      <c r="AB304" s="162"/>
      <c r="AC304" s="162"/>
      <c r="AP304" s="123" t="s">
        <v>214</v>
      </c>
      <c r="AR304" s="123" t="s">
        <v>145</v>
      </c>
      <c r="AS304" s="123" t="s">
        <v>67</v>
      </c>
      <c r="AW304" s="14" t="s">
        <v>144</v>
      </c>
      <c r="BC304" s="124">
        <f>IF(L304="základní",#REF!,0)</f>
        <v>0</v>
      </c>
      <c r="BD304" s="124">
        <f>IF(L304="snížená",#REF!,0)</f>
        <v>0</v>
      </c>
      <c r="BE304" s="124">
        <f>IF(L304="zákl. přenesená",#REF!,0)</f>
        <v>0</v>
      </c>
      <c r="BF304" s="124">
        <f>IF(L304="sníž. přenesená",#REF!,0)</f>
        <v>0</v>
      </c>
      <c r="BG304" s="124">
        <f>IF(L304="nulová",#REF!,0)</f>
        <v>0</v>
      </c>
      <c r="BH304" s="14" t="s">
        <v>65</v>
      </c>
      <c r="BI304" s="124" t="e">
        <f>ROUND(#REF!*H304,2)</f>
        <v>#REF!</v>
      </c>
      <c r="BJ304" s="14" t="s">
        <v>214</v>
      </c>
      <c r="BK304" s="123" t="s">
        <v>2794</v>
      </c>
    </row>
    <row r="305" spans="1:63" s="2" customFormat="1" ht="24.2" customHeight="1" x14ac:dyDescent="0.2">
      <c r="A305" s="162"/>
      <c r="B305" s="112"/>
      <c r="C305" s="113" t="s">
        <v>1159</v>
      </c>
      <c r="D305" s="113" t="s">
        <v>145</v>
      </c>
      <c r="E305" s="114" t="s">
        <v>2795</v>
      </c>
      <c r="F305" s="115" t="s">
        <v>2796</v>
      </c>
      <c r="G305" s="116" t="s">
        <v>339</v>
      </c>
      <c r="H305" s="117">
        <v>230.87</v>
      </c>
      <c r="I305" s="118"/>
      <c r="J305" s="26"/>
      <c r="K305" s="119" t="s">
        <v>1</v>
      </c>
      <c r="L305" s="120"/>
      <c r="M305" s="121">
        <v>0</v>
      </c>
      <c r="N305" s="121">
        <f>M305*H305</f>
        <v>0</v>
      </c>
      <c r="O305" s="121">
        <v>0</v>
      </c>
      <c r="P305" s="121">
        <f>O305*H305</f>
        <v>0</v>
      </c>
      <c r="Q305" s="121">
        <v>0</v>
      </c>
      <c r="R305" s="122">
        <f>Q305*H305</f>
        <v>0</v>
      </c>
      <c r="S305" s="162"/>
      <c r="T305" s="162"/>
      <c r="U305" s="162"/>
      <c r="V305" s="162"/>
      <c r="W305" s="162"/>
      <c r="X305" s="162"/>
      <c r="Y305" s="162"/>
      <c r="Z305" s="162"/>
      <c r="AA305" s="162"/>
      <c r="AB305" s="162"/>
      <c r="AC305" s="162"/>
      <c r="AP305" s="123" t="s">
        <v>214</v>
      </c>
      <c r="AR305" s="123" t="s">
        <v>145</v>
      </c>
      <c r="AS305" s="123" t="s">
        <v>67</v>
      </c>
      <c r="AW305" s="14" t="s">
        <v>144</v>
      </c>
      <c r="BC305" s="124">
        <f>IF(L305="základní",#REF!,0)</f>
        <v>0</v>
      </c>
      <c r="BD305" s="124">
        <f>IF(L305="snížená",#REF!,0)</f>
        <v>0</v>
      </c>
      <c r="BE305" s="124">
        <f>IF(L305="zákl. přenesená",#REF!,0)</f>
        <v>0</v>
      </c>
      <c r="BF305" s="124">
        <f>IF(L305="sníž. přenesená",#REF!,0)</f>
        <v>0</v>
      </c>
      <c r="BG305" s="124">
        <f>IF(L305="nulová",#REF!,0)</f>
        <v>0</v>
      </c>
      <c r="BH305" s="14" t="s">
        <v>65</v>
      </c>
      <c r="BI305" s="124" t="e">
        <f>ROUND(#REF!*H305,2)</f>
        <v>#REF!</v>
      </c>
      <c r="BJ305" s="14" t="s">
        <v>214</v>
      </c>
      <c r="BK305" s="123" t="s">
        <v>2797</v>
      </c>
    </row>
    <row r="306" spans="1:63" s="12" customFormat="1" ht="22.9" customHeight="1" x14ac:dyDescent="0.2">
      <c r="B306" s="103"/>
      <c r="D306" s="104" t="s">
        <v>56</v>
      </c>
      <c r="E306" s="125" t="s">
        <v>2255</v>
      </c>
      <c r="F306" s="125" t="s">
        <v>2256</v>
      </c>
      <c r="J306" s="103"/>
      <c r="K306" s="106"/>
      <c r="L306" s="107"/>
      <c r="M306" s="107"/>
      <c r="N306" s="108">
        <f>SUM(N307:N317)</f>
        <v>138.59755699999999</v>
      </c>
      <c r="O306" s="107"/>
      <c r="P306" s="108">
        <f>SUM(P307:P317)</f>
        <v>1.3613450499999999</v>
      </c>
      <c r="Q306" s="107"/>
      <c r="R306" s="109">
        <f>SUM(R307:R317)</f>
        <v>0.33341100000000001</v>
      </c>
      <c r="AP306" s="104" t="s">
        <v>67</v>
      </c>
      <c r="AR306" s="110" t="s">
        <v>56</v>
      </c>
      <c r="AS306" s="110" t="s">
        <v>65</v>
      </c>
      <c r="AW306" s="104" t="s">
        <v>144</v>
      </c>
      <c r="BI306" s="111" t="e">
        <f>SUM(BI307:BI317)</f>
        <v>#REF!</v>
      </c>
    </row>
    <row r="307" spans="1:63" s="2" customFormat="1" ht="21.75" customHeight="1" x14ac:dyDescent="0.2">
      <c r="A307" s="162"/>
      <c r="B307" s="112"/>
      <c r="C307" s="113" t="s">
        <v>1163</v>
      </c>
      <c r="D307" s="113" t="s">
        <v>145</v>
      </c>
      <c r="E307" s="114" t="s">
        <v>2798</v>
      </c>
      <c r="F307" s="115" t="s">
        <v>2279</v>
      </c>
      <c r="G307" s="116" t="s">
        <v>198</v>
      </c>
      <c r="H307" s="117">
        <v>115.145</v>
      </c>
      <c r="I307" s="118"/>
      <c r="J307" s="26"/>
      <c r="K307" s="119" t="s">
        <v>1</v>
      </c>
      <c r="L307" s="120"/>
      <c r="M307" s="121">
        <v>3.5000000000000003E-2</v>
      </c>
      <c r="N307" s="121">
        <f>M307*H307</f>
        <v>4.0300750000000001</v>
      </c>
      <c r="O307" s="121">
        <v>0</v>
      </c>
      <c r="P307" s="121">
        <f>O307*H307</f>
        <v>0</v>
      </c>
      <c r="Q307" s="121">
        <v>2.9999999999999997E-4</v>
      </c>
      <c r="R307" s="122">
        <f>Q307*H307</f>
        <v>3.4543499999999998E-2</v>
      </c>
      <c r="S307" s="162"/>
      <c r="T307" s="162"/>
      <c r="U307" s="162"/>
      <c r="V307" s="162"/>
      <c r="W307" s="162"/>
      <c r="X307" s="162"/>
      <c r="Y307" s="162"/>
      <c r="Z307" s="162"/>
      <c r="AA307" s="162"/>
      <c r="AB307" s="162"/>
      <c r="AC307" s="162"/>
      <c r="AP307" s="123" t="s">
        <v>214</v>
      </c>
      <c r="AR307" s="123" t="s">
        <v>145</v>
      </c>
      <c r="AS307" s="123" t="s">
        <v>67</v>
      </c>
      <c r="AW307" s="14" t="s">
        <v>144</v>
      </c>
      <c r="BC307" s="124">
        <f>IF(L307="základní",#REF!,0)</f>
        <v>0</v>
      </c>
      <c r="BD307" s="124">
        <f>IF(L307="snížená",#REF!,0)</f>
        <v>0</v>
      </c>
      <c r="BE307" s="124">
        <f>IF(L307="zákl. přenesená",#REF!,0)</f>
        <v>0</v>
      </c>
      <c r="BF307" s="124">
        <f>IF(L307="sníž. přenesená",#REF!,0)</f>
        <v>0</v>
      </c>
      <c r="BG307" s="124">
        <f>IF(L307="nulová",#REF!,0)</f>
        <v>0</v>
      </c>
      <c r="BH307" s="14" t="s">
        <v>65</v>
      </c>
      <c r="BI307" s="124" t="e">
        <f>ROUND(#REF!*H307,2)</f>
        <v>#REF!</v>
      </c>
      <c r="BJ307" s="14" t="s">
        <v>214</v>
      </c>
      <c r="BK307" s="123" t="s">
        <v>2799</v>
      </c>
    </row>
    <row r="308" spans="1:63" s="2" customFormat="1" ht="16.5" customHeight="1" x14ac:dyDescent="0.2">
      <c r="A308" s="162"/>
      <c r="B308" s="112"/>
      <c r="C308" s="113" t="s">
        <v>1167</v>
      </c>
      <c r="D308" s="113" t="s">
        <v>145</v>
      </c>
      <c r="E308" s="114" t="s">
        <v>2800</v>
      </c>
      <c r="F308" s="115" t="s">
        <v>2282</v>
      </c>
      <c r="G308" s="116" t="s">
        <v>198</v>
      </c>
      <c r="H308" s="117">
        <v>115.145</v>
      </c>
      <c r="I308" s="118"/>
      <c r="J308" s="26"/>
      <c r="K308" s="119" t="s">
        <v>1</v>
      </c>
      <c r="L308" s="120"/>
      <c r="M308" s="121">
        <v>0.25</v>
      </c>
      <c r="N308" s="121">
        <f>M308*H308</f>
        <v>28.786249999999999</v>
      </c>
      <c r="O308" s="121">
        <v>1.0000000000000001E-5</v>
      </c>
      <c r="P308" s="121">
        <f>O308*H308</f>
        <v>1.15145E-3</v>
      </c>
      <c r="Q308" s="121">
        <v>0</v>
      </c>
      <c r="R308" s="122">
        <f>Q308*H308</f>
        <v>0</v>
      </c>
      <c r="S308" s="162"/>
      <c r="T308" s="162"/>
      <c r="U308" s="162"/>
      <c r="V308" s="162"/>
      <c r="W308" s="162"/>
      <c r="X308" s="162"/>
      <c r="Y308" s="162"/>
      <c r="Z308" s="162"/>
      <c r="AA308" s="162"/>
      <c r="AB308" s="162"/>
      <c r="AC308" s="162"/>
      <c r="AP308" s="123" t="s">
        <v>214</v>
      </c>
      <c r="AR308" s="123" t="s">
        <v>145</v>
      </c>
      <c r="AS308" s="123" t="s">
        <v>67</v>
      </c>
      <c r="AW308" s="14" t="s">
        <v>144</v>
      </c>
      <c r="BC308" s="124">
        <f>IF(L308="základní",#REF!,0)</f>
        <v>0</v>
      </c>
      <c r="BD308" s="124">
        <f>IF(L308="snížená",#REF!,0)</f>
        <v>0</v>
      </c>
      <c r="BE308" s="124">
        <f>IF(L308="zákl. přenesená",#REF!,0)</f>
        <v>0</v>
      </c>
      <c r="BF308" s="124">
        <f>IF(L308="sníž. přenesená",#REF!,0)</f>
        <v>0</v>
      </c>
      <c r="BG308" s="124">
        <f>IF(L308="nulová",#REF!,0)</f>
        <v>0</v>
      </c>
      <c r="BH308" s="14" t="s">
        <v>65</v>
      </c>
      <c r="BI308" s="124" t="e">
        <f>ROUND(#REF!*H308,2)</f>
        <v>#REF!</v>
      </c>
      <c r="BJ308" s="14" t="s">
        <v>214</v>
      </c>
      <c r="BK308" s="123" t="s">
        <v>2801</v>
      </c>
    </row>
    <row r="309" spans="1:63" s="2" customFormat="1" ht="16.5" customHeight="1" x14ac:dyDescent="0.2">
      <c r="A309" s="162"/>
      <c r="B309" s="112"/>
      <c r="C309" s="126" t="s">
        <v>1173</v>
      </c>
      <c r="D309" s="126" t="s">
        <v>242</v>
      </c>
      <c r="E309" s="127" t="s">
        <v>2802</v>
      </c>
      <c r="F309" s="128" t="s">
        <v>2285</v>
      </c>
      <c r="G309" s="129" t="s">
        <v>198</v>
      </c>
      <c r="H309" s="130">
        <v>132.417</v>
      </c>
      <c r="I309" s="131"/>
      <c r="J309" s="132"/>
      <c r="K309" s="133" t="s">
        <v>1</v>
      </c>
      <c r="L309" s="134"/>
      <c r="M309" s="121">
        <v>0</v>
      </c>
      <c r="N309" s="121">
        <f>M309*H309</f>
        <v>0</v>
      </c>
      <c r="O309" s="121">
        <v>3.8000000000000002E-4</v>
      </c>
      <c r="P309" s="121">
        <f>O309*H309</f>
        <v>5.0318460000000002E-2</v>
      </c>
      <c r="Q309" s="121">
        <v>0</v>
      </c>
      <c r="R309" s="122">
        <f>Q309*H309</f>
        <v>0</v>
      </c>
      <c r="S309" s="162"/>
      <c r="T309" s="162"/>
      <c r="U309" s="162"/>
      <c r="V309" s="162"/>
      <c r="W309" s="162"/>
      <c r="X309" s="162"/>
      <c r="Y309" s="162"/>
      <c r="Z309" s="162"/>
      <c r="AA309" s="162"/>
      <c r="AB309" s="162"/>
      <c r="AC309" s="162"/>
      <c r="AP309" s="123" t="s">
        <v>267</v>
      </c>
      <c r="AR309" s="123" t="s">
        <v>242</v>
      </c>
      <c r="AS309" s="123" t="s">
        <v>67</v>
      </c>
      <c r="AW309" s="14" t="s">
        <v>144</v>
      </c>
      <c r="BC309" s="124">
        <f>IF(L309="základní",#REF!,0)</f>
        <v>0</v>
      </c>
      <c r="BD309" s="124">
        <f>IF(L309="snížená",#REF!,0)</f>
        <v>0</v>
      </c>
      <c r="BE309" s="124">
        <f>IF(L309="zákl. přenesená",#REF!,0)</f>
        <v>0</v>
      </c>
      <c r="BF309" s="124">
        <f>IF(L309="sníž. přenesená",#REF!,0)</f>
        <v>0</v>
      </c>
      <c r="BG309" s="124">
        <f>IF(L309="nulová",#REF!,0)</f>
        <v>0</v>
      </c>
      <c r="BH309" s="14" t="s">
        <v>65</v>
      </c>
      <c r="BI309" s="124" t="e">
        <f>ROUND(#REF!*H309,2)</f>
        <v>#REF!</v>
      </c>
      <c r="BJ309" s="14" t="s">
        <v>214</v>
      </c>
      <c r="BK309" s="123" t="s">
        <v>2803</v>
      </c>
    </row>
    <row r="310" spans="1:63" s="2" customFormat="1" ht="24.2" customHeight="1" x14ac:dyDescent="0.2">
      <c r="A310" s="162"/>
      <c r="B310" s="112"/>
      <c r="C310" s="113" t="s">
        <v>1179</v>
      </c>
      <c r="D310" s="113" t="s">
        <v>145</v>
      </c>
      <c r="E310" s="114" t="s">
        <v>2257</v>
      </c>
      <c r="F310" s="115" t="s">
        <v>2258</v>
      </c>
      <c r="G310" s="116" t="s">
        <v>178</v>
      </c>
      <c r="H310" s="117">
        <v>119.547</v>
      </c>
      <c r="I310" s="118"/>
      <c r="J310" s="26"/>
      <c r="K310" s="119" t="s">
        <v>1</v>
      </c>
      <c r="L310" s="120"/>
      <c r="M310" s="121">
        <v>0</v>
      </c>
      <c r="N310" s="121">
        <f>M310*H310</f>
        <v>0</v>
      </c>
      <c r="O310" s="121">
        <v>0</v>
      </c>
      <c r="P310" s="121">
        <f>O310*H310</f>
        <v>0</v>
      </c>
      <c r="Q310" s="121">
        <v>2.5000000000000001E-3</v>
      </c>
      <c r="R310" s="122">
        <f>Q310*H310</f>
        <v>0.29886750000000001</v>
      </c>
      <c r="S310" s="162"/>
      <c r="T310" s="162"/>
      <c r="U310" s="162"/>
      <c r="V310" s="162"/>
      <c r="W310" s="162"/>
      <c r="X310" s="162"/>
      <c r="Y310" s="162"/>
      <c r="Z310" s="162"/>
      <c r="AA310" s="162"/>
      <c r="AB310" s="162"/>
      <c r="AC310" s="162"/>
      <c r="AP310" s="123" t="s">
        <v>214</v>
      </c>
      <c r="AR310" s="123" t="s">
        <v>145</v>
      </c>
      <c r="AS310" s="123" t="s">
        <v>67</v>
      </c>
      <c r="AW310" s="14" t="s">
        <v>144</v>
      </c>
      <c r="BC310" s="124">
        <f>IF(L310="základní",#REF!,0)</f>
        <v>0</v>
      </c>
      <c r="BD310" s="124">
        <f>IF(L310="snížená",#REF!,0)</f>
        <v>0</v>
      </c>
      <c r="BE310" s="124">
        <f>IF(L310="zákl. přenesená",#REF!,0)</f>
        <v>0</v>
      </c>
      <c r="BF310" s="124">
        <f>IF(L310="sníž. přenesená",#REF!,0)</f>
        <v>0</v>
      </c>
      <c r="BG310" s="124">
        <f>IF(L310="nulová",#REF!,0)</f>
        <v>0</v>
      </c>
      <c r="BH310" s="14" t="s">
        <v>65</v>
      </c>
      <c r="BI310" s="124" t="e">
        <f>ROUND(#REF!*H310,2)</f>
        <v>#REF!</v>
      </c>
      <c r="BJ310" s="14" t="s">
        <v>214</v>
      </c>
      <c r="BK310" s="123" t="s">
        <v>2259</v>
      </c>
    </row>
    <row r="311" spans="1:63" s="2" customFormat="1" ht="16.5" customHeight="1" x14ac:dyDescent="0.2">
      <c r="A311" s="162"/>
      <c r="B311" s="112"/>
      <c r="C311" s="113" t="s">
        <v>1183</v>
      </c>
      <c r="D311" s="113" t="s">
        <v>145</v>
      </c>
      <c r="E311" s="114" t="s">
        <v>2260</v>
      </c>
      <c r="F311" s="115" t="s">
        <v>2261</v>
      </c>
      <c r="G311" s="116" t="s">
        <v>178</v>
      </c>
      <c r="H311" s="117">
        <v>119.547</v>
      </c>
      <c r="I311" s="118"/>
      <c r="J311" s="26"/>
      <c r="K311" s="119" t="s">
        <v>1</v>
      </c>
      <c r="L311" s="120"/>
      <c r="M311" s="121">
        <v>0.42</v>
      </c>
      <c r="N311" s="121">
        <f>M311*H311</f>
        <v>50.209739999999996</v>
      </c>
      <c r="O311" s="121">
        <v>0</v>
      </c>
      <c r="P311" s="121">
        <f>O311*H311</f>
        <v>0</v>
      </c>
      <c r="Q311" s="121">
        <v>0</v>
      </c>
      <c r="R311" s="122">
        <f>Q311*H311</f>
        <v>0</v>
      </c>
      <c r="S311" s="162"/>
      <c r="T311" s="162"/>
      <c r="U311" s="162"/>
      <c r="V311" s="162"/>
      <c r="W311" s="162"/>
      <c r="X311" s="162"/>
      <c r="Y311" s="162"/>
      <c r="Z311" s="162"/>
      <c r="AA311" s="162"/>
      <c r="AB311" s="162"/>
      <c r="AC311" s="162"/>
      <c r="AP311" s="123" t="s">
        <v>214</v>
      </c>
      <c r="AR311" s="123" t="s">
        <v>145</v>
      </c>
      <c r="AS311" s="123" t="s">
        <v>67</v>
      </c>
      <c r="AW311" s="14" t="s">
        <v>144</v>
      </c>
      <c r="BC311" s="124">
        <f>IF(L311="základní",#REF!,0)</f>
        <v>0</v>
      </c>
      <c r="BD311" s="124">
        <f>IF(L311="snížená",#REF!,0)</f>
        <v>0</v>
      </c>
      <c r="BE311" s="124">
        <f>IF(L311="zákl. přenesená",#REF!,0)</f>
        <v>0</v>
      </c>
      <c r="BF311" s="124">
        <f>IF(L311="sníž. přenesená",#REF!,0)</f>
        <v>0</v>
      </c>
      <c r="BG311" s="124">
        <f>IF(L311="nulová",#REF!,0)</f>
        <v>0</v>
      </c>
      <c r="BH311" s="14" t="s">
        <v>65</v>
      </c>
      <c r="BI311" s="124" t="e">
        <f>ROUND(#REF!*H311,2)</f>
        <v>#REF!</v>
      </c>
      <c r="BJ311" s="14" t="s">
        <v>214</v>
      </c>
      <c r="BK311" s="123" t="s">
        <v>2262</v>
      </c>
    </row>
    <row r="312" spans="1:63" s="2" customFormat="1" ht="16.5" customHeight="1" x14ac:dyDescent="0.2">
      <c r="A312" s="162"/>
      <c r="B312" s="112"/>
      <c r="C312" s="113" t="s">
        <v>1187</v>
      </c>
      <c r="D312" s="113" t="s">
        <v>145</v>
      </c>
      <c r="E312" s="114" t="s">
        <v>2263</v>
      </c>
      <c r="F312" s="115" t="s">
        <v>2264</v>
      </c>
      <c r="G312" s="116" t="s">
        <v>178</v>
      </c>
      <c r="H312" s="117">
        <v>119.547</v>
      </c>
      <c r="I312" s="118"/>
      <c r="J312" s="26"/>
      <c r="K312" s="119" t="s">
        <v>1</v>
      </c>
      <c r="L312" s="120"/>
      <c r="M312" s="121">
        <v>2.4E-2</v>
      </c>
      <c r="N312" s="121">
        <f>M312*H312</f>
        <v>2.8691279999999999</v>
      </c>
      <c r="O312" s="121">
        <v>0</v>
      </c>
      <c r="P312" s="121">
        <f>O312*H312</f>
        <v>0</v>
      </c>
      <c r="Q312" s="121">
        <v>0</v>
      </c>
      <c r="R312" s="122">
        <f>Q312*H312</f>
        <v>0</v>
      </c>
      <c r="S312" s="162"/>
      <c r="T312" s="162"/>
      <c r="U312" s="162"/>
      <c r="V312" s="162"/>
      <c r="W312" s="162"/>
      <c r="X312" s="162"/>
      <c r="Y312" s="162"/>
      <c r="Z312" s="162"/>
      <c r="AA312" s="162"/>
      <c r="AB312" s="162"/>
      <c r="AC312" s="162"/>
      <c r="AP312" s="123" t="s">
        <v>214</v>
      </c>
      <c r="AR312" s="123" t="s">
        <v>145</v>
      </c>
      <c r="AS312" s="123" t="s">
        <v>67</v>
      </c>
      <c r="AW312" s="14" t="s">
        <v>144</v>
      </c>
      <c r="BC312" s="124">
        <f>IF(L312="základní",#REF!,0)</f>
        <v>0</v>
      </c>
      <c r="BD312" s="124">
        <f>IF(L312="snížená",#REF!,0)</f>
        <v>0</v>
      </c>
      <c r="BE312" s="124">
        <f>IF(L312="zákl. přenesená",#REF!,0)</f>
        <v>0</v>
      </c>
      <c r="BF312" s="124">
        <f>IF(L312="sníž. přenesená",#REF!,0)</f>
        <v>0</v>
      </c>
      <c r="BG312" s="124">
        <f>IF(L312="nulová",#REF!,0)</f>
        <v>0</v>
      </c>
      <c r="BH312" s="14" t="s">
        <v>65</v>
      </c>
      <c r="BI312" s="124" t="e">
        <f>ROUND(#REF!*H312,2)</f>
        <v>#REF!</v>
      </c>
      <c r="BJ312" s="14" t="s">
        <v>214</v>
      </c>
      <c r="BK312" s="123" t="s">
        <v>2265</v>
      </c>
    </row>
    <row r="313" spans="1:63" s="2" customFormat="1" ht="16.5" customHeight="1" x14ac:dyDescent="0.2">
      <c r="A313" s="162"/>
      <c r="B313" s="112"/>
      <c r="C313" s="113" t="s">
        <v>1192</v>
      </c>
      <c r="D313" s="113" t="s">
        <v>145</v>
      </c>
      <c r="E313" s="114" t="s">
        <v>2266</v>
      </c>
      <c r="F313" s="115" t="s">
        <v>2267</v>
      </c>
      <c r="G313" s="116" t="s">
        <v>178</v>
      </c>
      <c r="H313" s="117">
        <v>113.828</v>
      </c>
      <c r="I313" s="118"/>
      <c r="J313" s="26"/>
      <c r="K313" s="119" t="s">
        <v>1</v>
      </c>
      <c r="L313" s="120"/>
      <c r="M313" s="121">
        <v>5.8000000000000003E-2</v>
      </c>
      <c r="N313" s="121">
        <f>M313*H313</f>
        <v>6.6020240000000001</v>
      </c>
      <c r="O313" s="121">
        <v>3.0000000000000001E-5</v>
      </c>
      <c r="P313" s="121">
        <f>O313*H313</f>
        <v>3.4148400000000001E-3</v>
      </c>
      <c r="Q313" s="121">
        <v>0</v>
      </c>
      <c r="R313" s="122">
        <f>Q313*H313</f>
        <v>0</v>
      </c>
      <c r="S313" s="162"/>
      <c r="T313" s="162"/>
      <c r="U313" s="162"/>
      <c r="V313" s="162"/>
      <c r="W313" s="162"/>
      <c r="X313" s="162"/>
      <c r="Y313" s="162"/>
      <c r="Z313" s="162"/>
      <c r="AA313" s="162"/>
      <c r="AB313" s="162"/>
      <c r="AC313" s="162"/>
      <c r="AP313" s="123" t="s">
        <v>214</v>
      </c>
      <c r="AR313" s="123" t="s">
        <v>145</v>
      </c>
      <c r="AS313" s="123" t="s">
        <v>67</v>
      </c>
      <c r="AW313" s="14" t="s">
        <v>144</v>
      </c>
      <c r="BC313" s="124">
        <f>IF(L313="základní",#REF!,0)</f>
        <v>0</v>
      </c>
      <c r="BD313" s="124">
        <f>IF(L313="snížená",#REF!,0)</f>
        <v>0</v>
      </c>
      <c r="BE313" s="124">
        <f>IF(L313="zákl. přenesená",#REF!,0)</f>
        <v>0</v>
      </c>
      <c r="BF313" s="124">
        <f>IF(L313="sníž. přenesená",#REF!,0)</f>
        <v>0</v>
      </c>
      <c r="BG313" s="124">
        <f>IF(L313="nulová",#REF!,0)</f>
        <v>0</v>
      </c>
      <c r="BH313" s="14" t="s">
        <v>65</v>
      </c>
      <c r="BI313" s="124" t="e">
        <f>ROUND(#REF!*H313,2)</f>
        <v>#REF!</v>
      </c>
      <c r="BJ313" s="14" t="s">
        <v>214</v>
      </c>
      <c r="BK313" s="123" t="s">
        <v>2268</v>
      </c>
    </row>
    <row r="314" spans="1:63" s="2" customFormat="1" ht="37.9" customHeight="1" x14ac:dyDescent="0.2">
      <c r="A314" s="162"/>
      <c r="B314" s="112"/>
      <c r="C314" s="113" t="s">
        <v>1196</v>
      </c>
      <c r="D314" s="113" t="s">
        <v>145</v>
      </c>
      <c r="E314" s="114" t="s">
        <v>2804</v>
      </c>
      <c r="F314" s="115" t="s">
        <v>2805</v>
      </c>
      <c r="G314" s="116" t="s">
        <v>178</v>
      </c>
      <c r="H314" s="117">
        <v>113.828</v>
      </c>
      <c r="I314" s="118"/>
      <c r="J314" s="26"/>
      <c r="K314" s="119" t="s">
        <v>1</v>
      </c>
      <c r="L314" s="120"/>
      <c r="M314" s="121">
        <v>0.245</v>
      </c>
      <c r="N314" s="121">
        <f>M314*H314</f>
        <v>27.88786</v>
      </c>
      <c r="O314" s="121">
        <v>7.4999999999999997E-3</v>
      </c>
      <c r="P314" s="121">
        <f>O314*H314</f>
        <v>0.85370999999999997</v>
      </c>
      <c r="Q314" s="121">
        <v>0</v>
      </c>
      <c r="R314" s="122">
        <f>Q314*H314</f>
        <v>0</v>
      </c>
      <c r="S314" s="162"/>
      <c r="T314" s="162"/>
      <c r="U314" s="162"/>
      <c r="V314" s="162"/>
      <c r="W314" s="162"/>
      <c r="X314" s="162"/>
      <c r="Y314" s="162"/>
      <c r="Z314" s="162"/>
      <c r="AA314" s="162"/>
      <c r="AB314" s="162"/>
      <c r="AC314" s="162"/>
      <c r="AP314" s="123" t="s">
        <v>214</v>
      </c>
      <c r="AR314" s="123" t="s">
        <v>145</v>
      </c>
      <c r="AS314" s="123" t="s">
        <v>67</v>
      </c>
      <c r="AW314" s="14" t="s">
        <v>144</v>
      </c>
      <c r="BC314" s="124">
        <f>IF(L314="základní",#REF!,0)</f>
        <v>0</v>
      </c>
      <c r="BD314" s="124">
        <f>IF(L314="snížená",#REF!,0)</f>
        <v>0</v>
      </c>
      <c r="BE314" s="124">
        <f>IF(L314="zákl. přenesená",#REF!,0)</f>
        <v>0</v>
      </c>
      <c r="BF314" s="124">
        <f>IF(L314="sníž. přenesená",#REF!,0)</f>
        <v>0</v>
      </c>
      <c r="BG314" s="124">
        <f>IF(L314="nulová",#REF!,0)</f>
        <v>0</v>
      </c>
      <c r="BH314" s="14" t="s">
        <v>65</v>
      </c>
      <c r="BI314" s="124" t="e">
        <f>ROUND(#REF!*H314,2)</f>
        <v>#REF!</v>
      </c>
      <c r="BJ314" s="14" t="s">
        <v>214</v>
      </c>
      <c r="BK314" s="123" t="s">
        <v>2806</v>
      </c>
    </row>
    <row r="315" spans="1:63" s="2" customFormat="1" ht="16.5" customHeight="1" x14ac:dyDescent="0.2">
      <c r="A315" s="162"/>
      <c r="B315" s="112"/>
      <c r="C315" s="113" t="s">
        <v>1200</v>
      </c>
      <c r="D315" s="113" t="s">
        <v>145</v>
      </c>
      <c r="E315" s="114" t="s">
        <v>2807</v>
      </c>
      <c r="F315" s="115" t="s">
        <v>2808</v>
      </c>
      <c r="G315" s="116" t="s">
        <v>178</v>
      </c>
      <c r="H315" s="117">
        <v>113.828</v>
      </c>
      <c r="I315" s="118"/>
      <c r="J315" s="26"/>
      <c r="K315" s="119" t="s">
        <v>1</v>
      </c>
      <c r="L315" s="120"/>
      <c r="M315" s="121">
        <v>0.16</v>
      </c>
      <c r="N315" s="121">
        <f>M315*H315</f>
        <v>18.212479999999999</v>
      </c>
      <c r="O315" s="121">
        <v>6.9999999999999999E-4</v>
      </c>
      <c r="P315" s="121">
        <f>O315*H315</f>
        <v>7.9679600000000003E-2</v>
      </c>
      <c r="Q315" s="121">
        <v>0</v>
      </c>
      <c r="R315" s="122">
        <f>Q315*H315</f>
        <v>0</v>
      </c>
      <c r="S315" s="162"/>
      <c r="T315" s="162"/>
      <c r="U315" s="162"/>
      <c r="V315" s="162"/>
      <c r="W315" s="162"/>
      <c r="X315" s="162"/>
      <c r="Y315" s="162"/>
      <c r="Z315" s="162"/>
      <c r="AA315" s="162"/>
      <c r="AB315" s="162"/>
      <c r="AC315" s="162"/>
      <c r="AP315" s="123" t="s">
        <v>214</v>
      </c>
      <c r="AR315" s="123" t="s">
        <v>145</v>
      </c>
      <c r="AS315" s="123" t="s">
        <v>67</v>
      </c>
      <c r="AW315" s="14" t="s">
        <v>144</v>
      </c>
      <c r="BC315" s="124">
        <f>IF(L315="základní",#REF!,0)</f>
        <v>0</v>
      </c>
      <c r="BD315" s="124">
        <f>IF(L315="snížená",#REF!,0)</f>
        <v>0</v>
      </c>
      <c r="BE315" s="124">
        <f>IF(L315="zákl. přenesená",#REF!,0)</f>
        <v>0</v>
      </c>
      <c r="BF315" s="124">
        <f>IF(L315="sníž. přenesená",#REF!,0)</f>
        <v>0</v>
      </c>
      <c r="BG315" s="124">
        <f>IF(L315="nulová",#REF!,0)</f>
        <v>0</v>
      </c>
      <c r="BH315" s="14" t="s">
        <v>65</v>
      </c>
      <c r="BI315" s="124" t="e">
        <f>ROUND(#REF!*H315,2)</f>
        <v>#REF!</v>
      </c>
      <c r="BJ315" s="14" t="s">
        <v>214</v>
      </c>
      <c r="BK315" s="123" t="s">
        <v>2809</v>
      </c>
    </row>
    <row r="316" spans="1:63" s="2" customFormat="1" ht="37.9" customHeight="1" x14ac:dyDescent="0.2">
      <c r="A316" s="162"/>
      <c r="B316" s="112"/>
      <c r="C316" s="126" t="s">
        <v>1204</v>
      </c>
      <c r="D316" s="126" t="s">
        <v>242</v>
      </c>
      <c r="E316" s="127" t="s">
        <v>2810</v>
      </c>
      <c r="F316" s="128" t="s">
        <v>2811</v>
      </c>
      <c r="G316" s="129" t="s">
        <v>178</v>
      </c>
      <c r="H316" s="130">
        <v>130.90199999999999</v>
      </c>
      <c r="I316" s="131"/>
      <c r="J316" s="132"/>
      <c r="K316" s="133" t="s">
        <v>1</v>
      </c>
      <c r="L316" s="134"/>
      <c r="M316" s="121">
        <v>0</v>
      </c>
      <c r="N316" s="121">
        <f>M316*H316</f>
        <v>0</v>
      </c>
      <c r="O316" s="121">
        <v>2.8500000000000001E-3</v>
      </c>
      <c r="P316" s="121">
        <f>O316*H316</f>
        <v>0.37307069999999998</v>
      </c>
      <c r="Q316" s="121">
        <v>0</v>
      </c>
      <c r="R316" s="122">
        <f>Q316*H316</f>
        <v>0</v>
      </c>
      <c r="S316" s="162"/>
      <c r="T316" s="162"/>
      <c r="U316" s="162"/>
      <c r="V316" s="162"/>
      <c r="W316" s="162"/>
      <c r="X316" s="162"/>
      <c r="Y316" s="162"/>
      <c r="Z316" s="162"/>
      <c r="AA316" s="162"/>
      <c r="AB316" s="162"/>
      <c r="AC316" s="162"/>
      <c r="AP316" s="123" t="s">
        <v>267</v>
      </c>
      <c r="AR316" s="123" t="s">
        <v>242</v>
      </c>
      <c r="AS316" s="123" t="s">
        <v>67</v>
      </c>
      <c r="AW316" s="14" t="s">
        <v>144</v>
      </c>
      <c r="BC316" s="124">
        <f>IF(L316="základní",#REF!,0)</f>
        <v>0</v>
      </c>
      <c r="BD316" s="124">
        <f>IF(L316="snížená",#REF!,0)</f>
        <v>0</v>
      </c>
      <c r="BE316" s="124">
        <f>IF(L316="zákl. přenesená",#REF!,0)</f>
        <v>0</v>
      </c>
      <c r="BF316" s="124">
        <f>IF(L316="sníž. přenesená",#REF!,0)</f>
        <v>0</v>
      </c>
      <c r="BG316" s="124">
        <f>IF(L316="nulová",#REF!,0)</f>
        <v>0</v>
      </c>
      <c r="BH316" s="14" t="s">
        <v>65</v>
      </c>
      <c r="BI316" s="124" t="e">
        <f>ROUND(#REF!*H316,2)</f>
        <v>#REF!</v>
      </c>
      <c r="BJ316" s="14" t="s">
        <v>214</v>
      </c>
      <c r="BK316" s="123" t="s">
        <v>2812</v>
      </c>
    </row>
    <row r="317" spans="1:63" s="2" customFormat="1" ht="24.2" customHeight="1" x14ac:dyDescent="0.2">
      <c r="A317" s="162"/>
      <c r="B317" s="112"/>
      <c r="C317" s="113" t="s">
        <v>1208</v>
      </c>
      <c r="D317" s="113" t="s">
        <v>145</v>
      </c>
      <c r="E317" s="114" t="s">
        <v>2295</v>
      </c>
      <c r="F317" s="115" t="s">
        <v>2296</v>
      </c>
      <c r="G317" s="116" t="s">
        <v>339</v>
      </c>
      <c r="H317" s="117">
        <v>2771.17</v>
      </c>
      <c r="I317" s="118"/>
      <c r="J317" s="26"/>
      <c r="K317" s="119" t="s">
        <v>1</v>
      </c>
      <c r="L317" s="120"/>
      <c r="M317" s="121">
        <v>0</v>
      </c>
      <c r="N317" s="121">
        <f>M317*H317</f>
        <v>0</v>
      </c>
      <c r="O317" s="121">
        <v>0</v>
      </c>
      <c r="P317" s="121">
        <f>O317*H317</f>
        <v>0</v>
      </c>
      <c r="Q317" s="121">
        <v>0</v>
      </c>
      <c r="R317" s="122">
        <f>Q317*H317</f>
        <v>0</v>
      </c>
      <c r="S317" s="162"/>
      <c r="T317" s="162"/>
      <c r="U317" s="162"/>
      <c r="V317" s="162"/>
      <c r="W317" s="162"/>
      <c r="X317" s="162"/>
      <c r="Y317" s="162"/>
      <c r="Z317" s="162"/>
      <c r="AA317" s="162"/>
      <c r="AB317" s="162"/>
      <c r="AC317" s="162"/>
      <c r="AP317" s="123" t="s">
        <v>214</v>
      </c>
      <c r="AR317" s="123" t="s">
        <v>145</v>
      </c>
      <c r="AS317" s="123" t="s">
        <v>67</v>
      </c>
      <c r="AW317" s="14" t="s">
        <v>144</v>
      </c>
      <c r="BC317" s="124">
        <f>IF(L317="základní",#REF!,0)</f>
        <v>0</v>
      </c>
      <c r="BD317" s="124">
        <f>IF(L317="snížená",#REF!,0)</f>
        <v>0</v>
      </c>
      <c r="BE317" s="124">
        <f>IF(L317="zákl. přenesená",#REF!,0)</f>
        <v>0</v>
      </c>
      <c r="BF317" s="124">
        <f>IF(L317="sníž. přenesená",#REF!,0)</f>
        <v>0</v>
      </c>
      <c r="BG317" s="124">
        <f>IF(L317="nulová",#REF!,0)</f>
        <v>0</v>
      </c>
      <c r="BH317" s="14" t="s">
        <v>65</v>
      </c>
      <c r="BI317" s="124" t="e">
        <f>ROUND(#REF!*H317,2)</f>
        <v>#REF!</v>
      </c>
      <c r="BJ317" s="14" t="s">
        <v>214</v>
      </c>
      <c r="BK317" s="123" t="s">
        <v>2297</v>
      </c>
    </row>
    <row r="318" spans="1:63" s="12" customFormat="1" ht="22.9" customHeight="1" x14ac:dyDescent="0.2">
      <c r="B318" s="103"/>
      <c r="D318" s="104" t="s">
        <v>56</v>
      </c>
      <c r="E318" s="125" t="s">
        <v>1901</v>
      </c>
      <c r="F318" s="125" t="s">
        <v>1902</v>
      </c>
      <c r="J318" s="103"/>
      <c r="K318" s="106"/>
      <c r="L318" s="107"/>
      <c r="M318" s="107"/>
      <c r="N318" s="108">
        <f>SUM(N319:N336)</f>
        <v>33.607256000000007</v>
      </c>
      <c r="O318" s="107"/>
      <c r="P318" s="108">
        <f>SUM(P319:P336)</f>
        <v>0.55408124000000003</v>
      </c>
      <c r="Q318" s="107"/>
      <c r="R318" s="109">
        <f>SUM(R319:R336)</f>
        <v>0</v>
      </c>
      <c r="AP318" s="104" t="s">
        <v>67</v>
      </c>
      <c r="AR318" s="110" t="s">
        <v>56</v>
      </c>
      <c r="AS318" s="110" t="s">
        <v>65</v>
      </c>
      <c r="AW318" s="104" t="s">
        <v>144</v>
      </c>
      <c r="BI318" s="111" t="e">
        <f>SUM(BI319:BI336)</f>
        <v>#REF!</v>
      </c>
    </row>
    <row r="319" spans="1:63" s="2" customFormat="1" ht="16.5" customHeight="1" x14ac:dyDescent="0.2">
      <c r="A319" s="162"/>
      <c r="B319" s="112"/>
      <c r="C319" s="113" t="s">
        <v>1212</v>
      </c>
      <c r="D319" s="113" t="s">
        <v>145</v>
      </c>
      <c r="E319" s="114" t="s">
        <v>2813</v>
      </c>
      <c r="F319" s="115" t="s">
        <v>2814</v>
      </c>
      <c r="G319" s="116" t="s">
        <v>178</v>
      </c>
      <c r="H319" s="117">
        <v>24.895</v>
      </c>
      <c r="I319" s="118"/>
      <c r="J319" s="26"/>
      <c r="K319" s="119" t="s">
        <v>1</v>
      </c>
      <c r="L319" s="120"/>
      <c r="M319" s="121">
        <v>1.2E-2</v>
      </c>
      <c r="N319" s="121">
        <f>M319*H319</f>
        <v>0.29874000000000001</v>
      </c>
      <c r="O319" s="121">
        <v>0</v>
      </c>
      <c r="P319" s="121">
        <f>O319*H319</f>
        <v>0</v>
      </c>
      <c r="Q319" s="121">
        <v>0</v>
      </c>
      <c r="R319" s="122">
        <f>Q319*H319</f>
        <v>0</v>
      </c>
      <c r="S319" s="162"/>
      <c r="T319" s="162"/>
      <c r="U319" s="162"/>
      <c r="V319" s="162"/>
      <c r="W319" s="162"/>
      <c r="X319" s="162"/>
      <c r="Y319" s="162"/>
      <c r="Z319" s="162"/>
      <c r="AA319" s="162"/>
      <c r="AB319" s="162"/>
      <c r="AC319" s="162"/>
      <c r="AP319" s="123" t="s">
        <v>214</v>
      </c>
      <c r="AR319" s="123" t="s">
        <v>145</v>
      </c>
      <c r="AS319" s="123" t="s">
        <v>67</v>
      </c>
      <c r="AW319" s="14" t="s">
        <v>144</v>
      </c>
      <c r="BC319" s="124">
        <f>IF(L319="základní",#REF!,0)</f>
        <v>0</v>
      </c>
      <c r="BD319" s="124">
        <f>IF(L319="snížená",#REF!,0)</f>
        <v>0</v>
      </c>
      <c r="BE319" s="124">
        <f>IF(L319="zákl. přenesená",#REF!,0)</f>
        <v>0</v>
      </c>
      <c r="BF319" s="124">
        <f>IF(L319="sníž. přenesená",#REF!,0)</f>
        <v>0</v>
      </c>
      <c r="BG319" s="124">
        <f>IF(L319="nulová",#REF!,0)</f>
        <v>0</v>
      </c>
      <c r="BH319" s="14" t="s">
        <v>65</v>
      </c>
      <c r="BI319" s="124" t="e">
        <f>ROUND(#REF!*H319,2)</f>
        <v>#REF!</v>
      </c>
      <c r="BJ319" s="14" t="s">
        <v>214</v>
      </c>
      <c r="BK319" s="123" t="s">
        <v>2815</v>
      </c>
    </row>
    <row r="320" spans="1:63" s="2" customFormat="1" ht="16.5" customHeight="1" x14ac:dyDescent="0.2">
      <c r="A320" s="162"/>
      <c r="B320" s="112"/>
      <c r="C320" s="113" t="s">
        <v>1216</v>
      </c>
      <c r="D320" s="113" t="s">
        <v>145</v>
      </c>
      <c r="E320" s="114" t="s">
        <v>2310</v>
      </c>
      <c r="F320" s="115" t="s">
        <v>2311</v>
      </c>
      <c r="G320" s="116" t="s">
        <v>178</v>
      </c>
      <c r="H320" s="117">
        <v>24.895</v>
      </c>
      <c r="I320" s="118"/>
      <c r="J320" s="26"/>
      <c r="K320" s="119" t="s">
        <v>1</v>
      </c>
      <c r="L320" s="120"/>
      <c r="M320" s="121">
        <v>4.3999999999999997E-2</v>
      </c>
      <c r="N320" s="121">
        <f>M320*H320</f>
        <v>1.09538</v>
      </c>
      <c r="O320" s="121">
        <v>2.9999999999999997E-4</v>
      </c>
      <c r="P320" s="121">
        <f>O320*H320</f>
        <v>7.4684999999999994E-3</v>
      </c>
      <c r="Q320" s="121">
        <v>0</v>
      </c>
      <c r="R320" s="122">
        <f>Q320*H320</f>
        <v>0</v>
      </c>
      <c r="S320" s="162"/>
      <c r="T320" s="162"/>
      <c r="U320" s="162"/>
      <c r="V320" s="162"/>
      <c r="W320" s="162"/>
      <c r="X320" s="162"/>
      <c r="Y320" s="162"/>
      <c r="Z320" s="162"/>
      <c r="AA320" s="162"/>
      <c r="AB320" s="162"/>
      <c r="AC320" s="162"/>
      <c r="AP320" s="123" t="s">
        <v>214</v>
      </c>
      <c r="AR320" s="123" t="s">
        <v>145</v>
      </c>
      <c r="AS320" s="123" t="s">
        <v>67</v>
      </c>
      <c r="AW320" s="14" t="s">
        <v>144</v>
      </c>
      <c r="BC320" s="124">
        <f>IF(L320="základní",#REF!,0)</f>
        <v>0</v>
      </c>
      <c r="BD320" s="124">
        <f>IF(L320="snížená",#REF!,0)</f>
        <v>0</v>
      </c>
      <c r="BE320" s="124">
        <f>IF(L320="zákl. přenesená",#REF!,0)</f>
        <v>0</v>
      </c>
      <c r="BF320" s="124">
        <f>IF(L320="sníž. přenesená",#REF!,0)</f>
        <v>0</v>
      </c>
      <c r="BG320" s="124">
        <f>IF(L320="nulová",#REF!,0)</f>
        <v>0</v>
      </c>
      <c r="BH320" s="14" t="s">
        <v>65</v>
      </c>
      <c r="BI320" s="124" t="e">
        <f>ROUND(#REF!*H320,2)</f>
        <v>#REF!</v>
      </c>
      <c r="BJ320" s="14" t="s">
        <v>214</v>
      </c>
      <c r="BK320" s="123" t="s">
        <v>2312</v>
      </c>
    </row>
    <row r="321" spans="1:63" s="2" customFormat="1" ht="24.2" customHeight="1" x14ac:dyDescent="0.2">
      <c r="A321" s="162"/>
      <c r="B321" s="112"/>
      <c r="C321" s="113" t="s">
        <v>2340</v>
      </c>
      <c r="D321" s="113" t="s">
        <v>145</v>
      </c>
      <c r="E321" s="114" t="s">
        <v>2816</v>
      </c>
      <c r="F321" s="115" t="s">
        <v>2817</v>
      </c>
      <c r="G321" s="116" t="s">
        <v>178</v>
      </c>
      <c r="H321" s="117">
        <v>24.895</v>
      </c>
      <c r="I321" s="118"/>
      <c r="J321" s="26"/>
      <c r="K321" s="119" t="s">
        <v>1</v>
      </c>
      <c r="L321" s="120"/>
      <c r="M321" s="121">
        <v>0.375</v>
      </c>
      <c r="N321" s="121">
        <f>M321*H321</f>
        <v>9.3356250000000003</v>
      </c>
      <c r="O321" s="121">
        <v>1.5E-3</v>
      </c>
      <c r="P321" s="121">
        <f>O321*H321</f>
        <v>3.7342500000000001E-2</v>
      </c>
      <c r="Q321" s="121">
        <v>0</v>
      </c>
      <c r="R321" s="122">
        <f>Q321*H321</f>
        <v>0</v>
      </c>
      <c r="S321" s="162"/>
      <c r="T321" s="162"/>
      <c r="U321" s="162"/>
      <c r="V321" s="162"/>
      <c r="W321" s="162"/>
      <c r="X321" s="162"/>
      <c r="Y321" s="162"/>
      <c r="Z321" s="162"/>
      <c r="AA321" s="162"/>
      <c r="AB321" s="162"/>
      <c r="AC321" s="162"/>
      <c r="AP321" s="123" t="s">
        <v>214</v>
      </c>
      <c r="AR321" s="123" t="s">
        <v>145</v>
      </c>
      <c r="AS321" s="123" t="s">
        <v>67</v>
      </c>
      <c r="AW321" s="14" t="s">
        <v>144</v>
      </c>
      <c r="BC321" s="124">
        <f>IF(L321="základní",#REF!,0)</f>
        <v>0</v>
      </c>
      <c r="BD321" s="124">
        <f>IF(L321="snížená",#REF!,0)</f>
        <v>0</v>
      </c>
      <c r="BE321" s="124">
        <f>IF(L321="zákl. přenesená",#REF!,0)</f>
        <v>0</v>
      </c>
      <c r="BF321" s="124">
        <f>IF(L321="sníž. přenesená",#REF!,0)</f>
        <v>0</v>
      </c>
      <c r="BG321" s="124">
        <f>IF(L321="nulová",#REF!,0)</f>
        <v>0</v>
      </c>
      <c r="BH321" s="14" t="s">
        <v>65</v>
      </c>
      <c r="BI321" s="124" t="e">
        <f>ROUND(#REF!*H321,2)</f>
        <v>#REF!</v>
      </c>
      <c r="BJ321" s="14" t="s">
        <v>214</v>
      </c>
      <c r="BK321" s="123" t="s">
        <v>2818</v>
      </c>
    </row>
    <row r="322" spans="1:63" s="2" customFormat="1" ht="24.2" customHeight="1" x14ac:dyDescent="0.2">
      <c r="A322" s="162"/>
      <c r="B322" s="112"/>
      <c r="C322" s="113" t="s">
        <v>2344</v>
      </c>
      <c r="D322" s="113" t="s">
        <v>145</v>
      </c>
      <c r="E322" s="114" t="s">
        <v>2819</v>
      </c>
      <c r="F322" s="115" t="s">
        <v>2820</v>
      </c>
      <c r="G322" s="116" t="s">
        <v>198</v>
      </c>
      <c r="H322" s="117">
        <v>6.6230000000000002</v>
      </c>
      <c r="I322" s="118"/>
      <c r="J322" s="26"/>
      <c r="K322" s="119" t="s">
        <v>1</v>
      </c>
      <c r="L322" s="120"/>
      <c r="M322" s="121">
        <v>4.9000000000000002E-2</v>
      </c>
      <c r="N322" s="121">
        <f>M322*H322</f>
        <v>0.32452700000000001</v>
      </c>
      <c r="O322" s="121">
        <v>2.7999999999999998E-4</v>
      </c>
      <c r="P322" s="121">
        <f>O322*H322</f>
        <v>1.85444E-3</v>
      </c>
      <c r="Q322" s="121">
        <v>0</v>
      </c>
      <c r="R322" s="122">
        <f>Q322*H322</f>
        <v>0</v>
      </c>
      <c r="S322" s="162"/>
      <c r="T322" s="162"/>
      <c r="U322" s="162"/>
      <c r="V322" s="162"/>
      <c r="W322" s="162"/>
      <c r="X322" s="162"/>
      <c r="Y322" s="162"/>
      <c r="Z322" s="162"/>
      <c r="AA322" s="162"/>
      <c r="AB322" s="162"/>
      <c r="AC322" s="162"/>
      <c r="AP322" s="123" t="s">
        <v>214</v>
      </c>
      <c r="AR322" s="123" t="s">
        <v>145</v>
      </c>
      <c r="AS322" s="123" t="s">
        <v>67</v>
      </c>
      <c r="AW322" s="14" t="s">
        <v>144</v>
      </c>
      <c r="BC322" s="124">
        <f>IF(L322="základní",#REF!,0)</f>
        <v>0</v>
      </c>
      <c r="BD322" s="124">
        <f>IF(L322="snížená",#REF!,0)</f>
        <v>0</v>
      </c>
      <c r="BE322" s="124">
        <f>IF(L322="zákl. přenesená",#REF!,0)</f>
        <v>0</v>
      </c>
      <c r="BF322" s="124">
        <f>IF(L322="sníž. přenesená",#REF!,0)</f>
        <v>0</v>
      </c>
      <c r="BG322" s="124">
        <f>IF(L322="nulová",#REF!,0)</f>
        <v>0</v>
      </c>
      <c r="BH322" s="14" t="s">
        <v>65</v>
      </c>
      <c r="BI322" s="124" t="e">
        <f>ROUND(#REF!*H322,2)</f>
        <v>#REF!</v>
      </c>
      <c r="BJ322" s="14" t="s">
        <v>214</v>
      </c>
      <c r="BK322" s="123" t="s">
        <v>2821</v>
      </c>
    </row>
    <row r="323" spans="1:63" s="2" customFormat="1" ht="16.5" customHeight="1" x14ac:dyDescent="0.2">
      <c r="A323" s="162"/>
      <c r="B323" s="112"/>
      <c r="C323" s="113" t="s">
        <v>2346</v>
      </c>
      <c r="D323" s="113" t="s">
        <v>145</v>
      </c>
      <c r="E323" s="114" t="s">
        <v>2822</v>
      </c>
      <c r="F323" s="115" t="s">
        <v>2823</v>
      </c>
      <c r="G323" s="116" t="s">
        <v>162</v>
      </c>
      <c r="H323" s="117">
        <v>6.0209999999999999</v>
      </c>
      <c r="I323" s="118"/>
      <c r="J323" s="26"/>
      <c r="K323" s="119" t="s">
        <v>1</v>
      </c>
      <c r="L323" s="120"/>
      <c r="M323" s="121">
        <v>3.5000000000000003E-2</v>
      </c>
      <c r="N323" s="121">
        <f>M323*H323</f>
        <v>0.21073500000000001</v>
      </c>
      <c r="O323" s="121">
        <v>2.1000000000000001E-4</v>
      </c>
      <c r="P323" s="121">
        <f>O323*H323</f>
        <v>1.2644100000000001E-3</v>
      </c>
      <c r="Q323" s="121">
        <v>0</v>
      </c>
      <c r="R323" s="122">
        <f>Q323*H323</f>
        <v>0</v>
      </c>
      <c r="S323" s="162"/>
      <c r="T323" s="162"/>
      <c r="U323" s="162"/>
      <c r="V323" s="162"/>
      <c r="W323" s="162"/>
      <c r="X323" s="162"/>
      <c r="Y323" s="162"/>
      <c r="Z323" s="162"/>
      <c r="AA323" s="162"/>
      <c r="AB323" s="162"/>
      <c r="AC323" s="162"/>
      <c r="AP323" s="123" t="s">
        <v>214</v>
      </c>
      <c r="AR323" s="123" t="s">
        <v>145</v>
      </c>
      <c r="AS323" s="123" t="s">
        <v>67</v>
      </c>
      <c r="AW323" s="14" t="s">
        <v>144</v>
      </c>
      <c r="BC323" s="124">
        <f>IF(L323="základní",#REF!,0)</f>
        <v>0</v>
      </c>
      <c r="BD323" s="124">
        <f>IF(L323="snížená",#REF!,0)</f>
        <v>0</v>
      </c>
      <c r="BE323" s="124">
        <f>IF(L323="zákl. přenesená",#REF!,0)</f>
        <v>0</v>
      </c>
      <c r="BF323" s="124">
        <f>IF(L323="sníž. přenesená",#REF!,0)</f>
        <v>0</v>
      </c>
      <c r="BG323" s="124">
        <f>IF(L323="nulová",#REF!,0)</f>
        <v>0</v>
      </c>
      <c r="BH323" s="14" t="s">
        <v>65</v>
      </c>
      <c r="BI323" s="124" t="e">
        <f>ROUND(#REF!*H323,2)</f>
        <v>#REF!</v>
      </c>
      <c r="BJ323" s="14" t="s">
        <v>214</v>
      </c>
      <c r="BK323" s="123" t="s">
        <v>2824</v>
      </c>
    </row>
    <row r="324" spans="1:63" s="2" customFormat="1" ht="24.2" customHeight="1" x14ac:dyDescent="0.2">
      <c r="A324" s="162"/>
      <c r="B324" s="112"/>
      <c r="C324" s="113" t="s">
        <v>2825</v>
      </c>
      <c r="D324" s="113" t="s">
        <v>145</v>
      </c>
      <c r="E324" s="114" t="s">
        <v>2826</v>
      </c>
      <c r="F324" s="115" t="s">
        <v>2827</v>
      </c>
      <c r="G324" s="116" t="s">
        <v>198</v>
      </c>
      <c r="H324" s="117">
        <v>8.73</v>
      </c>
      <c r="I324" s="118"/>
      <c r="J324" s="26"/>
      <c r="K324" s="119" t="s">
        <v>1</v>
      </c>
      <c r="L324" s="120"/>
      <c r="M324" s="121">
        <v>0.06</v>
      </c>
      <c r="N324" s="121">
        <f>M324*H324</f>
        <v>0.52380000000000004</v>
      </c>
      <c r="O324" s="121">
        <v>3.2000000000000003E-4</v>
      </c>
      <c r="P324" s="121">
        <f>O324*H324</f>
        <v>2.7936000000000002E-3</v>
      </c>
      <c r="Q324" s="121">
        <v>0</v>
      </c>
      <c r="R324" s="122">
        <f>Q324*H324</f>
        <v>0</v>
      </c>
      <c r="S324" s="162"/>
      <c r="T324" s="162"/>
      <c r="U324" s="162"/>
      <c r="V324" s="162"/>
      <c r="W324" s="162"/>
      <c r="X324" s="162"/>
      <c r="Y324" s="162"/>
      <c r="Z324" s="162"/>
      <c r="AA324" s="162"/>
      <c r="AB324" s="162"/>
      <c r="AC324" s="162"/>
      <c r="AP324" s="123" t="s">
        <v>214</v>
      </c>
      <c r="AR324" s="123" t="s">
        <v>145</v>
      </c>
      <c r="AS324" s="123" t="s">
        <v>67</v>
      </c>
      <c r="AW324" s="14" t="s">
        <v>144</v>
      </c>
      <c r="BC324" s="124">
        <f>IF(L324="základní",#REF!,0)</f>
        <v>0</v>
      </c>
      <c r="BD324" s="124">
        <f>IF(L324="snížená",#REF!,0)</f>
        <v>0</v>
      </c>
      <c r="BE324" s="124">
        <f>IF(L324="zákl. přenesená",#REF!,0)</f>
        <v>0</v>
      </c>
      <c r="BF324" s="124">
        <f>IF(L324="sníž. přenesená",#REF!,0)</f>
        <v>0</v>
      </c>
      <c r="BG324" s="124">
        <f>IF(L324="nulová",#REF!,0)</f>
        <v>0</v>
      </c>
      <c r="BH324" s="14" t="s">
        <v>65</v>
      </c>
      <c r="BI324" s="124" t="e">
        <f>ROUND(#REF!*H324,2)</f>
        <v>#REF!</v>
      </c>
      <c r="BJ324" s="14" t="s">
        <v>214</v>
      </c>
      <c r="BK324" s="123" t="s">
        <v>2828</v>
      </c>
    </row>
    <row r="325" spans="1:63" s="2" customFormat="1" ht="24.2" customHeight="1" x14ac:dyDescent="0.2">
      <c r="A325" s="162"/>
      <c r="B325" s="112"/>
      <c r="C325" s="113" t="s">
        <v>2829</v>
      </c>
      <c r="D325" s="113" t="s">
        <v>145</v>
      </c>
      <c r="E325" s="114" t="s">
        <v>2830</v>
      </c>
      <c r="F325" s="115" t="s">
        <v>2831</v>
      </c>
      <c r="G325" s="116" t="s">
        <v>178</v>
      </c>
      <c r="H325" s="117">
        <v>19.206</v>
      </c>
      <c r="I325" s="118"/>
      <c r="J325" s="26"/>
      <c r="K325" s="119" t="s">
        <v>1</v>
      </c>
      <c r="L325" s="120"/>
      <c r="M325" s="121">
        <v>0.66400000000000003</v>
      </c>
      <c r="N325" s="121">
        <f>M325*H325</f>
        <v>12.752784</v>
      </c>
      <c r="O325" s="121">
        <v>6.0499999999999998E-3</v>
      </c>
      <c r="P325" s="121">
        <f>O325*H325</f>
        <v>0.11619629999999999</v>
      </c>
      <c r="Q325" s="121">
        <v>0</v>
      </c>
      <c r="R325" s="122">
        <f>Q325*H325</f>
        <v>0</v>
      </c>
      <c r="S325" s="162"/>
      <c r="T325" s="162"/>
      <c r="U325" s="162"/>
      <c r="V325" s="162"/>
      <c r="W325" s="162"/>
      <c r="X325" s="162"/>
      <c r="Y325" s="162"/>
      <c r="Z325" s="162"/>
      <c r="AA325" s="162"/>
      <c r="AB325" s="162"/>
      <c r="AC325" s="162"/>
      <c r="AP325" s="123" t="s">
        <v>214</v>
      </c>
      <c r="AR325" s="123" t="s">
        <v>145</v>
      </c>
      <c r="AS325" s="123" t="s">
        <v>67</v>
      </c>
      <c r="AW325" s="14" t="s">
        <v>144</v>
      </c>
      <c r="BC325" s="124">
        <f>IF(L325="základní",#REF!,0)</f>
        <v>0</v>
      </c>
      <c r="BD325" s="124">
        <f>IF(L325="snížená",#REF!,0)</f>
        <v>0</v>
      </c>
      <c r="BE325" s="124">
        <f>IF(L325="zákl. přenesená",#REF!,0)</f>
        <v>0</v>
      </c>
      <c r="BF325" s="124">
        <f>IF(L325="sníž. přenesená",#REF!,0)</f>
        <v>0</v>
      </c>
      <c r="BG325" s="124">
        <f>IF(L325="nulová",#REF!,0)</f>
        <v>0</v>
      </c>
      <c r="BH325" s="14" t="s">
        <v>65</v>
      </c>
      <c r="BI325" s="124" t="e">
        <f>ROUND(#REF!*H325,2)</f>
        <v>#REF!</v>
      </c>
      <c r="BJ325" s="14" t="s">
        <v>214</v>
      </c>
      <c r="BK325" s="123" t="s">
        <v>2832</v>
      </c>
    </row>
    <row r="326" spans="1:63" s="2" customFormat="1" ht="16.5" customHeight="1" x14ac:dyDescent="0.2">
      <c r="A326" s="162"/>
      <c r="B326" s="112"/>
      <c r="C326" s="126" t="s">
        <v>2833</v>
      </c>
      <c r="D326" s="126" t="s">
        <v>242</v>
      </c>
      <c r="E326" s="127" t="s">
        <v>2834</v>
      </c>
      <c r="F326" s="128" t="s">
        <v>2835</v>
      </c>
      <c r="G326" s="129" t="s">
        <v>178</v>
      </c>
      <c r="H326" s="130">
        <v>21.126000000000001</v>
      </c>
      <c r="I326" s="131"/>
      <c r="J326" s="132"/>
      <c r="K326" s="133" t="s">
        <v>1</v>
      </c>
      <c r="L326" s="134"/>
      <c r="M326" s="121">
        <v>0</v>
      </c>
      <c r="N326" s="121">
        <f>M326*H326</f>
        <v>0</v>
      </c>
      <c r="O326" s="121">
        <v>1.29E-2</v>
      </c>
      <c r="P326" s="121">
        <f>O326*H326</f>
        <v>0.27252540000000003</v>
      </c>
      <c r="Q326" s="121">
        <v>0</v>
      </c>
      <c r="R326" s="122">
        <f>Q326*H326</f>
        <v>0</v>
      </c>
      <c r="S326" s="162"/>
      <c r="T326" s="162"/>
      <c r="U326" s="162"/>
      <c r="V326" s="162"/>
      <c r="W326" s="162"/>
      <c r="X326" s="162"/>
      <c r="Y326" s="162"/>
      <c r="Z326" s="162"/>
      <c r="AA326" s="162"/>
      <c r="AB326" s="162"/>
      <c r="AC326" s="162"/>
      <c r="AP326" s="123" t="s">
        <v>267</v>
      </c>
      <c r="AR326" s="123" t="s">
        <v>242</v>
      </c>
      <c r="AS326" s="123" t="s">
        <v>67</v>
      </c>
      <c r="AW326" s="14" t="s">
        <v>144</v>
      </c>
      <c r="BC326" s="124">
        <f>IF(L326="základní",#REF!,0)</f>
        <v>0</v>
      </c>
      <c r="BD326" s="124">
        <f>IF(L326="snížená",#REF!,0)</f>
        <v>0</v>
      </c>
      <c r="BE326" s="124">
        <f>IF(L326="zákl. přenesená",#REF!,0)</f>
        <v>0</v>
      </c>
      <c r="BF326" s="124">
        <f>IF(L326="sníž. přenesená",#REF!,0)</f>
        <v>0</v>
      </c>
      <c r="BG326" s="124">
        <f>IF(L326="nulová",#REF!,0)</f>
        <v>0</v>
      </c>
      <c r="BH326" s="14" t="s">
        <v>65</v>
      </c>
      <c r="BI326" s="124" t="e">
        <f>ROUND(#REF!*H326,2)</f>
        <v>#REF!</v>
      </c>
      <c r="BJ326" s="14" t="s">
        <v>214</v>
      </c>
      <c r="BK326" s="123" t="s">
        <v>2836</v>
      </c>
    </row>
    <row r="327" spans="1:63" s="2" customFormat="1" ht="24.2" customHeight="1" x14ac:dyDescent="0.2">
      <c r="A327" s="162"/>
      <c r="B327" s="112"/>
      <c r="C327" s="113" t="s">
        <v>2837</v>
      </c>
      <c r="D327" s="113" t="s">
        <v>145</v>
      </c>
      <c r="E327" s="114" t="s">
        <v>2298</v>
      </c>
      <c r="F327" s="115" t="s">
        <v>2299</v>
      </c>
      <c r="G327" s="116" t="s">
        <v>178</v>
      </c>
      <c r="H327" s="117">
        <v>5.69</v>
      </c>
      <c r="I327" s="118"/>
      <c r="J327" s="26"/>
      <c r="K327" s="119" t="s">
        <v>1</v>
      </c>
      <c r="L327" s="120"/>
      <c r="M327" s="121">
        <v>0.85799999999999998</v>
      </c>
      <c r="N327" s="121">
        <f>M327*H327</f>
        <v>4.8820200000000007</v>
      </c>
      <c r="O327" s="121">
        <v>5.0000000000000001E-3</v>
      </c>
      <c r="P327" s="121">
        <f>O327*H327</f>
        <v>2.8450000000000003E-2</v>
      </c>
      <c r="Q327" s="121">
        <v>0</v>
      </c>
      <c r="R327" s="122">
        <f>Q327*H327</f>
        <v>0</v>
      </c>
      <c r="S327" s="162"/>
      <c r="T327" s="162"/>
      <c r="U327" s="162"/>
      <c r="V327" s="162"/>
      <c r="W327" s="162"/>
      <c r="X327" s="162"/>
      <c r="Y327" s="162"/>
      <c r="Z327" s="162"/>
      <c r="AA327" s="162"/>
      <c r="AB327" s="162"/>
      <c r="AC327" s="162"/>
      <c r="AP327" s="123" t="s">
        <v>214</v>
      </c>
      <c r="AR327" s="123" t="s">
        <v>145</v>
      </c>
      <c r="AS327" s="123" t="s">
        <v>67</v>
      </c>
      <c r="AW327" s="14" t="s">
        <v>144</v>
      </c>
      <c r="BC327" s="124">
        <f>IF(L327="základní",#REF!,0)</f>
        <v>0</v>
      </c>
      <c r="BD327" s="124">
        <f>IF(L327="snížená",#REF!,0)</f>
        <v>0</v>
      </c>
      <c r="BE327" s="124">
        <f>IF(L327="zákl. přenesená",#REF!,0)</f>
        <v>0</v>
      </c>
      <c r="BF327" s="124">
        <f>IF(L327="sníž. přenesená",#REF!,0)</f>
        <v>0</v>
      </c>
      <c r="BG327" s="124">
        <f>IF(L327="nulová",#REF!,0)</f>
        <v>0</v>
      </c>
      <c r="BH327" s="14" t="s">
        <v>65</v>
      </c>
      <c r="BI327" s="124" t="e">
        <f>ROUND(#REF!*H327,2)</f>
        <v>#REF!</v>
      </c>
      <c r="BJ327" s="14" t="s">
        <v>214</v>
      </c>
      <c r="BK327" s="123" t="s">
        <v>2300</v>
      </c>
    </row>
    <row r="328" spans="1:63" s="2" customFormat="1" ht="16.5" customHeight="1" x14ac:dyDescent="0.2">
      <c r="A328" s="162"/>
      <c r="B328" s="112"/>
      <c r="C328" s="126" t="s">
        <v>2838</v>
      </c>
      <c r="D328" s="126" t="s">
        <v>242</v>
      </c>
      <c r="E328" s="127" t="s">
        <v>2301</v>
      </c>
      <c r="F328" s="128" t="s">
        <v>2302</v>
      </c>
      <c r="G328" s="129" t="s">
        <v>178</v>
      </c>
      <c r="H328" s="130">
        <v>6.258</v>
      </c>
      <c r="I328" s="131"/>
      <c r="J328" s="132"/>
      <c r="K328" s="133" t="s">
        <v>1</v>
      </c>
      <c r="L328" s="134"/>
      <c r="M328" s="121">
        <v>0</v>
      </c>
      <c r="N328" s="121">
        <f>M328*H328</f>
        <v>0</v>
      </c>
      <c r="O328" s="121">
        <v>9.7999999999999997E-3</v>
      </c>
      <c r="P328" s="121">
        <f>O328*H328</f>
        <v>6.1328399999999998E-2</v>
      </c>
      <c r="Q328" s="121">
        <v>0</v>
      </c>
      <c r="R328" s="122">
        <f>Q328*H328</f>
        <v>0</v>
      </c>
      <c r="S328" s="162"/>
      <c r="T328" s="162"/>
      <c r="U328" s="162"/>
      <c r="V328" s="162"/>
      <c r="W328" s="162"/>
      <c r="X328" s="162"/>
      <c r="Y328" s="162"/>
      <c r="Z328" s="162"/>
      <c r="AA328" s="162"/>
      <c r="AB328" s="162"/>
      <c r="AC328" s="162"/>
      <c r="AP328" s="123" t="s">
        <v>267</v>
      </c>
      <c r="AR328" s="123" t="s">
        <v>242</v>
      </c>
      <c r="AS328" s="123" t="s">
        <v>67</v>
      </c>
      <c r="AW328" s="14" t="s">
        <v>144</v>
      </c>
      <c r="BC328" s="124">
        <f>IF(L328="základní",#REF!,0)</f>
        <v>0</v>
      </c>
      <c r="BD328" s="124">
        <f>IF(L328="snížená",#REF!,0)</f>
        <v>0</v>
      </c>
      <c r="BE328" s="124">
        <f>IF(L328="zákl. přenesená",#REF!,0)</f>
        <v>0</v>
      </c>
      <c r="BF328" s="124">
        <f>IF(L328="sníž. přenesená",#REF!,0)</f>
        <v>0</v>
      </c>
      <c r="BG328" s="124">
        <f>IF(L328="nulová",#REF!,0)</f>
        <v>0</v>
      </c>
      <c r="BH328" s="14" t="s">
        <v>65</v>
      </c>
      <c r="BI328" s="124" t="e">
        <f>ROUND(#REF!*H328,2)</f>
        <v>#REF!</v>
      </c>
      <c r="BJ328" s="14" t="s">
        <v>214</v>
      </c>
      <c r="BK328" s="123" t="s">
        <v>2303</v>
      </c>
    </row>
    <row r="329" spans="1:63" s="2" customFormat="1" ht="24.2" customHeight="1" x14ac:dyDescent="0.2">
      <c r="A329" s="162"/>
      <c r="B329" s="112"/>
      <c r="C329" s="113" t="s">
        <v>2839</v>
      </c>
      <c r="D329" s="113" t="s">
        <v>145</v>
      </c>
      <c r="E329" s="114" t="s">
        <v>2304</v>
      </c>
      <c r="F329" s="115" t="s">
        <v>2305</v>
      </c>
      <c r="G329" s="116" t="s">
        <v>178</v>
      </c>
      <c r="H329" s="117">
        <v>24.895</v>
      </c>
      <c r="I329" s="118"/>
      <c r="J329" s="26"/>
      <c r="K329" s="119" t="s">
        <v>1</v>
      </c>
      <c r="L329" s="120"/>
      <c r="M329" s="121">
        <v>0</v>
      </c>
      <c r="N329" s="121">
        <f>M329*H329</f>
        <v>0</v>
      </c>
      <c r="O329" s="121">
        <v>9.3000000000000005E-4</v>
      </c>
      <c r="P329" s="121">
        <f>O329*H329</f>
        <v>2.3152350000000002E-2</v>
      </c>
      <c r="Q329" s="121">
        <v>0</v>
      </c>
      <c r="R329" s="122">
        <f>Q329*H329</f>
        <v>0</v>
      </c>
      <c r="S329" s="162"/>
      <c r="T329" s="162"/>
      <c r="U329" s="162"/>
      <c r="V329" s="162"/>
      <c r="W329" s="162"/>
      <c r="X329" s="162"/>
      <c r="Y329" s="162"/>
      <c r="Z329" s="162"/>
      <c r="AA329" s="162"/>
      <c r="AB329" s="162"/>
      <c r="AC329" s="162"/>
      <c r="AP329" s="123" t="s">
        <v>214</v>
      </c>
      <c r="AR329" s="123" t="s">
        <v>145</v>
      </c>
      <c r="AS329" s="123" t="s">
        <v>67</v>
      </c>
      <c r="AW329" s="14" t="s">
        <v>144</v>
      </c>
      <c r="BC329" s="124">
        <f>IF(L329="základní",#REF!,0)</f>
        <v>0</v>
      </c>
      <c r="BD329" s="124">
        <f>IF(L329="snížená",#REF!,0)</f>
        <v>0</v>
      </c>
      <c r="BE329" s="124">
        <f>IF(L329="zákl. přenesená",#REF!,0)</f>
        <v>0</v>
      </c>
      <c r="BF329" s="124">
        <f>IF(L329="sníž. přenesená",#REF!,0)</f>
        <v>0</v>
      </c>
      <c r="BG329" s="124">
        <f>IF(L329="nulová",#REF!,0)</f>
        <v>0</v>
      </c>
      <c r="BH329" s="14" t="s">
        <v>65</v>
      </c>
      <c r="BI329" s="124" t="e">
        <f>ROUND(#REF!*H329,2)</f>
        <v>#REF!</v>
      </c>
      <c r="BJ329" s="14" t="s">
        <v>214</v>
      </c>
      <c r="BK329" s="123" t="s">
        <v>2306</v>
      </c>
    </row>
    <row r="330" spans="1:63" s="2" customFormat="1" ht="24.2" customHeight="1" x14ac:dyDescent="0.2">
      <c r="A330" s="162"/>
      <c r="B330" s="112"/>
      <c r="C330" s="113" t="s">
        <v>2840</v>
      </c>
      <c r="D330" s="113" t="s">
        <v>145</v>
      </c>
      <c r="E330" s="114" t="s">
        <v>2307</v>
      </c>
      <c r="F330" s="115" t="s">
        <v>2308</v>
      </c>
      <c r="G330" s="116" t="s">
        <v>178</v>
      </c>
      <c r="H330" s="117">
        <v>5.69</v>
      </c>
      <c r="I330" s="118"/>
      <c r="J330" s="26"/>
      <c r="K330" s="119" t="s">
        <v>1</v>
      </c>
      <c r="L330" s="120"/>
      <c r="M330" s="121">
        <v>0.13</v>
      </c>
      <c r="N330" s="121">
        <f>M330*H330</f>
        <v>0.73970000000000002</v>
      </c>
      <c r="O330" s="121">
        <v>0</v>
      </c>
      <c r="P330" s="121">
        <f>O330*H330</f>
        <v>0</v>
      </c>
      <c r="Q330" s="121">
        <v>0</v>
      </c>
      <c r="R330" s="122">
        <f>Q330*H330</f>
        <v>0</v>
      </c>
      <c r="S330" s="162"/>
      <c r="T330" s="162"/>
      <c r="U330" s="162"/>
      <c r="V330" s="162"/>
      <c r="W330" s="162"/>
      <c r="X330" s="162"/>
      <c r="Y330" s="162"/>
      <c r="Z330" s="162"/>
      <c r="AA330" s="162"/>
      <c r="AB330" s="162"/>
      <c r="AC330" s="162"/>
      <c r="AP330" s="123" t="s">
        <v>214</v>
      </c>
      <c r="AR330" s="123" t="s">
        <v>145</v>
      </c>
      <c r="AS330" s="123" t="s">
        <v>67</v>
      </c>
      <c r="AW330" s="14" t="s">
        <v>144</v>
      </c>
      <c r="BC330" s="124">
        <f>IF(L330="základní",#REF!,0)</f>
        <v>0</v>
      </c>
      <c r="BD330" s="124">
        <f>IF(L330="snížená",#REF!,0)</f>
        <v>0</v>
      </c>
      <c r="BE330" s="124">
        <f>IF(L330="zákl. přenesená",#REF!,0)</f>
        <v>0</v>
      </c>
      <c r="BF330" s="124">
        <f>IF(L330="sníž. přenesená",#REF!,0)</f>
        <v>0</v>
      </c>
      <c r="BG330" s="124">
        <f>IF(L330="nulová",#REF!,0)</f>
        <v>0</v>
      </c>
      <c r="BH330" s="14" t="s">
        <v>65</v>
      </c>
      <c r="BI330" s="124" t="e">
        <f>ROUND(#REF!*H330,2)</f>
        <v>#REF!</v>
      </c>
      <c r="BJ330" s="14" t="s">
        <v>214</v>
      </c>
      <c r="BK330" s="123" t="s">
        <v>2309</v>
      </c>
    </row>
    <row r="331" spans="1:63" s="2" customFormat="1" ht="21.75" customHeight="1" x14ac:dyDescent="0.2">
      <c r="A331" s="162"/>
      <c r="B331" s="112"/>
      <c r="C331" s="113" t="s">
        <v>2841</v>
      </c>
      <c r="D331" s="113" t="s">
        <v>145</v>
      </c>
      <c r="E331" s="114" t="s">
        <v>2842</v>
      </c>
      <c r="F331" s="115" t="s">
        <v>2843</v>
      </c>
      <c r="G331" s="116" t="s">
        <v>198</v>
      </c>
      <c r="H331" s="117">
        <v>15.353</v>
      </c>
      <c r="I331" s="118"/>
      <c r="J331" s="26"/>
      <c r="K331" s="119" t="s">
        <v>1</v>
      </c>
      <c r="L331" s="120"/>
      <c r="M331" s="121">
        <v>0.05</v>
      </c>
      <c r="N331" s="121">
        <f>M331*H331</f>
        <v>0.76765000000000005</v>
      </c>
      <c r="O331" s="121">
        <v>3.0000000000000001E-5</v>
      </c>
      <c r="P331" s="121">
        <f>O331*H331</f>
        <v>4.6058999999999998E-4</v>
      </c>
      <c r="Q331" s="121">
        <v>0</v>
      </c>
      <c r="R331" s="122">
        <f>Q331*H331</f>
        <v>0</v>
      </c>
      <c r="S331" s="162"/>
      <c r="T331" s="162"/>
      <c r="U331" s="162"/>
      <c r="V331" s="162"/>
      <c r="W331" s="162"/>
      <c r="X331" s="162"/>
      <c r="Y331" s="162"/>
      <c r="Z331" s="162"/>
      <c r="AA331" s="162"/>
      <c r="AB331" s="162"/>
      <c r="AC331" s="162"/>
      <c r="AP331" s="123" t="s">
        <v>214</v>
      </c>
      <c r="AR331" s="123" t="s">
        <v>145</v>
      </c>
      <c r="AS331" s="123" t="s">
        <v>67</v>
      </c>
      <c r="AW331" s="14" t="s">
        <v>144</v>
      </c>
      <c r="BC331" s="124">
        <f>IF(L331="základní",#REF!,0)</f>
        <v>0</v>
      </c>
      <c r="BD331" s="124">
        <f>IF(L331="snížená",#REF!,0)</f>
        <v>0</v>
      </c>
      <c r="BE331" s="124">
        <f>IF(L331="zákl. přenesená",#REF!,0)</f>
        <v>0</v>
      </c>
      <c r="BF331" s="124">
        <f>IF(L331="sníž. přenesená",#REF!,0)</f>
        <v>0</v>
      </c>
      <c r="BG331" s="124">
        <f>IF(L331="nulová",#REF!,0)</f>
        <v>0</v>
      </c>
      <c r="BH331" s="14" t="s">
        <v>65</v>
      </c>
      <c r="BI331" s="124" t="e">
        <f>ROUND(#REF!*H331,2)</f>
        <v>#REF!</v>
      </c>
      <c r="BJ331" s="14" t="s">
        <v>214</v>
      </c>
      <c r="BK331" s="123" t="s">
        <v>2844</v>
      </c>
    </row>
    <row r="332" spans="1:63" s="2" customFormat="1" ht="16.5" customHeight="1" x14ac:dyDescent="0.2">
      <c r="A332" s="162"/>
      <c r="B332" s="112"/>
      <c r="C332" s="113" t="s">
        <v>2845</v>
      </c>
      <c r="D332" s="113" t="s">
        <v>145</v>
      </c>
      <c r="E332" s="114" t="s">
        <v>2846</v>
      </c>
      <c r="F332" s="115" t="s">
        <v>2847</v>
      </c>
      <c r="G332" s="116" t="s">
        <v>162</v>
      </c>
      <c r="H332" s="117">
        <v>9.0310000000000006</v>
      </c>
      <c r="I332" s="118"/>
      <c r="J332" s="26"/>
      <c r="K332" s="119" t="s">
        <v>1</v>
      </c>
      <c r="L332" s="120"/>
      <c r="M332" s="121">
        <v>0.1</v>
      </c>
      <c r="N332" s="121">
        <f>M332*H332</f>
        <v>0.90310000000000012</v>
      </c>
      <c r="O332" s="121">
        <v>0</v>
      </c>
      <c r="P332" s="121">
        <f>O332*H332</f>
        <v>0</v>
      </c>
      <c r="Q332" s="121">
        <v>0</v>
      </c>
      <c r="R332" s="122">
        <f>Q332*H332</f>
        <v>0</v>
      </c>
      <c r="S332" s="162"/>
      <c r="T332" s="162"/>
      <c r="U332" s="162"/>
      <c r="V332" s="162"/>
      <c r="W332" s="162"/>
      <c r="X332" s="162"/>
      <c r="Y332" s="162"/>
      <c r="Z332" s="162"/>
      <c r="AA332" s="162"/>
      <c r="AB332" s="162"/>
      <c r="AC332" s="162"/>
      <c r="AP332" s="123" t="s">
        <v>214</v>
      </c>
      <c r="AR332" s="123" t="s">
        <v>145</v>
      </c>
      <c r="AS332" s="123" t="s">
        <v>67</v>
      </c>
      <c r="AW332" s="14" t="s">
        <v>144</v>
      </c>
      <c r="BC332" s="124">
        <f>IF(L332="základní",#REF!,0)</f>
        <v>0</v>
      </c>
      <c r="BD332" s="124">
        <f>IF(L332="snížená",#REF!,0)</f>
        <v>0</v>
      </c>
      <c r="BE332" s="124">
        <f>IF(L332="zákl. přenesená",#REF!,0)</f>
        <v>0</v>
      </c>
      <c r="BF332" s="124">
        <f>IF(L332="sníž. přenesená",#REF!,0)</f>
        <v>0</v>
      </c>
      <c r="BG332" s="124">
        <f>IF(L332="nulová",#REF!,0)</f>
        <v>0</v>
      </c>
      <c r="BH332" s="14" t="s">
        <v>65</v>
      </c>
      <c r="BI332" s="124" t="e">
        <f>ROUND(#REF!*H332,2)</f>
        <v>#REF!</v>
      </c>
      <c r="BJ332" s="14" t="s">
        <v>214</v>
      </c>
      <c r="BK332" s="123" t="s">
        <v>2848</v>
      </c>
    </row>
    <row r="333" spans="1:63" s="2" customFormat="1" ht="16.5" customHeight="1" x14ac:dyDescent="0.2">
      <c r="A333" s="162"/>
      <c r="B333" s="112"/>
      <c r="C333" s="113" t="s">
        <v>2849</v>
      </c>
      <c r="D333" s="113" t="s">
        <v>145</v>
      </c>
      <c r="E333" s="114" t="s">
        <v>2850</v>
      </c>
      <c r="F333" s="115" t="s">
        <v>2851</v>
      </c>
      <c r="G333" s="116" t="s">
        <v>162</v>
      </c>
      <c r="H333" s="117">
        <v>4.5149999999999997</v>
      </c>
      <c r="I333" s="118"/>
      <c r="J333" s="26"/>
      <c r="K333" s="119" t="s">
        <v>1</v>
      </c>
      <c r="L333" s="120"/>
      <c r="M333" s="121">
        <v>0.12</v>
      </c>
      <c r="N333" s="121">
        <f>M333*H333</f>
        <v>0.54179999999999995</v>
      </c>
      <c r="O333" s="121">
        <v>0</v>
      </c>
      <c r="P333" s="121">
        <f>O333*H333</f>
        <v>0</v>
      </c>
      <c r="Q333" s="121">
        <v>0</v>
      </c>
      <c r="R333" s="122">
        <f>Q333*H333</f>
        <v>0</v>
      </c>
      <c r="S333" s="162"/>
      <c r="T333" s="162"/>
      <c r="U333" s="162"/>
      <c r="V333" s="162"/>
      <c r="W333" s="162"/>
      <c r="X333" s="162"/>
      <c r="Y333" s="162"/>
      <c r="Z333" s="162"/>
      <c r="AA333" s="162"/>
      <c r="AB333" s="162"/>
      <c r="AC333" s="162"/>
      <c r="AP333" s="123" t="s">
        <v>214</v>
      </c>
      <c r="AR333" s="123" t="s">
        <v>145</v>
      </c>
      <c r="AS333" s="123" t="s">
        <v>67</v>
      </c>
      <c r="AW333" s="14" t="s">
        <v>144</v>
      </c>
      <c r="BC333" s="124">
        <f>IF(L333="základní",#REF!,0)</f>
        <v>0</v>
      </c>
      <c r="BD333" s="124">
        <f>IF(L333="snížená",#REF!,0)</f>
        <v>0</v>
      </c>
      <c r="BE333" s="124">
        <f>IF(L333="zákl. přenesená",#REF!,0)</f>
        <v>0</v>
      </c>
      <c r="BF333" s="124">
        <f>IF(L333="sníž. přenesená",#REF!,0)</f>
        <v>0</v>
      </c>
      <c r="BG333" s="124">
        <f>IF(L333="nulová",#REF!,0)</f>
        <v>0</v>
      </c>
      <c r="BH333" s="14" t="s">
        <v>65</v>
      </c>
      <c r="BI333" s="124" t="e">
        <f>ROUND(#REF!*H333,2)</f>
        <v>#REF!</v>
      </c>
      <c r="BJ333" s="14" t="s">
        <v>214</v>
      </c>
      <c r="BK333" s="123" t="s">
        <v>2852</v>
      </c>
    </row>
    <row r="334" spans="1:63" s="2" customFormat="1" ht="16.5" customHeight="1" x14ac:dyDescent="0.2">
      <c r="A334" s="162"/>
      <c r="B334" s="112"/>
      <c r="C334" s="113" t="s">
        <v>2853</v>
      </c>
      <c r="D334" s="113" t="s">
        <v>145</v>
      </c>
      <c r="E334" s="114" t="s">
        <v>2854</v>
      </c>
      <c r="F334" s="115" t="s">
        <v>2855</v>
      </c>
      <c r="G334" s="116" t="s">
        <v>162</v>
      </c>
      <c r="H334" s="117">
        <v>1.5049999999999999</v>
      </c>
      <c r="I334" s="118"/>
      <c r="J334" s="26"/>
      <c r="K334" s="119" t="s">
        <v>1</v>
      </c>
      <c r="L334" s="120"/>
      <c r="M334" s="121">
        <v>0.14000000000000001</v>
      </c>
      <c r="N334" s="121">
        <f>M334*H334</f>
        <v>0.2107</v>
      </c>
      <c r="O334" s="121">
        <v>0</v>
      </c>
      <c r="P334" s="121">
        <f>O334*H334</f>
        <v>0</v>
      </c>
      <c r="Q334" s="121">
        <v>0</v>
      </c>
      <c r="R334" s="122">
        <f>Q334*H334</f>
        <v>0</v>
      </c>
      <c r="S334" s="162"/>
      <c r="T334" s="162"/>
      <c r="U334" s="162"/>
      <c r="V334" s="162"/>
      <c r="W334" s="162"/>
      <c r="X334" s="162"/>
      <c r="Y334" s="162"/>
      <c r="Z334" s="162"/>
      <c r="AA334" s="162"/>
      <c r="AB334" s="162"/>
      <c r="AC334" s="162"/>
      <c r="AP334" s="123" t="s">
        <v>214</v>
      </c>
      <c r="AR334" s="123" t="s">
        <v>145</v>
      </c>
      <c r="AS334" s="123" t="s">
        <v>67</v>
      </c>
      <c r="AW334" s="14" t="s">
        <v>144</v>
      </c>
      <c r="BC334" s="124">
        <f>IF(L334="základní",#REF!,0)</f>
        <v>0</v>
      </c>
      <c r="BD334" s="124">
        <f>IF(L334="snížená",#REF!,0)</f>
        <v>0</v>
      </c>
      <c r="BE334" s="124">
        <f>IF(L334="zákl. přenesená",#REF!,0)</f>
        <v>0</v>
      </c>
      <c r="BF334" s="124">
        <f>IF(L334="sníž. přenesená",#REF!,0)</f>
        <v>0</v>
      </c>
      <c r="BG334" s="124">
        <f>IF(L334="nulová",#REF!,0)</f>
        <v>0</v>
      </c>
      <c r="BH334" s="14" t="s">
        <v>65</v>
      </c>
      <c r="BI334" s="124" t="e">
        <f>ROUND(#REF!*H334,2)</f>
        <v>#REF!</v>
      </c>
      <c r="BJ334" s="14" t="s">
        <v>214</v>
      </c>
      <c r="BK334" s="123" t="s">
        <v>2856</v>
      </c>
    </row>
    <row r="335" spans="1:63" s="2" customFormat="1" ht="24.2" customHeight="1" x14ac:dyDescent="0.2">
      <c r="A335" s="162"/>
      <c r="B335" s="112"/>
      <c r="C335" s="113" t="s">
        <v>2857</v>
      </c>
      <c r="D335" s="113" t="s">
        <v>145</v>
      </c>
      <c r="E335" s="114" t="s">
        <v>2858</v>
      </c>
      <c r="F335" s="115" t="s">
        <v>2859</v>
      </c>
      <c r="G335" s="116" t="s">
        <v>178</v>
      </c>
      <c r="H335" s="117">
        <v>24.895</v>
      </c>
      <c r="I335" s="118"/>
      <c r="J335" s="26"/>
      <c r="K335" s="119" t="s">
        <v>1</v>
      </c>
      <c r="L335" s="120"/>
      <c r="M335" s="121">
        <v>4.1000000000000002E-2</v>
      </c>
      <c r="N335" s="121">
        <f>M335*H335</f>
        <v>1.0206950000000001</v>
      </c>
      <c r="O335" s="121">
        <v>5.0000000000000002E-5</v>
      </c>
      <c r="P335" s="121">
        <f>O335*H335</f>
        <v>1.24475E-3</v>
      </c>
      <c r="Q335" s="121">
        <v>0</v>
      </c>
      <c r="R335" s="122">
        <f>Q335*H335</f>
        <v>0</v>
      </c>
      <c r="S335" s="162"/>
      <c r="T335" s="162"/>
      <c r="U335" s="162"/>
      <c r="V335" s="162"/>
      <c r="W335" s="162"/>
      <c r="X335" s="162"/>
      <c r="Y335" s="162"/>
      <c r="Z335" s="162"/>
      <c r="AA335" s="162"/>
      <c r="AB335" s="162"/>
      <c r="AC335" s="162"/>
      <c r="AP335" s="123" t="s">
        <v>214</v>
      </c>
      <c r="AR335" s="123" t="s">
        <v>145</v>
      </c>
      <c r="AS335" s="123" t="s">
        <v>67</v>
      </c>
      <c r="AW335" s="14" t="s">
        <v>144</v>
      </c>
      <c r="BC335" s="124">
        <f>IF(L335="základní",#REF!,0)</f>
        <v>0</v>
      </c>
      <c r="BD335" s="124">
        <f>IF(L335="snížená",#REF!,0)</f>
        <v>0</v>
      </c>
      <c r="BE335" s="124">
        <f>IF(L335="zákl. přenesená",#REF!,0)</f>
        <v>0</v>
      </c>
      <c r="BF335" s="124">
        <f>IF(L335="sníž. přenesená",#REF!,0)</f>
        <v>0</v>
      </c>
      <c r="BG335" s="124">
        <f>IF(L335="nulová",#REF!,0)</f>
        <v>0</v>
      </c>
      <c r="BH335" s="14" t="s">
        <v>65</v>
      </c>
      <c r="BI335" s="124" t="e">
        <f>ROUND(#REF!*H335,2)</f>
        <v>#REF!</v>
      </c>
      <c r="BJ335" s="14" t="s">
        <v>214</v>
      </c>
      <c r="BK335" s="123" t="s">
        <v>2860</v>
      </c>
    </row>
    <row r="336" spans="1:63" s="2" customFormat="1" ht="24.2" customHeight="1" x14ac:dyDescent="0.2">
      <c r="A336" s="162"/>
      <c r="B336" s="112"/>
      <c r="C336" s="113" t="s">
        <v>2861</v>
      </c>
      <c r="D336" s="113" t="s">
        <v>145</v>
      </c>
      <c r="E336" s="114" t="s">
        <v>1909</v>
      </c>
      <c r="F336" s="115" t="s">
        <v>1910</v>
      </c>
      <c r="G336" s="116" t="s">
        <v>339</v>
      </c>
      <c r="H336" s="117">
        <v>536.904</v>
      </c>
      <c r="I336" s="118"/>
      <c r="J336" s="26"/>
      <c r="K336" s="119" t="s">
        <v>1</v>
      </c>
      <c r="L336" s="120"/>
      <c r="M336" s="121">
        <v>0</v>
      </c>
      <c r="N336" s="121">
        <f>M336*H336</f>
        <v>0</v>
      </c>
      <c r="O336" s="121">
        <v>0</v>
      </c>
      <c r="P336" s="121">
        <f>O336*H336</f>
        <v>0</v>
      </c>
      <c r="Q336" s="121">
        <v>0</v>
      </c>
      <c r="R336" s="122">
        <f>Q336*H336</f>
        <v>0</v>
      </c>
      <c r="S336" s="162"/>
      <c r="T336" s="162"/>
      <c r="U336" s="162"/>
      <c r="V336" s="162"/>
      <c r="W336" s="162"/>
      <c r="X336" s="162"/>
      <c r="Y336" s="162"/>
      <c r="Z336" s="162"/>
      <c r="AA336" s="162"/>
      <c r="AB336" s="162"/>
      <c r="AC336" s="162"/>
      <c r="AP336" s="123" t="s">
        <v>214</v>
      </c>
      <c r="AR336" s="123" t="s">
        <v>145</v>
      </c>
      <c r="AS336" s="123" t="s">
        <v>67</v>
      </c>
      <c r="AW336" s="14" t="s">
        <v>144</v>
      </c>
      <c r="BC336" s="124">
        <f>IF(L336="základní",#REF!,0)</f>
        <v>0</v>
      </c>
      <c r="BD336" s="124">
        <f>IF(L336="snížená",#REF!,0)</f>
        <v>0</v>
      </c>
      <c r="BE336" s="124">
        <f>IF(L336="zákl. přenesená",#REF!,0)</f>
        <v>0</v>
      </c>
      <c r="BF336" s="124">
        <f>IF(L336="sníž. přenesená",#REF!,0)</f>
        <v>0</v>
      </c>
      <c r="BG336" s="124">
        <f>IF(L336="nulová",#REF!,0)</f>
        <v>0</v>
      </c>
      <c r="BH336" s="14" t="s">
        <v>65</v>
      </c>
      <c r="BI336" s="124" t="e">
        <f>ROUND(#REF!*H336,2)</f>
        <v>#REF!</v>
      </c>
      <c r="BJ336" s="14" t="s">
        <v>214</v>
      </c>
      <c r="BK336" s="123" t="s">
        <v>2313</v>
      </c>
    </row>
    <row r="337" spans="1:63" s="12" customFormat="1" ht="22.9" customHeight="1" x14ac:dyDescent="0.2">
      <c r="B337" s="103"/>
      <c r="D337" s="104" t="s">
        <v>56</v>
      </c>
      <c r="E337" s="125" t="s">
        <v>503</v>
      </c>
      <c r="F337" s="125" t="s">
        <v>1130</v>
      </c>
      <c r="J337" s="103"/>
      <c r="K337" s="106"/>
      <c r="L337" s="107"/>
      <c r="M337" s="107"/>
      <c r="N337" s="108">
        <f>SUM(N338:N344)</f>
        <v>30.148471999999998</v>
      </c>
      <c r="O337" s="107"/>
      <c r="P337" s="108">
        <f>SUM(P338:P344)</f>
        <v>2.2607700000000001E-2</v>
      </c>
      <c r="Q337" s="107"/>
      <c r="R337" s="109">
        <f>SUM(R338:R344)</f>
        <v>0</v>
      </c>
      <c r="AP337" s="104" t="s">
        <v>67</v>
      </c>
      <c r="AR337" s="110" t="s">
        <v>56</v>
      </c>
      <c r="AS337" s="110" t="s">
        <v>65</v>
      </c>
      <c r="AW337" s="104" t="s">
        <v>144</v>
      </c>
      <c r="BI337" s="111" t="e">
        <f>SUM(BI338:BI344)</f>
        <v>#REF!</v>
      </c>
    </row>
    <row r="338" spans="1:63" s="2" customFormat="1" ht="16.5" customHeight="1" x14ac:dyDescent="0.2">
      <c r="A338" s="162"/>
      <c r="B338" s="112"/>
      <c r="C338" s="113" t="s">
        <v>2862</v>
      </c>
      <c r="D338" s="113" t="s">
        <v>145</v>
      </c>
      <c r="E338" s="114" t="s">
        <v>1588</v>
      </c>
      <c r="F338" s="115" t="s">
        <v>1589</v>
      </c>
      <c r="G338" s="116" t="s">
        <v>178</v>
      </c>
      <c r="H338" s="117">
        <v>7.5259999999999998</v>
      </c>
      <c r="I338" s="118"/>
      <c r="J338" s="26"/>
      <c r="K338" s="119" t="s">
        <v>1</v>
      </c>
      <c r="L338" s="120"/>
      <c r="M338" s="121">
        <v>0</v>
      </c>
      <c r="N338" s="121">
        <f>M338*H338</f>
        <v>0</v>
      </c>
      <c r="O338" s="121">
        <v>0</v>
      </c>
      <c r="P338" s="121">
        <f>O338*H338</f>
        <v>0</v>
      </c>
      <c r="Q338" s="121">
        <v>0</v>
      </c>
      <c r="R338" s="122">
        <f>Q338*H338</f>
        <v>0</v>
      </c>
      <c r="S338" s="162"/>
      <c r="T338" s="162"/>
      <c r="U338" s="162"/>
      <c r="V338" s="162"/>
      <c r="W338" s="162"/>
      <c r="X338" s="162"/>
      <c r="Y338" s="162"/>
      <c r="Z338" s="162"/>
      <c r="AA338" s="162"/>
      <c r="AB338" s="162"/>
      <c r="AC338" s="162"/>
      <c r="AP338" s="123" t="s">
        <v>214</v>
      </c>
      <c r="AR338" s="123" t="s">
        <v>145</v>
      </c>
      <c r="AS338" s="123" t="s">
        <v>67</v>
      </c>
      <c r="AW338" s="14" t="s">
        <v>144</v>
      </c>
      <c r="BC338" s="124">
        <f>IF(L338="základní",#REF!,0)</f>
        <v>0</v>
      </c>
      <c r="BD338" s="124">
        <f>IF(L338="snížená",#REF!,0)</f>
        <v>0</v>
      </c>
      <c r="BE338" s="124">
        <f>IF(L338="zákl. přenesená",#REF!,0)</f>
        <v>0</v>
      </c>
      <c r="BF338" s="124">
        <f>IF(L338="sníž. přenesená",#REF!,0)</f>
        <v>0</v>
      </c>
      <c r="BG338" s="124">
        <f>IF(L338="nulová",#REF!,0)</f>
        <v>0</v>
      </c>
      <c r="BH338" s="14" t="s">
        <v>65</v>
      </c>
      <c r="BI338" s="124" t="e">
        <f>ROUND(#REF!*H338,2)</f>
        <v>#REF!</v>
      </c>
      <c r="BJ338" s="14" t="s">
        <v>214</v>
      </c>
      <c r="BK338" s="123" t="s">
        <v>2314</v>
      </c>
    </row>
    <row r="339" spans="1:63" s="2" customFormat="1" ht="24.2" customHeight="1" x14ac:dyDescent="0.2">
      <c r="A339" s="162"/>
      <c r="B339" s="112"/>
      <c r="C339" s="113" t="s">
        <v>2863</v>
      </c>
      <c r="D339" s="113" t="s">
        <v>145</v>
      </c>
      <c r="E339" s="114" t="s">
        <v>1134</v>
      </c>
      <c r="F339" s="115" t="s">
        <v>1591</v>
      </c>
      <c r="G339" s="116" t="s">
        <v>178</v>
      </c>
      <c r="H339" s="117">
        <v>7.5259999999999998</v>
      </c>
      <c r="I339" s="118"/>
      <c r="J339" s="26"/>
      <c r="K339" s="119" t="s">
        <v>1</v>
      </c>
      <c r="L339" s="120"/>
      <c r="M339" s="121">
        <v>0</v>
      </c>
      <c r="N339" s="121">
        <f>M339*H339</f>
        <v>0</v>
      </c>
      <c r="O339" s="121">
        <v>6.6E-4</v>
      </c>
      <c r="P339" s="121">
        <f>O339*H339</f>
        <v>4.96716E-3</v>
      </c>
      <c r="Q339" s="121">
        <v>0</v>
      </c>
      <c r="R339" s="122">
        <f>Q339*H339</f>
        <v>0</v>
      </c>
      <c r="S339" s="162"/>
      <c r="T339" s="162"/>
      <c r="U339" s="162"/>
      <c r="V339" s="162"/>
      <c r="W339" s="162"/>
      <c r="X339" s="162"/>
      <c r="Y339" s="162"/>
      <c r="Z339" s="162"/>
      <c r="AA339" s="162"/>
      <c r="AB339" s="162"/>
      <c r="AC339" s="162"/>
      <c r="AP339" s="123" t="s">
        <v>214</v>
      </c>
      <c r="AR339" s="123" t="s">
        <v>145</v>
      </c>
      <c r="AS339" s="123" t="s">
        <v>67</v>
      </c>
      <c r="AW339" s="14" t="s">
        <v>144</v>
      </c>
      <c r="BC339" s="124">
        <f>IF(L339="základní",#REF!,0)</f>
        <v>0</v>
      </c>
      <c r="BD339" s="124">
        <f>IF(L339="snížená",#REF!,0)</f>
        <v>0</v>
      </c>
      <c r="BE339" s="124">
        <f>IF(L339="zákl. přenesená",#REF!,0)</f>
        <v>0</v>
      </c>
      <c r="BF339" s="124">
        <f>IF(L339="sníž. přenesená",#REF!,0)</f>
        <v>0</v>
      </c>
      <c r="BG339" s="124">
        <f>IF(L339="nulová",#REF!,0)</f>
        <v>0</v>
      </c>
      <c r="BH339" s="14" t="s">
        <v>65</v>
      </c>
      <c r="BI339" s="124" t="e">
        <f>ROUND(#REF!*H339,2)</f>
        <v>#REF!</v>
      </c>
      <c r="BJ339" s="14" t="s">
        <v>214</v>
      </c>
      <c r="BK339" s="123" t="s">
        <v>2315</v>
      </c>
    </row>
    <row r="340" spans="1:63" s="2" customFormat="1" ht="24.2" customHeight="1" x14ac:dyDescent="0.2">
      <c r="A340" s="162"/>
      <c r="B340" s="112"/>
      <c r="C340" s="113" t="s">
        <v>2864</v>
      </c>
      <c r="D340" s="113" t="s">
        <v>145</v>
      </c>
      <c r="E340" s="114" t="s">
        <v>2865</v>
      </c>
      <c r="F340" s="115" t="s">
        <v>2866</v>
      </c>
      <c r="G340" s="116" t="s">
        <v>198</v>
      </c>
      <c r="H340" s="117">
        <v>100.846</v>
      </c>
      <c r="I340" s="118"/>
      <c r="J340" s="26"/>
      <c r="K340" s="119" t="s">
        <v>1</v>
      </c>
      <c r="L340" s="120"/>
      <c r="M340" s="121">
        <v>0.01</v>
      </c>
      <c r="N340" s="121">
        <f>M340*H340</f>
        <v>1.0084600000000001</v>
      </c>
      <c r="O340" s="121">
        <v>1.0000000000000001E-5</v>
      </c>
      <c r="P340" s="121">
        <f>O340*H340</f>
        <v>1.0084600000000001E-3</v>
      </c>
      <c r="Q340" s="121">
        <v>0</v>
      </c>
      <c r="R340" s="122">
        <f>Q340*H340</f>
        <v>0</v>
      </c>
      <c r="S340" s="162"/>
      <c r="T340" s="162"/>
      <c r="U340" s="162"/>
      <c r="V340" s="162"/>
      <c r="W340" s="162"/>
      <c r="X340" s="162"/>
      <c r="Y340" s="162"/>
      <c r="Z340" s="162"/>
      <c r="AA340" s="162"/>
      <c r="AB340" s="162"/>
      <c r="AC340" s="162"/>
      <c r="AP340" s="123" t="s">
        <v>214</v>
      </c>
      <c r="AR340" s="123" t="s">
        <v>145</v>
      </c>
      <c r="AS340" s="123" t="s">
        <v>67</v>
      </c>
      <c r="AW340" s="14" t="s">
        <v>144</v>
      </c>
      <c r="BC340" s="124">
        <f>IF(L340="základní",#REF!,0)</f>
        <v>0</v>
      </c>
      <c r="BD340" s="124">
        <f>IF(L340="snížená",#REF!,0)</f>
        <v>0</v>
      </c>
      <c r="BE340" s="124">
        <f>IF(L340="zákl. přenesená",#REF!,0)</f>
        <v>0</v>
      </c>
      <c r="BF340" s="124">
        <f>IF(L340="sníž. přenesená",#REF!,0)</f>
        <v>0</v>
      </c>
      <c r="BG340" s="124">
        <f>IF(L340="nulová",#REF!,0)</f>
        <v>0</v>
      </c>
      <c r="BH340" s="14" t="s">
        <v>65</v>
      </c>
      <c r="BI340" s="124" t="e">
        <f>ROUND(#REF!*H340,2)</f>
        <v>#REF!</v>
      </c>
      <c r="BJ340" s="14" t="s">
        <v>214</v>
      </c>
      <c r="BK340" s="123" t="s">
        <v>2867</v>
      </c>
    </row>
    <row r="341" spans="1:63" s="2" customFormat="1" ht="24.2" customHeight="1" x14ac:dyDescent="0.2">
      <c r="A341" s="162"/>
      <c r="B341" s="112"/>
      <c r="C341" s="113" t="s">
        <v>2868</v>
      </c>
      <c r="D341" s="113" t="s">
        <v>145</v>
      </c>
      <c r="E341" s="114" t="s">
        <v>2869</v>
      </c>
      <c r="F341" s="115" t="s">
        <v>2870</v>
      </c>
      <c r="G341" s="116" t="s">
        <v>198</v>
      </c>
      <c r="H341" s="117">
        <v>100.846</v>
      </c>
      <c r="I341" s="118"/>
      <c r="J341" s="26"/>
      <c r="K341" s="119" t="s">
        <v>1</v>
      </c>
      <c r="L341" s="120"/>
      <c r="M341" s="121">
        <v>2.8000000000000001E-2</v>
      </c>
      <c r="N341" s="121">
        <f>M341*H341</f>
        <v>2.8236880000000002</v>
      </c>
      <c r="O341" s="121">
        <v>2.0000000000000002E-5</v>
      </c>
      <c r="P341" s="121">
        <f>O341*H341</f>
        <v>2.0169200000000002E-3</v>
      </c>
      <c r="Q341" s="121">
        <v>0</v>
      </c>
      <c r="R341" s="122">
        <f>Q341*H341</f>
        <v>0</v>
      </c>
      <c r="S341" s="162"/>
      <c r="T341" s="162"/>
      <c r="U341" s="162"/>
      <c r="V341" s="162"/>
      <c r="W341" s="162"/>
      <c r="X341" s="162"/>
      <c r="Y341" s="162"/>
      <c r="Z341" s="162"/>
      <c r="AA341" s="162"/>
      <c r="AB341" s="162"/>
      <c r="AC341" s="162"/>
      <c r="AP341" s="123" t="s">
        <v>214</v>
      </c>
      <c r="AR341" s="123" t="s">
        <v>145</v>
      </c>
      <c r="AS341" s="123" t="s">
        <v>67</v>
      </c>
      <c r="AW341" s="14" t="s">
        <v>144</v>
      </c>
      <c r="BC341" s="124">
        <f>IF(L341="základní",#REF!,0)</f>
        <v>0</v>
      </c>
      <c r="BD341" s="124">
        <f>IF(L341="snížená",#REF!,0)</f>
        <v>0</v>
      </c>
      <c r="BE341" s="124">
        <f>IF(L341="zákl. přenesená",#REF!,0)</f>
        <v>0</v>
      </c>
      <c r="BF341" s="124">
        <f>IF(L341="sníž. přenesená",#REF!,0)</f>
        <v>0</v>
      </c>
      <c r="BG341" s="124">
        <f>IF(L341="nulová",#REF!,0)</f>
        <v>0</v>
      </c>
      <c r="BH341" s="14" t="s">
        <v>65</v>
      </c>
      <c r="BI341" s="124" t="e">
        <f>ROUND(#REF!*H341,2)</f>
        <v>#REF!</v>
      </c>
      <c r="BJ341" s="14" t="s">
        <v>214</v>
      </c>
      <c r="BK341" s="123" t="s">
        <v>2871</v>
      </c>
    </row>
    <row r="342" spans="1:63" s="2" customFormat="1" ht="24.2" customHeight="1" x14ac:dyDescent="0.2">
      <c r="A342" s="162"/>
      <c r="B342" s="112"/>
      <c r="C342" s="113" t="s">
        <v>2872</v>
      </c>
      <c r="D342" s="113" t="s">
        <v>145</v>
      </c>
      <c r="E342" s="114" t="s">
        <v>2873</v>
      </c>
      <c r="F342" s="115" t="s">
        <v>2874</v>
      </c>
      <c r="G342" s="116" t="s">
        <v>198</v>
      </c>
      <c r="H342" s="117">
        <v>100.846</v>
      </c>
      <c r="I342" s="118"/>
      <c r="J342" s="26"/>
      <c r="K342" s="119" t="s">
        <v>1</v>
      </c>
      <c r="L342" s="120"/>
      <c r="M342" s="121">
        <v>0.06</v>
      </c>
      <c r="N342" s="121">
        <f>M342*H342</f>
        <v>6.0507600000000004</v>
      </c>
      <c r="O342" s="121">
        <v>5.0000000000000002E-5</v>
      </c>
      <c r="P342" s="121">
        <f>O342*H342</f>
        <v>5.0423000000000004E-3</v>
      </c>
      <c r="Q342" s="121">
        <v>0</v>
      </c>
      <c r="R342" s="122">
        <f>Q342*H342</f>
        <v>0</v>
      </c>
      <c r="S342" s="162"/>
      <c r="T342" s="162"/>
      <c r="U342" s="162"/>
      <c r="V342" s="162"/>
      <c r="W342" s="162"/>
      <c r="X342" s="162"/>
      <c r="Y342" s="162"/>
      <c r="Z342" s="162"/>
      <c r="AA342" s="162"/>
      <c r="AB342" s="162"/>
      <c r="AC342" s="162"/>
      <c r="AP342" s="123" t="s">
        <v>214</v>
      </c>
      <c r="AR342" s="123" t="s">
        <v>145</v>
      </c>
      <c r="AS342" s="123" t="s">
        <v>67</v>
      </c>
      <c r="AW342" s="14" t="s">
        <v>144</v>
      </c>
      <c r="BC342" s="124">
        <f>IF(L342="základní",#REF!,0)</f>
        <v>0</v>
      </c>
      <c r="BD342" s="124">
        <f>IF(L342="snížená",#REF!,0)</f>
        <v>0</v>
      </c>
      <c r="BE342" s="124">
        <f>IF(L342="zákl. přenesená",#REF!,0)</f>
        <v>0</v>
      </c>
      <c r="BF342" s="124">
        <f>IF(L342="sníž. přenesená",#REF!,0)</f>
        <v>0</v>
      </c>
      <c r="BG342" s="124">
        <f>IF(L342="nulová",#REF!,0)</f>
        <v>0</v>
      </c>
      <c r="BH342" s="14" t="s">
        <v>65</v>
      </c>
      <c r="BI342" s="124" t="e">
        <f>ROUND(#REF!*H342,2)</f>
        <v>#REF!</v>
      </c>
      <c r="BJ342" s="14" t="s">
        <v>214</v>
      </c>
      <c r="BK342" s="123" t="s">
        <v>2875</v>
      </c>
    </row>
    <row r="343" spans="1:63" s="2" customFormat="1" ht="24.2" customHeight="1" x14ac:dyDescent="0.2">
      <c r="A343" s="162"/>
      <c r="B343" s="112"/>
      <c r="C343" s="113" t="s">
        <v>2876</v>
      </c>
      <c r="D343" s="113" t="s">
        <v>145</v>
      </c>
      <c r="E343" s="114" t="s">
        <v>2573</v>
      </c>
      <c r="F343" s="115" t="s">
        <v>2574</v>
      </c>
      <c r="G343" s="116" t="s">
        <v>178</v>
      </c>
      <c r="H343" s="117">
        <v>18.062000000000001</v>
      </c>
      <c r="I343" s="118"/>
      <c r="J343" s="26"/>
      <c r="K343" s="119" t="s">
        <v>1</v>
      </c>
      <c r="L343" s="120"/>
      <c r="M343" s="121">
        <v>0.40799999999999997</v>
      </c>
      <c r="N343" s="121">
        <f>M343*H343</f>
        <v>7.3692960000000003</v>
      </c>
      <c r="O343" s="121">
        <v>2.0000000000000002E-5</v>
      </c>
      <c r="P343" s="121">
        <f>O343*H343</f>
        <v>3.6124000000000003E-4</v>
      </c>
      <c r="Q343" s="121">
        <v>0</v>
      </c>
      <c r="R343" s="122">
        <f>Q343*H343</f>
        <v>0</v>
      </c>
      <c r="S343" s="162"/>
      <c r="T343" s="162"/>
      <c r="U343" s="162"/>
      <c r="V343" s="162"/>
      <c r="W343" s="162"/>
      <c r="X343" s="162"/>
      <c r="Y343" s="162"/>
      <c r="Z343" s="162"/>
      <c r="AA343" s="162"/>
      <c r="AB343" s="162"/>
      <c r="AC343" s="162"/>
      <c r="AP343" s="123" t="s">
        <v>214</v>
      </c>
      <c r="AR343" s="123" t="s">
        <v>145</v>
      </c>
      <c r="AS343" s="123" t="s">
        <v>67</v>
      </c>
      <c r="AW343" s="14" t="s">
        <v>144</v>
      </c>
      <c r="BC343" s="124">
        <f>IF(L343="základní",#REF!,0)</f>
        <v>0</v>
      </c>
      <c r="BD343" s="124">
        <f>IF(L343="snížená",#REF!,0)</f>
        <v>0</v>
      </c>
      <c r="BE343" s="124">
        <f>IF(L343="zákl. přenesená",#REF!,0)</f>
        <v>0</v>
      </c>
      <c r="BF343" s="124">
        <f>IF(L343="sníž. přenesená",#REF!,0)</f>
        <v>0</v>
      </c>
      <c r="BG343" s="124">
        <f>IF(L343="nulová",#REF!,0)</f>
        <v>0</v>
      </c>
      <c r="BH343" s="14" t="s">
        <v>65</v>
      </c>
      <c r="BI343" s="124" t="e">
        <f>ROUND(#REF!*H343,2)</f>
        <v>#REF!</v>
      </c>
      <c r="BJ343" s="14" t="s">
        <v>214</v>
      </c>
      <c r="BK343" s="123" t="s">
        <v>2877</v>
      </c>
    </row>
    <row r="344" spans="1:63" s="2" customFormat="1" ht="37.9" customHeight="1" x14ac:dyDescent="0.2">
      <c r="A344" s="162"/>
      <c r="B344" s="112"/>
      <c r="C344" s="113" t="s">
        <v>2878</v>
      </c>
      <c r="D344" s="113" t="s">
        <v>145</v>
      </c>
      <c r="E344" s="114" t="s">
        <v>2576</v>
      </c>
      <c r="F344" s="115" t="s">
        <v>2577</v>
      </c>
      <c r="G344" s="116" t="s">
        <v>178</v>
      </c>
      <c r="H344" s="117">
        <v>18.062000000000001</v>
      </c>
      <c r="I344" s="118"/>
      <c r="J344" s="26"/>
      <c r="K344" s="119" t="s">
        <v>1</v>
      </c>
      <c r="L344" s="120"/>
      <c r="M344" s="121">
        <v>0.71399999999999997</v>
      </c>
      <c r="N344" s="121">
        <f>M344*H344</f>
        <v>12.896268000000001</v>
      </c>
      <c r="O344" s="121">
        <v>5.1000000000000004E-4</v>
      </c>
      <c r="P344" s="121">
        <f>O344*H344</f>
        <v>9.211620000000002E-3</v>
      </c>
      <c r="Q344" s="121">
        <v>0</v>
      </c>
      <c r="R344" s="122">
        <f>Q344*H344</f>
        <v>0</v>
      </c>
      <c r="S344" s="162"/>
      <c r="T344" s="162"/>
      <c r="U344" s="162"/>
      <c r="V344" s="162"/>
      <c r="W344" s="162"/>
      <c r="X344" s="162"/>
      <c r="Y344" s="162"/>
      <c r="Z344" s="162"/>
      <c r="AA344" s="162"/>
      <c r="AB344" s="162"/>
      <c r="AC344" s="162"/>
      <c r="AP344" s="123" t="s">
        <v>143</v>
      </c>
      <c r="AR344" s="123" t="s">
        <v>145</v>
      </c>
      <c r="AS344" s="123" t="s">
        <v>67</v>
      </c>
      <c r="AW344" s="14" t="s">
        <v>144</v>
      </c>
      <c r="BC344" s="124">
        <f>IF(L344="základní",#REF!,0)</f>
        <v>0</v>
      </c>
      <c r="BD344" s="124">
        <f>IF(L344="snížená",#REF!,0)</f>
        <v>0</v>
      </c>
      <c r="BE344" s="124">
        <f>IF(L344="zákl. přenesená",#REF!,0)</f>
        <v>0</v>
      </c>
      <c r="BF344" s="124">
        <f>IF(L344="sníž. přenesená",#REF!,0)</f>
        <v>0</v>
      </c>
      <c r="BG344" s="124">
        <f>IF(L344="nulová",#REF!,0)</f>
        <v>0</v>
      </c>
      <c r="BH344" s="14" t="s">
        <v>65</v>
      </c>
      <c r="BI344" s="124" t="e">
        <f>ROUND(#REF!*H344,2)</f>
        <v>#REF!</v>
      </c>
      <c r="BJ344" s="14" t="s">
        <v>143</v>
      </c>
      <c r="BK344" s="123" t="s">
        <v>2879</v>
      </c>
    </row>
    <row r="345" spans="1:63" s="12" customFormat="1" ht="22.9" customHeight="1" x14ac:dyDescent="0.2">
      <c r="B345" s="103"/>
      <c r="D345" s="104" t="s">
        <v>56</v>
      </c>
      <c r="E345" s="125" t="s">
        <v>1593</v>
      </c>
      <c r="F345" s="125" t="s">
        <v>1915</v>
      </c>
      <c r="J345" s="103"/>
      <c r="K345" s="106"/>
      <c r="L345" s="107"/>
      <c r="M345" s="107"/>
      <c r="N345" s="108">
        <f>SUM(N346:N353)</f>
        <v>170.208575</v>
      </c>
      <c r="O345" s="107"/>
      <c r="P345" s="108">
        <f>SUM(P346:P353)</f>
        <v>0.77416599000000008</v>
      </c>
      <c r="Q345" s="107"/>
      <c r="R345" s="109">
        <f>SUM(R346:R353)</f>
        <v>0.16932665000000002</v>
      </c>
      <c r="AP345" s="104" t="s">
        <v>67</v>
      </c>
      <c r="AR345" s="110" t="s">
        <v>56</v>
      </c>
      <c r="AS345" s="110" t="s">
        <v>65</v>
      </c>
      <c r="AW345" s="104" t="s">
        <v>144</v>
      </c>
      <c r="BI345" s="111" t="e">
        <f>SUM(BI346:BI353)</f>
        <v>#REF!</v>
      </c>
    </row>
    <row r="346" spans="1:63" s="2" customFormat="1" ht="24.2" customHeight="1" x14ac:dyDescent="0.2">
      <c r="A346" s="162"/>
      <c r="B346" s="112"/>
      <c r="C346" s="113" t="s">
        <v>2880</v>
      </c>
      <c r="D346" s="113" t="s">
        <v>145</v>
      </c>
      <c r="E346" s="114" t="s">
        <v>1595</v>
      </c>
      <c r="F346" s="115" t="s">
        <v>1596</v>
      </c>
      <c r="G346" s="116" t="s">
        <v>169</v>
      </c>
      <c r="H346" s="117">
        <v>1</v>
      </c>
      <c r="I346" s="118"/>
      <c r="J346" s="26"/>
      <c r="K346" s="119" t="s">
        <v>1</v>
      </c>
      <c r="L346" s="120"/>
      <c r="M346" s="121">
        <v>2.9000000000000001E-2</v>
      </c>
      <c r="N346" s="121">
        <f>M346*H346</f>
        <v>2.9000000000000001E-2</v>
      </c>
      <c r="O346" s="121">
        <v>0</v>
      </c>
      <c r="P346" s="121">
        <f>O346*H346</f>
        <v>0</v>
      </c>
      <c r="Q346" s="121">
        <v>0</v>
      </c>
      <c r="R346" s="122">
        <f>Q346*H346</f>
        <v>0</v>
      </c>
      <c r="S346" s="162"/>
      <c r="T346" s="162"/>
      <c r="U346" s="162"/>
      <c r="V346" s="162"/>
      <c r="W346" s="162"/>
      <c r="X346" s="162"/>
      <c r="Y346" s="162"/>
      <c r="Z346" s="162"/>
      <c r="AA346" s="162"/>
      <c r="AB346" s="162"/>
      <c r="AC346" s="162"/>
      <c r="AP346" s="123" t="s">
        <v>214</v>
      </c>
      <c r="AR346" s="123" t="s">
        <v>145</v>
      </c>
      <c r="AS346" s="123" t="s">
        <v>67</v>
      </c>
      <c r="AW346" s="14" t="s">
        <v>144</v>
      </c>
      <c r="BC346" s="124">
        <f>IF(L346="základní",#REF!,0)</f>
        <v>0</v>
      </c>
      <c r="BD346" s="124">
        <f>IF(L346="snížená",#REF!,0)</f>
        <v>0</v>
      </c>
      <c r="BE346" s="124">
        <f>IF(L346="zákl. přenesená",#REF!,0)</f>
        <v>0</v>
      </c>
      <c r="BF346" s="124">
        <f>IF(L346="sníž. přenesená",#REF!,0)</f>
        <v>0</v>
      </c>
      <c r="BG346" s="124">
        <f>IF(L346="nulová",#REF!,0)</f>
        <v>0</v>
      </c>
      <c r="BH346" s="14" t="s">
        <v>65</v>
      </c>
      <c r="BI346" s="124" t="e">
        <f>ROUND(#REF!*H346,2)</f>
        <v>#REF!</v>
      </c>
      <c r="BJ346" s="14" t="s">
        <v>214</v>
      </c>
      <c r="BK346" s="123" t="s">
        <v>2316</v>
      </c>
    </row>
    <row r="347" spans="1:63" s="2" customFormat="1" ht="21.75" customHeight="1" x14ac:dyDescent="0.2">
      <c r="A347" s="162"/>
      <c r="B347" s="112"/>
      <c r="C347" s="113" t="s">
        <v>2881</v>
      </c>
      <c r="D347" s="113" t="s">
        <v>145</v>
      </c>
      <c r="E347" s="114" t="s">
        <v>2882</v>
      </c>
      <c r="F347" s="115" t="s">
        <v>2883</v>
      </c>
      <c r="G347" s="116" t="s">
        <v>178</v>
      </c>
      <c r="H347" s="117">
        <v>73.376999999999995</v>
      </c>
      <c r="I347" s="118"/>
      <c r="J347" s="26"/>
      <c r="K347" s="119" t="s">
        <v>1</v>
      </c>
      <c r="L347" s="120"/>
      <c r="M347" s="121">
        <v>0.52</v>
      </c>
      <c r="N347" s="121">
        <f>M347*H347</f>
        <v>38.156039999999997</v>
      </c>
      <c r="O347" s="121">
        <v>0</v>
      </c>
      <c r="P347" s="121">
        <f>O347*H347</f>
        <v>0</v>
      </c>
      <c r="Q347" s="121">
        <v>0</v>
      </c>
      <c r="R347" s="122">
        <f>Q347*H347</f>
        <v>0</v>
      </c>
      <c r="S347" s="162"/>
      <c r="T347" s="162"/>
      <c r="U347" s="162"/>
      <c r="V347" s="162"/>
      <c r="W347" s="162"/>
      <c r="X347" s="162"/>
      <c r="Y347" s="162"/>
      <c r="Z347" s="162"/>
      <c r="AA347" s="162"/>
      <c r="AB347" s="162"/>
      <c r="AC347" s="162"/>
      <c r="AP347" s="123" t="s">
        <v>214</v>
      </c>
      <c r="AR347" s="123" t="s">
        <v>145</v>
      </c>
      <c r="AS347" s="123" t="s">
        <v>67</v>
      </c>
      <c r="AW347" s="14" t="s">
        <v>144</v>
      </c>
      <c r="BC347" s="124">
        <f>IF(L347="základní",#REF!,0)</f>
        <v>0</v>
      </c>
      <c r="BD347" s="124">
        <f>IF(L347="snížená",#REF!,0)</f>
        <v>0</v>
      </c>
      <c r="BE347" s="124">
        <f>IF(L347="zákl. přenesená",#REF!,0)</f>
        <v>0</v>
      </c>
      <c r="BF347" s="124">
        <f>IF(L347="sníž. přenesená",#REF!,0)</f>
        <v>0</v>
      </c>
      <c r="BG347" s="124">
        <f>IF(L347="nulová",#REF!,0)</f>
        <v>0</v>
      </c>
      <c r="BH347" s="14" t="s">
        <v>65</v>
      </c>
      <c r="BI347" s="124" t="e">
        <f>ROUND(#REF!*H347,2)</f>
        <v>#REF!</v>
      </c>
      <c r="BJ347" s="14" t="s">
        <v>214</v>
      </c>
      <c r="BK347" s="123" t="s">
        <v>2884</v>
      </c>
    </row>
    <row r="348" spans="1:63" s="2" customFormat="1" ht="16.5" customHeight="1" x14ac:dyDescent="0.2">
      <c r="A348" s="162"/>
      <c r="B348" s="112"/>
      <c r="C348" s="113" t="s">
        <v>2885</v>
      </c>
      <c r="D348" s="113" t="s">
        <v>145</v>
      </c>
      <c r="E348" s="114" t="s">
        <v>1916</v>
      </c>
      <c r="F348" s="115" t="s">
        <v>1917</v>
      </c>
      <c r="G348" s="116" t="s">
        <v>178</v>
      </c>
      <c r="H348" s="117">
        <v>546.21500000000003</v>
      </c>
      <c r="I348" s="118"/>
      <c r="J348" s="26"/>
      <c r="K348" s="119" t="s">
        <v>1</v>
      </c>
      <c r="L348" s="120"/>
      <c r="M348" s="121">
        <v>7.3999999999999996E-2</v>
      </c>
      <c r="N348" s="121">
        <f>M348*H348</f>
        <v>40.419910000000002</v>
      </c>
      <c r="O348" s="121">
        <v>1E-3</v>
      </c>
      <c r="P348" s="121">
        <f>O348*H348</f>
        <v>0.54621500000000001</v>
      </c>
      <c r="Q348" s="121">
        <v>3.1E-4</v>
      </c>
      <c r="R348" s="122">
        <f>Q348*H348</f>
        <v>0.16932665000000002</v>
      </c>
      <c r="S348" s="162"/>
      <c r="T348" s="162"/>
      <c r="U348" s="162"/>
      <c r="V348" s="162"/>
      <c r="W348" s="162"/>
      <c r="X348" s="162"/>
      <c r="Y348" s="162"/>
      <c r="Z348" s="162"/>
      <c r="AA348" s="162"/>
      <c r="AB348" s="162"/>
      <c r="AC348" s="162"/>
      <c r="AP348" s="123" t="s">
        <v>214</v>
      </c>
      <c r="AR348" s="123" t="s">
        <v>145</v>
      </c>
      <c r="AS348" s="123" t="s">
        <v>67</v>
      </c>
      <c r="AW348" s="14" t="s">
        <v>144</v>
      </c>
      <c r="BC348" s="124">
        <f>IF(L348="základní",#REF!,0)</f>
        <v>0</v>
      </c>
      <c r="BD348" s="124">
        <f>IF(L348="snížená",#REF!,0)</f>
        <v>0</v>
      </c>
      <c r="BE348" s="124">
        <f>IF(L348="zákl. přenesená",#REF!,0)</f>
        <v>0</v>
      </c>
      <c r="BF348" s="124">
        <f>IF(L348="sníž. přenesená",#REF!,0)</f>
        <v>0</v>
      </c>
      <c r="BG348" s="124">
        <f>IF(L348="nulová",#REF!,0)</f>
        <v>0</v>
      </c>
      <c r="BH348" s="14" t="s">
        <v>65</v>
      </c>
      <c r="BI348" s="124" t="e">
        <f>ROUND(#REF!*H348,2)</f>
        <v>#REF!</v>
      </c>
      <c r="BJ348" s="14" t="s">
        <v>214</v>
      </c>
      <c r="BK348" s="123" t="s">
        <v>2317</v>
      </c>
    </row>
    <row r="349" spans="1:63" s="2" customFormat="1" ht="24.2" customHeight="1" x14ac:dyDescent="0.2">
      <c r="A349" s="162"/>
      <c r="B349" s="112"/>
      <c r="C349" s="113" t="s">
        <v>2886</v>
      </c>
      <c r="D349" s="113" t="s">
        <v>145</v>
      </c>
      <c r="E349" s="114" t="s">
        <v>1919</v>
      </c>
      <c r="F349" s="115" t="s">
        <v>2318</v>
      </c>
      <c r="G349" s="116" t="s">
        <v>178</v>
      </c>
      <c r="H349" s="117">
        <v>426.66800000000001</v>
      </c>
      <c r="I349" s="118"/>
      <c r="J349" s="26"/>
      <c r="K349" s="119" t="s">
        <v>1</v>
      </c>
      <c r="L349" s="120"/>
      <c r="M349" s="121">
        <v>3.6999999999999998E-2</v>
      </c>
      <c r="N349" s="121">
        <f>M349*H349</f>
        <v>15.786716</v>
      </c>
      <c r="O349" s="121">
        <v>0</v>
      </c>
      <c r="P349" s="121">
        <f>O349*H349</f>
        <v>0</v>
      </c>
      <c r="Q349" s="121">
        <v>0</v>
      </c>
      <c r="R349" s="122">
        <f>Q349*H349</f>
        <v>0</v>
      </c>
      <c r="S349" s="162"/>
      <c r="T349" s="162"/>
      <c r="U349" s="162"/>
      <c r="V349" s="162"/>
      <c r="W349" s="162"/>
      <c r="X349" s="162"/>
      <c r="Y349" s="162"/>
      <c r="Z349" s="162"/>
      <c r="AA349" s="162"/>
      <c r="AB349" s="162"/>
      <c r="AC349" s="162"/>
      <c r="AP349" s="123" t="s">
        <v>214</v>
      </c>
      <c r="AR349" s="123" t="s">
        <v>145</v>
      </c>
      <c r="AS349" s="123" t="s">
        <v>67</v>
      </c>
      <c r="AW349" s="14" t="s">
        <v>144</v>
      </c>
      <c r="BC349" s="124">
        <f>IF(L349="základní",#REF!,0)</f>
        <v>0</v>
      </c>
      <c r="BD349" s="124">
        <f>IF(L349="snížená",#REF!,0)</f>
        <v>0</v>
      </c>
      <c r="BE349" s="124">
        <f>IF(L349="zákl. přenesená",#REF!,0)</f>
        <v>0</v>
      </c>
      <c r="BF349" s="124">
        <f>IF(L349="sníž. přenesená",#REF!,0)</f>
        <v>0</v>
      </c>
      <c r="BG349" s="124">
        <f>IF(L349="nulová",#REF!,0)</f>
        <v>0</v>
      </c>
      <c r="BH349" s="14" t="s">
        <v>65</v>
      </c>
      <c r="BI349" s="124" t="e">
        <f>ROUND(#REF!*H349,2)</f>
        <v>#REF!</v>
      </c>
      <c r="BJ349" s="14" t="s">
        <v>214</v>
      </c>
      <c r="BK349" s="123" t="s">
        <v>2319</v>
      </c>
    </row>
    <row r="350" spans="1:63" s="2" customFormat="1" ht="24.2" customHeight="1" x14ac:dyDescent="0.2">
      <c r="A350" s="162"/>
      <c r="B350" s="112"/>
      <c r="C350" s="113" t="s">
        <v>2887</v>
      </c>
      <c r="D350" s="113" t="s">
        <v>145</v>
      </c>
      <c r="E350" s="114" t="s">
        <v>1601</v>
      </c>
      <c r="F350" s="115" t="s">
        <v>1602</v>
      </c>
      <c r="G350" s="116" t="s">
        <v>178</v>
      </c>
      <c r="H350" s="117">
        <v>401.77300000000002</v>
      </c>
      <c r="I350" s="118"/>
      <c r="J350" s="26"/>
      <c r="K350" s="119" t="s">
        <v>1</v>
      </c>
      <c r="L350" s="120"/>
      <c r="M350" s="121">
        <v>3.3000000000000002E-2</v>
      </c>
      <c r="N350" s="121">
        <f>M350*H350</f>
        <v>13.258509000000002</v>
      </c>
      <c r="O350" s="121">
        <v>2.0000000000000001E-4</v>
      </c>
      <c r="P350" s="121">
        <f>O350*H350</f>
        <v>8.0354600000000012E-2</v>
      </c>
      <c r="Q350" s="121">
        <v>0</v>
      </c>
      <c r="R350" s="122">
        <f>Q350*H350</f>
        <v>0</v>
      </c>
      <c r="S350" s="162"/>
      <c r="T350" s="162"/>
      <c r="U350" s="162"/>
      <c r="V350" s="162"/>
      <c r="W350" s="162"/>
      <c r="X350" s="162"/>
      <c r="Y350" s="162"/>
      <c r="Z350" s="162"/>
      <c r="AA350" s="162"/>
      <c r="AB350" s="162"/>
      <c r="AC350" s="162"/>
      <c r="AP350" s="123" t="s">
        <v>214</v>
      </c>
      <c r="AR350" s="123" t="s">
        <v>145</v>
      </c>
      <c r="AS350" s="123" t="s">
        <v>67</v>
      </c>
      <c r="AW350" s="14" t="s">
        <v>144</v>
      </c>
      <c r="BC350" s="124">
        <f>IF(L350="základní",#REF!,0)</f>
        <v>0</v>
      </c>
      <c r="BD350" s="124">
        <f>IF(L350="snížená",#REF!,0)</f>
        <v>0</v>
      </c>
      <c r="BE350" s="124">
        <f>IF(L350="zákl. přenesená",#REF!,0)</f>
        <v>0</v>
      </c>
      <c r="BF350" s="124">
        <f>IF(L350="sníž. přenesená",#REF!,0)</f>
        <v>0</v>
      </c>
      <c r="BG350" s="124">
        <f>IF(L350="nulová",#REF!,0)</f>
        <v>0</v>
      </c>
      <c r="BH350" s="14" t="s">
        <v>65</v>
      </c>
      <c r="BI350" s="124" t="e">
        <f>ROUND(#REF!*H350,2)</f>
        <v>#REF!</v>
      </c>
      <c r="BJ350" s="14" t="s">
        <v>214</v>
      </c>
      <c r="BK350" s="123" t="s">
        <v>2320</v>
      </c>
    </row>
    <row r="351" spans="1:63" s="2" customFormat="1" ht="33" customHeight="1" x14ac:dyDescent="0.2">
      <c r="A351" s="162"/>
      <c r="B351" s="112"/>
      <c r="C351" s="113" t="s">
        <v>2888</v>
      </c>
      <c r="D351" s="113" t="s">
        <v>145</v>
      </c>
      <c r="E351" s="114" t="s">
        <v>1923</v>
      </c>
      <c r="F351" s="115" t="s">
        <v>2321</v>
      </c>
      <c r="G351" s="116" t="s">
        <v>178</v>
      </c>
      <c r="H351" s="117">
        <v>521.32000000000005</v>
      </c>
      <c r="I351" s="118"/>
      <c r="J351" s="26"/>
      <c r="K351" s="119" t="s">
        <v>1</v>
      </c>
      <c r="L351" s="120"/>
      <c r="M351" s="121">
        <v>0.104</v>
      </c>
      <c r="N351" s="121">
        <f>M351*H351</f>
        <v>54.217280000000002</v>
      </c>
      <c r="O351" s="121">
        <v>2.5999999999999998E-4</v>
      </c>
      <c r="P351" s="121">
        <f>O351*H351</f>
        <v>0.1355432</v>
      </c>
      <c r="Q351" s="121">
        <v>0</v>
      </c>
      <c r="R351" s="122">
        <f>Q351*H351</f>
        <v>0</v>
      </c>
      <c r="S351" s="162"/>
      <c r="T351" s="162"/>
      <c r="U351" s="162"/>
      <c r="V351" s="162"/>
      <c r="W351" s="162"/>
      <c r="X351" s="162"/>
      <c r="Y351" s="162"/>
      <c r="Z351" s="162"/>
      <c r="AA351" s="162"/>
      <c r="AB351" s="162"/>
      <c r="AC351" s="162"/>
      <c r="AP351" s="123" t="s">
        <v>214</v>
      </c>
      <c r="AR351" s="123" t="s">
        <v>145</v>
      </c>
      <c r="AS351" s="123" t="s">
        <v>67</v>
      </c>
      <c r="AW351" s="14" t="s">
        <v>144</v>
      </c>
      <c r="BC351" s="124">
        <f>IF(L351="základní",#REF!,0)</f>
        <v>0</v>
      </c>
      <c r="BD351" s="124">
        <f>IF(L351="snížená",#REF!,0)</f>
        <v>0</v>
      </c>
      <c r="BE351" s="124">
        <f>IF(L351="zákl. přenesená",#REF!,0)</f>
        <v>0</v>
      </c>
      <c r="BF351" s="124">
        <f>IF(L351="sníž. přenesená",#REF!,0)</f>
        <v>0</v>
      </c>
      <c r="BG351" s="124">
        <f>IF(L351="nulová",#REF!,0)</f>
        <v>0</v>
      </c>
      <c r="BH351" s="14" t="s">
        <v>65</v>
      </c>
      <c r="BI351" s="124" t="e">
        <f>ROUND(#REF!*H351,2)</f>
        <v>#REF!</v>
      </c>
      <c r="BJ351" s="14" t="s">
        <v>214</v>
      </c>
      <c r="BK351" s="123" t="s">
        <v>2322</v>
      </c>
    </row>
    <row r="352" spans="1:63" s="2" customFormat="1" ht="24.2" customHeight="1" x14ac:dyDescent="0.2">
      <c r="A352" s="162"/>
      <c r="B352" s="112"/>
      <c r="C352" s="113" t="s">
        <v>2889</v>
      </c>
      <c r="D352" s="113" t="s">
        <v>145</v>
      </c>
      <c r="E352" s="114" t="s">
        <v>2890</v>
      </c>
      <c r="F352" s="115" t="s">
        <v>2891</v>
      </c>
      <c r="G352" s="116" t="s">
        <v>178</v>
      </c>
      <c r="H352" s="117">
        <v>521.32000000000005</v>
      </c>
      <c r="I352" s="118"/>
      <c r="J352" s="26"/>
      <c r="K352" s="119" t="s">
        <v>1</v>
      </c>
      <c r="L352" s="120"/>
      <c r="M352" s="121">
        <v>1.6E-2</v>
      </c>
      <c r="N352" s="121">
        <f>M352*H352</f>
        <v>8.3411200000000001</v>
      </c>
      <c r="O352" s="121">
        <v>0</v>
      </c>
      <c r="P352" s="121">
        <f>O352*H352</f>
        <v>0</v>
      </c>
      <c r="Q352" s="121">
        <v>0</v>
      </c>
      <c r="R352" s="122">
        <f>Q352*H352</f>
        <v>0</v>
      </c>
      <c r="S352" s="162"/>
      <c r="T352" s="162"/>
      <c r="U352" s="162"/>
      <c r="V352" s="162"/>
      <c r="W352" s="162"/>
      <c r="X352" s="162"/>
      <c r="Y352" s="162"/>
      <c r="Z352" s="162"/>
      <c r="AA352" s="162"/>
      <c r="AB352" s="162"/>
      <c r="AC352" s="162"/>
      <c r="AP352" s="123" t="s">
        <v>214</v>
      </c>
      <c r="AR352" s="123" t="s">
        <v>145</v>
      </c>
      <c r="AS352" s="123" t="s">
        <v>67</v>
      </c>
      <c r="AW352" s="14" t="s">
        <v>144</v>
      </c>
      <c r="BC352" s="124">
        <f>IF(L352="základní",#REF!,0)</f>
        <v>0</v>
      </c>
      <c r="BD352" s="124">
        <f>IF(L352="snížená",#REF!,0)</f>
        <v>0</v>
      </c>
      <c r="BE352" s="124">
        <f>IF(L352="zákl. přenesená",#REF!,0)</f>
        <v>0</v>
      </c>
      <c r="BF352" s="124">
        <f>IF(L352="sníž. přenesená",#REF!,0)</f>
        <v>0</v>
      </c>
      <c r="BG352" s="124">
        <f>IF(L352="nulová",#REF!,0)</f>
        <v>0</v>
      </c>
      <c r="BH352" s="14" t="s">
        <v>65</v>
      </c>
      <c r="BI352" s="124" t="e">
        <f>ROUND(#REF!*H352,2)</f>
        <v>#REF!</v>
      </c>
      <c r="BJ352" s="14" t="s">
        <v>214</v>
      </c>
      <c r="BK352" s="123" t="s">
        <v>2892</v>
      </c>
    </row>
    <row r="353" spans="1:63" s="2" customFormat="1" ht="33" customHeight="1" x14ac:dyDescent="0.2">
      <c r="A353" s="162"/>
      <c r="B353" s="112"/>
      <c r="C353" s="113" t="s">
        <v>2893</v>
      </c>
      <c r="D353" s="113" t="s">
        <v>145</v>
      </c>
      <c r="E353" s="114" t="s">
        <v>2894</v>
      </c>
      <c r="F353" s="115" t="s">
        <v>2895</v>
      </c>
      <c r="G353" s="116" t="s">
        <v>178</v>
      </c>
      <c r="H353" s="117">
        <v>401.77300000000002</v>
      </c>
      <c r="I353" s="118"/>
      <c r="J353" s="26"/>
      <c r="K353" s="119" t="s">
        <v>1</v>
      </c>
      <c r="L353" s="120"/>
      <c r="M353" s="121">
        <v>0</v>
      </c>
      <c r="N353" s="121">
        <f>M353*H353</f>
        <v>0</v>
      </c>
      <c r="O353" s="121">
        <v>3.0000000000000001E-5</v>
      </c>
      <c r="P353" s="121">
        <f>O353*H353</f>
        <v>1.2053190000000002E-2</v>
      </c>
      <c r="Q353" s="121">
        <v>0</v>
      </c>
      <c r="R353" s="122">
        <f>Q353*H353</f>
        <v>0</v>
      </c>
      <c r="S353" s="162"/>
      <c r="T353" s="162"/>
      <c r="U353" s="162"/>
      <c r="V353" s="162"/>
      <c r="W353" s="162"/>
      <c r="X353" s="162"/>
      <c r="Y353" s="162"/>
      <c r="Z353" s="162"/>
      <c r="AA353" s="162"/>
      <c r="AB353" s="162"/>
      <c r="AC353" s="162"/>
      <c r="AP353" s="123" t="s">
        <v>214</v>
      </c>
      <c r="AR353" s="123" t="s">
        <v>145</v>
      </c>
      <c r="AS353" s="123" t="s">
        <v>67</v>
      </c>
      <c r="AW353" s="14" t="s">
        <v>144</v>
      </c>
      <c r="BC353" s="124">
        <f>IF(L353="základní",#REF!,0)</f>
        <v>0</v>
      </c>
      <c r="BD353" s="124">
        <f>IF(L353="snížená",#REF!,0)</f>
        <v>0</v>
      </c>
      <c r="BE353" s="124">
        <f>IF(L353="zákl. přenesená",#REF!,0)</f>
        <v>0</v>
      </c>
      <c r="BF353" s="124">
        <f>IF(L353="sníž. přenesená",#REF!,0)</f>
        <v>0</v>
      </c>
      <c r="BG353" s="124">
        <f>IF(L353="nulová",#REF!,0)</f>
        <v>0</v>
      </c>
      <c r="BH353" s="14" t="s">
        <v>65</v>
      </c>
      <c r="BI353" s="124" t="e">
        <f>ROUND(#REF!*H353,2)</f>
        <v>#REF!</v>
      </c>
      <c r="BJ353" s="14" t="s">
        <v>214</v>
      </c>
      <c r="BK353" s="123" t="s">
        <v>2896</v>
      </c>
    </row>
    <row r="354" spans="1:63" s="12" customFormat="1" ht="25.9" customHeight="1" x14ac:dyDescent="0.2">
      <c r="B354" s="103"/>
      <c r="D354" s="104" t="s">
        <v>56</v>
      </c>
      <c r="E354" s="105" t="s">
        <v>1177</v>
      </c>
      <c r="F354" s="105" t="s">
        <v>1178</v>
      </c>
      <c r="J354" s="103"/>
      <c r="K354" s="106"/>
      <c r="L354" s="107"/>
      <c r="M354" s="107"/>
      <c r="N354" s="108">
        <f>N355</f>
        <v>0</v>
      </c>
      <c r="O354" s="107"/>
      <c r="P354" s="108">
        <f>P355</f>
        <v>0</v>
      </c>
      <c r="Q354" s="107"/>
      <c r="R354" s="109">
        <f>R355</f>
        <v>0</v>
      </c>
      <c r="AP354" s="104" t="s">
        <v>151</v>
      </c>
      <c r="AR354" s="110" t="s">
        <v>56</v>
      </c>
      <c r="AS354" s="110" t="s">
        <v>57</v>
      </c>
      <c r="AW354" s="104" t="s">
        <v>144</v>
      </c>
      <c r="BI354" s="111" t="e">
        <f>BI355</f>
        <v>#REF!</v>
      </c>
    </row>
    <row r="355" spans="1:63" s="2" customFormat="1" ht="24.2" customHeight="1" x14ac:dyDescent="0.2">
      <c r="A355" s="162"/>
      <c r="B355" s="112"/>
      <c r="C355" s="113" t="s">
        <v>2897</v>
      </c>
      <c r="D355" s="113" t="s">
        <v>145</v>
      </c>
      <c r="E355" s="114" t="s">
        <v>2323</v>
      </c>
      <c r="F355" s="115" t="s">
        <v>2324</v>
      </c>
      <c r="G355" s="116" t="s">
        <v>198</v>
      </c>
      <c r="H355" s="117">
        <v>75.257999999999996</v>
      </c>
      <c r="I355" s="118"/>
      <c r="J355" s="26"/>
      <c r="K355" s="135" t="s">
        <v>1</v>
      </c>
      <c r="L355" s="120"/>
      <c r="M355" s="137">
        <v>0</v>
      </c>
      <c r="N355" s="137">
        <f>M355*H355</f>
        <v>0</v>
      </c>
      <c r="O355" s="137">
        <v>0</v>
      </c>
      <c r="P355" s="137">
        <f>O355*H355</f>
        <v>0</v>
      </c>
      <c r="Q355" s="137">
        <v>0</v>
      </c>
      <c r="R355" s="138">
        <f>Q355*H355</f>
        <v>0</v>
      </c>
      <c r="S355" s="162"/>
      <c r="T355" s="162"/>
      <c r="U355" s="162"/>
      <c r="V355" s="162"/>
      <c r="W355" s="162"/>
      <c r="X355" s="162"/>
      <c r="Y355" s="162"/>
      <c r="Z355" s="162"/>
      <c r="AA355" s="162"/>
      <c r="AB355" s="162"/>
      <c r="AC355" s="162"/>
      <c r="AP355" s="123" t="s">
        <v>415</v>
      </c>
      <c r="AR355" s="123" t="s">
        <v>145</v>
      </c>
      <c r="AS355" s="123" t="s">
        <v>65</v>
      </c>
      <c r="AW355" s="14" t="s">
        <v>144</v>
      </c>
      <c r="BC355" s="124">
        <f>IF(L355="základní",#REF!,0)</f>
        <v>0</v>
      </c>
      <c r="BD355" s="124">
        <f>IF(L355="snížená",#REF!,0)</f>
        <v>0</v>
      </c>
      <c r="BE355" s="124">
        <f>IF(L355="zákl. přenesená",#REF!,0)</f>
        <v>0</v>
      </c>
      <c r="BF355" s="124">
        <f>IF(L355="sníž. přenesená",#REF!,0)</f>
        <v>0</v>
      </c>
      <c r="BG355" s="124">
        <f>IF(L355="nulová",#REF!,0)</f>
        <v>0</v>
      </c>
      <c r="BH355" s="14" t="s">
        <v>65</v>
      </c>
      <c r="BI355" s="124" t="e">
        <f>ROUND(#REF!*H355,2)</f>
        <v>#REF!</v>
      </c>
      <c r="BJ355" s="14" t="s">
        <v>415</v>
      </c>
      <c r="BK355" s="123" t="s">
        <v>2898</v>
      </c>
    </row>
    <row r="356" spans="1:63" s="2" customFormat="1" ht="6.95" customHeight="1" x14ac:dyDescent="0.2">
      <c r="A356" s="162"/>
      <c r="B356" s="35"/>
      <c r="C356" s="36"/>
      <c r="D356" s="36"/>
      <c r="E356" s="36"/>
      <c r="F356" s="36"/>
      <c r="G356" s="36"/>
      <c r="H356" s="36"/>
      <c r="I356" s="36"/>
      <c r="J356" s="26"/>
      <c r="K356" s="162"/>
      <c r="M356" s="162"/>
      <c r="N356" s="162"/>
      <c r="O356" s="162"/>
      <c r="P356" s="162"/>
      <c r="Q356" s="162"/>
      <c r="R356" s="162"/>
      <c r="S356" s="162"/>
      <c r="T356" s="162"/>
      <c r="U356" s="162"/>
      <c r="V356" s="162"/>
      <c r="W356" s="162"/>
      <c r="X356" s="162"/>
      <c r="Y356" s="162"/>
      <c r="Z356" s="162"/>
      <c r="AA356" s="162"/>
      <c r="AB356" s="162"/>
      <c r="AC356" s="162"/>
    </row>
  </sheetData>
  <autoFilter ref="C139:I355"/>
  <mergeCells count="9">
    <mergeCell ref="E87:H87"/>
    <mergeCell ref="E130:H130"/>
    <mergeCell ref="E132:H132"/>
    <mergeCell ref="J2:T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1" fitToHeight="100" orientation="portrait" r:id="rId1"/>
  <headerFooter>
    <oddFooter>&amp;CStrana &amp;P z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319"/>
  <sheetViews>
    <sheetView showGridLines="0" workbookViewId="0">
      <selection activeCell="C4" sqref="C4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96.1640625" style="1" customWidth="1"/>
    <col min="7" max="7" width="7.5" style="1" customWidth="1"/>
    <col min="8" max="8" width="14" style="1" customWidth="1"/>
    <col min="9" max="9" width="22.33203125" style="1" hidden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1" spans="1:44" x14ac:dyDescent="0.2">
      <c r="A1" s="79"/>
    </row>
    <row r="2" spans="1:44" s="1" customFormat="1" ht="36.950000000000003" customHeight="1" x14ac:dyDescent="0.2">
      <c r="J2" s="189" t="s">
        <v>5</v>
      </c>
      <c r="K2" s="172"/>
      <c r="L2" s="172"/>
      <c r="M2" s="172"/>
      <c r="N2" s="172"/>
      <c r="O2" s="172"/>
      <c r="P2" s="172"/>
      <c r="Q2" s="172"/>
      <c r="R2" s="172"/>
      <c r="S2" s="172"/>
      <c r="T2" s="172"/>
      <c r="AR2" s="14" t="s">
        <v>106</v>
      </c>
    </row>
    <row r="3" spans="1:4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7"/>
      <c r="AR3" s="14" t="s">
        <v>67</v>
      </c>
    </row>
    <row r="4" spans="1:44" s="1" customFormat="1" ht="24.95" customHeight="1" x14ac:dyDescent="0.2">
      <c r="B4" s="17"/>
      <c r="D4" s="18" t="str">
        <f>'001 - Oprava střechy VB'!D4</f>
        <v>KRYCÍ LIST ORIENTAČNÍHO SOUPISU</v>
      </c>
      <c r="J4" s="17"/>
      <c r="K4" s="80" t="s">
        <v>10</v>
      </c>
      <c r="AR4" s="14" t="s">
        <v>3</v>
      </c>
    </row>
    <row r="5" spans="1:44" s="1" customFormat="1" ht="6.95" customHeight="1" x14ac:dyDescent="0.2">
      <c r="B5" s="17"/>
      <c r="J5" s="17"/>
    </row>
    <row r="6" spans="1:44" s="1" customFormat="1" ht="12" customHeight="1" x14ac:dyDescent="0.2">
      <c r="B6" s="17"/>
      <c r="D6" s="23" t="s">
        <v>14</v>
      </c>
      <c r="J6" s="17"/>
    </row>
    <row r="7" spans="1:44" s="1" customFormat="1" ht="26.25" customHeight="1" x14ac:dyDescent="0.2">
      <c r="B7" s="17"/>
      <c r="E7" s="202" t="str">
        <f>'Rekapitulace zakázky'!K6</f>
        <v>Údržbové a dílčí opravné práce na objektech u SPS OŘ PHA 2023-2024 - Praha město</v>
      </c>
      <c r="F7" s="203"/>
      <c r="G7" s="203"/>
      <c r="H7" s="203"/>
      <c r="J7" s="17"/>
    </row>
    <row r="8" spans="1:44" s="2" customFormat="1" ht="12" customHeight="1" x14ac:dyDescent="0.2">
      <c r="A8" s="25"/>
      <c r="B8" s="26"/>
      <c r="C8" s="25"/>
      <c r="D8" s="23" t="s">
        <v>114</v>
      </c>
      <c r="E8" s="25"/>
      <c r="F8" s="25"/>
      <c r="G8" s="25"/>
      <c r="H8" s="25"/>
      <c r="I8" s="25"/>
      <c r="J8" s="31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</row>
    <row r="9" spans="1:44" s="2" customFormat="1" ht="16.5" customHeight="1" x14ac:dyDescent="0.2">
      <c r="A9" s="25"/>
      <c r="B9" s="26"/>
      <c r="C9" s="25"/>
      <c r="D9" s="25"/>
      <c r="E9" s="167" t="s">
        <v>2899</v>
      </c>
      <c r="F9" s="201"/>
      <c r="G9" s="201"/>
      <c r="H9" s="201"/>
      <c r="I9" s="25"/>
      <c r="J9" s="31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</row>
    <row r="10" spans="1:44" s="2" customFormat="1" x14ac:dyDescent="0.2">
      <c r="A10" s="25"/>
      <c r="B10" s="26"/>
      <c r="C10" s="25"/>
      <c r="D10" s="25"/>
      <c r="E10" s="25"/>
      <c r="F10" s="25"/>
      <c r="G10" s="25"/>
      <c r="H10" s="25"/>
      <c r="I10" s="25"/>
      <c r="J10" s="31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</row>
    <row r="11" spans="1:44" s="2" customFormat="1" ht="12" customHeight="1" x14ac:dyDescent="0.2">
      <c r="A11" s="25"/>
      <c r="B11" s="26"/>
      <c r="C11" s="25"/>
      <c r="D11" s="23" t="s">
        <v>16</v>
      </c>
      <c r="E11" s="25"/>
      <c r="F11" s="21" t="s">
        <v>1</v>
      </c>
      <c r="G11" s="25"/>
      <c r="H11" s="25"/>
      <c r="I11" s="25"/>
      <c r="J11" s="31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</row>
    <row r="12" spans="1:44" s="2" customFormat="1" ht="12" customHeight="1" x14ac:dyDescent="0.2">
      <c r="A12" s="25"/>
      <c r="B12" s="26"/>
      <c r="C12" s="25"/>
      <c r="D12" s="23" t="s">
        <v>18</v>
      </c>
      <c r="E12" s="25"/>
      <c r="F12" s="21" t="s">
        <v>19</v>
      </c>
      <c r="G12" s="25"/>
      <c r="H12" s="25"/>
      <c r="I12" s="25"/>
      <c r="J12" s="31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</row>
    <row r="13" spans="1:44" s="2" customFormat="1" ht="10.9" customHeight="1" x14ac:dyDescent="0.2">
      <c r="A13" s="25"/>
      <c r="B13" s="26"/>
      <c r="C13" s="25"/>
      <c r="D13" s="25"/>
      <c r="E13" s="25"/>
      <c r="F13" s="25"/>
      <c r="G13" s="25"/>
      <c r="H13" s="25"/>
      <c r="I13" s="25"/>
      <c r="J13" s="31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</row>
    <row r="14" spans="1:44" s="2" customFormat="1" ht="12" customHeight="1" x14ac:dyDescent="0.2">
      <c r="A14" s="25"/>
      <c r="B14" s="26"/>
      <c r="C14" s="25"/>
      <c r="D14" s="23" t="s">
        <v>22</v>
      </c>
      <c r="E14" s="25"/>
      <c r="F14" s="25"/>
      <c r="G14" s="25"/>
      <c r="H14" s="25"/>
      <c r="I14" s="25"/>
      <c r="J14" s="31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</row>
    <row r="15" spans="1:44" s="2" customFormat="1" ht="18" customHeight="1" x14ac:dyDescent="0.2">
      <c r="A15" s="25"/>
      <c r="B15" s="26"/>
      <c r="C15" s="25"/>
      <c r="D15" s="25"/>
      <c r="E15" s="21" t="s">
        <v>25</v>
      </c>
      <c r="F15" s="25"/>
      <c r="G15" s="25"/>
      <c r="H15" s="25"/>
      <c r="I15" s="25"/>
      <c r="J15" s="31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</row>
    <row r="16" spans="1:44" s="2" customFormat="1" ht="6.95" customHeight="1" x14ac:dyDescent="0.2">
      <c r="A16" s="25"/>
      <c r="B16" s="26"/>
      <c r="C16" s="25"/>
      <c r="D16" s="25"/>
      <c r="E16" s="25"/>
      <c r="F16" s="25"/>
      <c r="G16" s="25"/>
      <c r="H16" s="25"/>
      <c r="I16" s="25"/>
      <c r="J16" s="31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</row>
    <row r="17" spans="1:29" s="2" customFormat="1" ht="12" customHeight="1" x14ac:dyDescent="0.2">
      <c r="A17" s="25"/>
      <c r="B17" s="26"/>
      <c r="C17" s="25"/>
      <c r="D17" s="23" t="s">
        <v>28</v>
      </c>
      <c r="E17" s="25"/>
      <c r="F17" s="25"/>
      <c r="G17" s="25"/>
      <c r="H17" s="25"/>
      <c r="I17" s="25"/>
      <c r="J17" s="31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</row>
    <row r="18" spans="1:29" s="2" customFormat="1" ht="18" customHeight="1" x14ac:dyDescent="0.2">
      <c r="A18" s="25"/>
      <c r="B18" s="26"/>
      <c r="C18" s="25"/>
      <c r="D18" s="25"/>
      <c r="E18" s="171" t="str">
        <f>'Rekapitulace zakázky'!E14</f>
        <v xml:space="preserve"> </v>
      </c>
      <c r="F18" s="171"/>
      <c r="G18" s="171"/>
      <c r="H18" s="171"/>
      <c r="I18" s="25"/>
      <c r="J18" s="31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</row>
    <row r="19" spans="1:29" s="2" customFormat="1" ht="6.95" customHeight="1" x14ac:dyDescent="0.2">
      <c r="A19" s="25"/>
      <c r="B19" s="26"/>
      <c r="C19" s="25"/>
      <c r="D19" s="25"/>
      <c r="E19" s="25"/>
      <c r="F19" s="25"/>
      <c r="G19" s="25"/>
      <c r="H19" s="25"/>
      <c r="I19" s="25"/>
      <c r="J19" s="31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s="2" customFormat="1" ht="12" customHeight="1" x14ac:dyDescent="0.2">
      <c r="A20" s="25"/>
      <c r="B20" s="26"/>
      <c r="C20" s="25"/>
      <c r="D20" s="23" t="s">
        <v>30</v>
      </c>
      <c r="E20" s="25"/>
      <c r="F20" s="25"/>
      <c r="G20" s="25"/>
      <c r="H20" s="25"/>
      <c r="I20" s="25"/>
      <c r="J20" s="31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s="2" customFormat="1" ht="18" customHeight="1" x14ac:dyDescent="0.2">
      <c r="A21" s="25"/>
      <c r="B21" s="26"/>
      <c r="C21" s="25"/>
      <c r="D21" s="25"/>
      <c r="E21" s="21" t="str">
        <f>IF('Rekapitulace zakázky'!E17="","",'Rekapitulace zakázky'!E17)</f>
        <v xml:space="preserve"> </v>
      </c>
      <c r="F21" s="25"/>
      <c r="G21" s="25"/>
      <c r="H21" s="25"/>
      <c r="I21" s="25"/>
      <c r="J21" s="31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s="2" customFormat="1" ht="6.95" customHeight="1" x14ac:dyDescent="0.2">
      <c r="A22" s="25"/>
      <c r="B22" s="26"/>
      <c r="C22" s="25"/>
      <c r="D22" s="25"/>
      <c r="E22" s="25"/>
      <c r="F22" s="25"/>
      <c r="G22" s="25"/>
      <c r="H22" s="25"/>
      <c r="I22" s="25"/>
      <c r="J22" s="31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s="2" customFormat="1" ht="12" customHeight="1" x14ac:dyDescent="0.2">
      <c r="A23" s="25"/>
      <c r="B23" s="26"/>
      <c r="C23" s="25"/>
      <c r="D23" s="23" t="s">
        <v>32</v>
      </c>
      <c r="E23" s="25"/>
      <c r="F23" s="25"/>
      <c r="G23" s="25"/>
      <c r="H23" s="25"/>
      <c r="I23" s="25"/>
      <c r="J23" s="31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s="2" customFormat="1" ht="18" customHeight="1" x14ac:dyDescent="0.2">
      <c r="A24" s="25"/>
      <c r="B24" s="26"/>
      <c r="C24" s="25"/>
      <c r="D24" s="25"/>
      <c r="E24" s="21" t="s">
        <v>33</v>
      </c>
      <c r="F24" s="25"/>
      <c r="G24" s="25"/>
      <c r="H24" s="25"/>
      <c r="I24" s="25"/>
      <c r="J24" s="31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s="2" customFormat="1" ht="6.95" customHeight="1" x14ac:dyDescent="0.2">
      <c r="A25" s="25"/>
      <c r="B25" s="26"/>
      <c r="C25" s="25"/>
      <c r="D25" s="25"/>
      <c r="E25" s="25"/>
      <c r="F25" s="25"/>
      <c r="G25" s="25"/>
      <c r="H25" s="25"/>
      <c r="I25" s="25"/>
      <c r="J25" s="31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</row>
    <row r="26" spans="1:29" s="2" customFormat="1" ht="12" customHeight="1" x14ac:dyDescent="0.2">
      <c r="A26" s="25"/>
      <c r="B26" s="26"/>
      <c r="C26" s="25"/>
      <c r="D26" s="23" t="s">
        <v>34</v>
      </c>
      <c r="E26" s="25"/>
      <c r="F26" s="25"/>
      <c r="G26" s="25"/>
      <c r="H26" s="25"/>
      <c r="I26" s="25"/>
      <c r="J26" s="31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</row>
    <row r="27" spans="1:29" s="8" customFormat="1" ht="16.5" customHeight="1" x14ac:dyDescent="0.2">
      <c r="A27" s="81"/>
      <c r="B27" s="82"/>
      <c r="C27" s="81"/>
      <c r="D27" s="81"/>
      <c r="E27" s="174" t="s">
        <v>1</v>
      </c>
      <c r="F27" s="174"/>
      <c r="G27" s="174"/>
      <c r="H27" s="174"/>
      <c r="I27" s="81"/>
      <c r="J27" s="83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</row>
    <row r="28" spans="1:29" s="2" customFormat="1" ht="6.95" customHeight="1" x14ac:dyDescent="0.2">
      <c r="A28" s="25"/>
      <c r="B28" s="26"/>
      <c r="C28" s="25"/>
      <c r="D28" s="25"/>
      <c r="E28" s="25"/>
      <c r="F28" s="25"/>
      <c r="G28" s="25"/>
      <c r="H28" s="25"/>
      <c r="I28" s="25"/>
      <c r="J28" s="31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</row>
    <row r="29" spans="1:29" s="2" customFormat="1" ht="6.95" customHeight="1" x14ac:dyDescent="0.2">
      <c r="A29" s="25"/>
      <c r="B29" s="26"/>
      <c r="C29" s="25"/>
      <c r="D29" s="45"/>
      <c r="E29" s="45"/>
      <c r="F29" s="45"/>
      <c r="G29" s="45"/>
      <c r="H29" s="45"/>
      <c r="I29" s="53"/>
      <c r="J29" s="31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</row>
    <row r="30" spans="1:29" s="2" customFormat="1" ht="25.35" customHeight="1" x14ac:dyDescent="0.2">
      <c r="A30" s="25"/>
      <c r="B30" s="26"/>
      <c r="C30" s="25"/>
      <c r="D30" s="141"/>
      <c r="E30" s="45"/>
      <c r="F30" s="45"/>
      <c r="G30" s="45"/>
      <c r="H30" s="45"/>
      <c r="I30" s="25"/>
      <c r="J30" s="31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</row>
    <row r="31" spans="1:29" s="2" customFormat="1" ht="6.95" customHeight="1" x14ac:dyDescent="0.2">
      <c r="A31" s="25"/>
      <c r="B31" s="26"/>
      <c r="C31" s="25"/>
      <c r="D31" s="45"/>
      <c r="E31" s="45"/>
      <c r="F31" s="45"/>
      <c r="G31" s="45"/>
      <c r="H31" s="45"/>
      <c r="I31" s="53"/>
      <c r="J31" s="31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</row>
    <row r="32" spans="1:29" s="2" customFormat="1" ht="14.45" customHeight="1" x14ac:dyDescent="0.2">
      <c r="A32" s="25"/>
      <c r="B32" s="26"/>
      <c r="C32" s="25"/>
      <c r="D32" s="45"/>
      <c r="E32" s="45"/>
      <c r="F32" s="149"/>
      <c r="G32" s="45"/>
      <c r="H32" s="45"/>
      <c r="I32" s="25"/>
      <c r="J32" s="31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</row>
    <row r="33" spans="1:29" s="2" customFormat="1" ht="14.45" customHeight="1" x14ac:dyDescent="0.2">
      <c r="A33" s="25"/>
      <c r="B33" s="26"/>
      <c r="C33" s="25"/>
      <c r="D33" s="139"/>
      <c r="E33" s="143"/>
      <c r="F33" s="150"/>
      <c r="G33" s="45"/>
      <c r="H33" s="45"/>
      <c r="I33" s="25"/>
      <c r="J33" s="31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</row>
    <row r="34" spans="1:29" s="2" customFormat="1" ht="14.45" customHeight="1" x14ac:dyDescent="0.2">
      <c r="A34" s="25"/>
      <c r="B34" s="26"/>
      <c r="C34" s="25"/>
      <c r="D34" s="45"/>
      <c r="E34" s="143"/>
      <c r="F34" s="150"/>
      <c r="G34" s="45"/>
      <c r="H34" s="45"/>
      <c r="I34" s="25"/>
      <c r="J34" s="31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</row>
    <row r="35" spans="1:29" s="2" customFormat="1" ht="14.45" hidden="1" customHeight="1" x14ac:dyDescent="0.2">
      <c r="A35" s="25"/>
      <c r="B35" s="26"/>
      <c r="C35" s="25"/>
      <c r="D35" s="45"/>
      <c r="E35" s="143"/>
      <c r="F35" s="150"/>
      <c r="G35" s="45"/>
      <c r="H35" s="45"/>
      <c r="I35" s="25"/>
      <c r="J35" s="31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</row>
    <row r="36" spans="1:29" s="2" customFormat="1" ht="14.45" hidden="1" customHeight="1" x14ac:dyDescent="0.2">
      <c r="A36" s="25"/>
      <c r="B36" s="26"/>
      <c r="C36" s="25"/>
      <c r="D36" s="45"/>
      <c r="E36" s="143"/>
      <c r="F36" s="150"/>
      <c r="G36" s="45"/>
      <c r="H36" s="45"/>
      <c r="I36" s="25"/>
      <c r="J36" s="31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</row>
    <row r="37" spans="1:29" s="2" customFormat="1" ht="14.45" hidden="1" customHeight="1" x14ac:dyDescent="0.2">
      <c r="A37" s="25"/>
      <c r="B37" s="26"/>
      <c r="C37" s="25"/>
      <c r="D37" s="45"/>
      <c r="E37" s="143"/>
      <c r="F37" s="150"/>
      <c r="G37" s="45"/>
      <c r="H37" s="45"/>
      <c r="I37" s="25"/>
      <c r="J37" s="31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</row>
    <row r="38" spans="1:29" s="2" customFormat="1" ht="6.95" customHeight="1" x14ac:dyDescent="0.2">
      <c r="A38" s="25"/>
      <c r="B38" s="26"/>
      <c r="C38" s="25"/>
      <c r="D38" s="45"/>
      <c r="E38" s="45"/>
      <c r="F38" s="45"/>
      <c r="G38" s="45"/>
      <c r="H38" s="45"/>
      <c r="I38" s="25"/>
      <c r="J38" s="31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</row>
    <row r="39" spans="1:29" s="2" customFormat="1" ht="25.35" customHeight="1" x14ac:dyDescent="0.2">
      <c r="A39" s="25"/>
      <c r="B39" s="26"/>
      <c r="C39" s="153"/>
      <c r="D39" s="147"/>
      <c r="E39" s="146"/>
      <c r="F39" s="146"/>
      <c r="G39" s="152"/>
      <c r="H39" s="148"/>
      <c r="I39" s="85"/>
      <c r="J39" s="31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</row>
    <row r="40" spans="1:29" s="2" customFormat="1" ht="14.45" customHeight="1" x14ac:dyDescent="0.2">
      <c r="A40" s="25"/>
      <c r="B40" s="26"/>
      <c r="C40" s="25"/>
      <c r="D40" s="45"/>
      <c r="E40" s="45"/>
      <c r="F40" s="45"/>
      <c r="G40" s="45"/>
      <c r="H40" s="45"/>
      <c r="I40" s="25"/>
      <c r="J40" s="31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</row>
    <row r="41" spans="1:29" s="1" customFormat="1" ht="14.45" customHeight="1" x14ac:dyDescent="0.2">
      <c r="B41" s="17"/>
      <c r="D41" s="140"/>
      <c r="E41" s="140"/>
      <c r="F41" s="140"/>
      <c r="G41" s="140"/>
      <c r="H41" s="140"/>
      <c r="J41" s="17"/>
    </row>
    <row r="42" spans="1:29" s="1" customFormat="1" ht="14.45" customHeight="1" x14ac:dyDescent="0.2">
      <c r="B42" s="17"/>
      <c r="D42" s="140"/>
      <c r="E42" s="140"/>
      <c r="F42" s="140"/>
      <c r="G42" s="140"/>
      <c r="H42" s="140"/>
      <c r="J42" s="17"/>
    </row>
    <row r="43" spans="1:29" s="1" customFormat="1" ht="14.45" customHeight="1" x14ac:dyDescent="0.2">
      <c r="B43" s="17"/>
      <c r="D43" s="140"/>
      <c r="E43" s="140"/>
      <c r="F43" s="140"/>
      <c r="G43" s="140"/>
      <c r="H43" s="140"/>
      <c r="J43" s="17"/>
    </row>
    <row r="44" spans="1:29" s="1" customFormat="1" ht="14.45" customHeight="1" x14ac:dyDescent="0.2">
      <c r="B44" s="17"/>
      <c r="D44" s="140"/>
      <c r="E44" s="140"/>
      <c r="F44" s="140"/>
      <c r="G44" s="140"/>
      <c r="H44" s="140"/>
      <c r="J44" s="17"/>
    </row>
    <row r="45" spans="1:29" s="1" customFormat="1" ht="14.45" customHeight="1" x14ac:dyDescent="0.2">
      <c r="B45" s="17"/>
      <c r="D45" s="140"/>
      <c r="E45" s="140"/>
      <c r="F45" s="140"/>
      <c r="G45" s="140"/>
      <c r="H45" s="140"/>
      <c r="J45" s="17"/>
    </row>
    <row r="46" spans="1:29" s="1" customFormat="1" ht="14.45" customHeight="1" x14ac:dyDescent="0.2">
      <c r="B46" s="17"/>
      <c r="D46" s="140"/>
      <c r="E46" s="140"/>
      <c r="F46" s="140"/>
      <c r="G46" s="140"/>
      <c r="H46" s="140"/>
      <c r="J46" s="17"/>
    </row>
    <row r="47" spans="1:29" s="1" customFormat="1" ht="14.45" customHeight="1" x14ac:dyDescent="0.2">
      <c r="B47" s="17"/>
      <c r="D47" s="140"/>
      <c r="E47" s="140"/>
      <c r="F47" s="140"/>
      <c r="G47" s="140"/>
      <c r="H47" s="140"/>
      <c r="J47" s="17"/>
    </row>
    <row r="48" spans="1:29" s="1" customFormat="1" ht="14.45" customHeight="1" x14ac:dyDescent="0.2">
      <c r="B48" s="17"/>
      <c r="D48" s="140"/>
      <c r="E48" s="140"/>
      <c r="F48" s="140"/>
      <c r="G48" s="140"/>
      <c r="H48" s="140"/>
      <c r="J48" s="17"/>
    </row>
    <row r="49" spans="1:29" s="1" customFormat="1" ht="14.45" customHeight="1" x14ac:dyDescent="0.2">
      <c r="B49" s="17"/>
      <c r="D49" s="140"/>
      <c r="E49" s="140"/>
      <c r="F49" s="140"/>
      <c r="G49" s="140"/>
      <c r="H49" s="140"/>
      <c r="J49" s="17"/>
    </row>
    <row r="50" spans="1:29" s="2" customFormat="1" ht="14.45" customHeight="1" x14ac:dyDescent="0.2">
      <c r="B50" s="31"/>
      <c r="D50" s="145"/>
      <c r="E50" s="144"/>
      <c r="F50" s="144"/>
      <c r="G50" s="145"/>
      <c r="H50" s="144"/>
      <c r="I50" s="32"/>
      <c r="J50" s="31"/>
    </row>
    <row r="51" spans="1:29" x14ac:dyDescent="0.2">
      <c r="B51" s="17"/>
      <c r="D51" s="140"/>
      <c r="E51" s="140"/>
      <c r="F51" s="140"/>
      <c r="G51" s="140"/>
      <c r="H51" s="140"/>
      <c r="J51" s="17"/>
    </row>
    <row r="52" spans="1:29" x14ac:dyDescent="0.2">
      <c r="B52" s="17"/>
      <c r="D52" s="140"/>
      <c r="E52" s="140"/>
      <c r="F52" s="140"/>
      <c r="G52" s="140"/>
      <c r="H52" s="140"/>
      <c r="J52" s="17"/>
    </row>
    <row r="53" spans="1:29" x14ac:dyDescent="0.2">
      <c r="B53" s="17"/>
      <c r="D53" s="140"/>
      <c r="E53" s="140"/>
      <c r="F53" s="140"/>
      <c r="G53" s="140"/>
      <c r="H53" s="140"/>
      <c r="J53" s="17"/>
    </row>
    <row r="54" spans="1:29" x14ac:dyDescent="0.2">
      <c r="B54" s="17"/>
      <c r="D54" s="140"/>
      <c r="E54" s="140"/>
      <c r="F54" s="140"/>
      <c r="G54" s="140"/>
      <c r="H54" s="140"/>
      <c r="J54" s="17"/>
    </row>
    <row r="55" spans="1:29" x14ac:dyDescent="0.2">
      <c r="B55" s="17"/>
      <c r="D55" s="140"/>
      <c r="E55" s="140"/>
      <c r="F55" s="140"/>
      <c r="G55" s="140"/>
      <c r="H55" s="140"/>
      <c r="J55" s="17"/>
    </row>
    <row r="56" spans="1:29" x14ac:dyDescent="0.2">
      <c r="B56" s="17"/>
      <c r="D56" s="140"/>
      <c r="E56" s="140"/>
      <c r="F56" s="140"/>
      <c r="G56" s="140"/>
      <c r="H56" s="140"/>
      <c r="J56" s="17"/>
    </row>
    <row r="57" spans="1:29" x14ac:dyDescent="0.2">
      <c r="B57" s="17"/>
      <c r="D57" s="140"/>
      <c r="E57" s="140"/>
      <c r="F57" s="140"/>
      <c r="G57" s="140"/>
      <c r="H57" s="140"/>
      <c r="J57" s="17"/>
    </row>
    <row r="58" spans="1:29" x14ac:dyDescent="0.2">
      <c r="B58" s="17"/>
      <c r="D58" s="140"/>
      <c r="E58" s="140"/>
      <c r="F58" s="140"/>
      <c r="G58" s="140"/>
      <c r="H58" s="140"/>
      <c r="J58" s="17"/>
    </row>
    <row r="59" spans="1:29" x14ac:dyDescent="0.2">
      <c r="B59" s="17"/>
      <c r="D59" s="140"/>
      <c r="E59" s="140"/>
      <c r="F59" s="140"/>
      <c r="G59" s="140"/>
      <c r="H59" s="140"/>
      <c r="J59" s="17"/>
    </row>
    <row r="60" spans="1:29" x14ac:dyDescent="0.2">
      <c r="B60" s="17"/>
      <c r="D60" s="140"/>
      <c r="E60" s="140"/>
      <c r="F60" s="140"/>
      <c r="G60" s="140"/>
      <c r="H60" s="140"/>
      <c r="J60" s="17"/>
    </row>
    <row r="61" spans="1:29" s="2" customFormat="1" ht="12.75" x14ac:dyDescent="0.2">
      <c r="A61" s="25"/>
      <c r="B61" s="26"/>
      <c r="C61" s="25"/>
      <c r="D61" s="143"/>
      <c r="E61" s="45"/>
      <c r="F61" s="151"/>
      <c r="G61" s="143"/>
      <c r="H61" s="45"/>
      <c r="I61" s="27"/>
      <c r="J61" s="31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</row>
    <row r="62" spans="1:29" x14ac:dyDescent="0.2">
      <c r="B62" s="17"/>
      <c r="D62" s="140"/>
      <c r="E62" s="140"/>
      <c r="F62" s="140"/>
      <c r="G62" s="140"/>
      <c r="H62" s="140"/>
      <c r="J62" s="17"/>
    </row>
    <row r="63" spans="1:29" x14ac:dyDescent="0.2">
      <c r="B63" s="17"/>
      <c r="D63" s="140"/>
      <c r="E63" s="140"/>
      <c r="F63" s="140"/>
      <c r="G63" s="140"/>
      <c r="H63" s="140"/>
      <c r="J63" s="17"/>
    </row>
    <row r="64" spans="1:29" x14ac:dyDescent="0.2">
      <c r="B64" s="17"/>
      <c r="D64" s="140"/>
      <c r="E64" s="140"/>
      <c r="F64" s="140"/>
      <c r="G64" s="140"/>
      <c r="H64" s="140"/>
      <c r="J64" s="17"/>
    </row>
    <row r="65" spans="1:29" s="2" customFormat="1" ht="12.75" x14ac:dyDescent="0.2">
      <c r="A65" s="25"/>
      <c r="B65" s="26"/>
      <c r="C65" s="25"/>
      <c r="D65" s="145"/>
      <c r="E65" s="45"/>
      <c r="F65" s="45"/>
      <c r="G65" s="145"/>
      <c r="H65" s="45"/>
      <c r="I65" s="34"/>
      <c r="J65" s="31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</row>
    <row r="66" spans="1:29" x14ac:dyDescent="0.2">
      <c r="B66" s="17"/>
      <c r="D66" s="140"/>
      <c r="E66" s="140"/>
      <c r="F66" s="140"/>
      <c r="G66" s="140"/>
      <c r="H66" s="140"/>
      <c r="J66" s="17"/>
    </row>
    <row r="67" spans="1:29" x14ac:dyDescent="0.2">
      <c r="B67" s="17"/>
      <c r="D67" s="140"/>
      <c r="E67" s="140"/>
      <c r="F67" s="140"/>
      <c r="G67" s="140"/>
      <c r="H67" s="140"/>
      <c r="J67" s="17"/>
    </row>
    <row r="68" spans="1:29" x14ac:dyDescent="0.2">
      <c r="B68" s="17"/>
      <c r="D68" s="140"/>
      <c r="E68" s="140"/>
      <c r="F68" s="140"/>
      <c r="G68" s="140"/>
      <c r="H68" s="140"/>
      <c r="J68" s="17"/>
    </row>
    <row r="69" spans="1:29" x14ac:dyDescent="0.2">
      <c r="B69" s="17"/>
      <c r="D69" s="140"/>
      <c r="E69" s="140"/>
      <c r="F69" s="140"/>
      <c r="G69" s="140"/>
      <c r="H69" s="140"/>
      <c r="J69" s="17"/>
    </row>
    <row r="70" spans="1:29" x14ac:dyDescent="0.2">
      <c r="B70" s="17"/>
      <c r="D70" s="140"/>
      <c r="E70" s="140"/>
      <c r="F70" s="140"/>
      <c r="G70" s="140"/>
      <c r="H70" s="140"/>
      <c r="J70" s="17"/>
    </row>
    <row r="71" spans="1:29" x14ac:dyDescent="0.2">
      <c r="B71" s="17"/>
      <c r="D71" s="140"/>
      <c r="E71" s="140"/>
      <c r="F71" s="140"/>
      <c r="G71" s="140"/>
      <c r="H71" s="140"/>
      <c r="J71" s="17"/>
    </row>
    <row r="72" spans="1:29" x14ac:dyDescent="0.2">
      <c r="B72" s="17"/>
      <c r="D72" s="140"/>
      <c r="E72" s="140"/>
      <c r="F72" s="140"/>
      <c r="G72" s="140"/>
      <c r="H72" s="140"/>
      <c r="J72" s="17"/>
    </row>
    <row r="73" spans="1:29" x14ac:dyDescent="0.2">
      <c r="B73" s="17"/>
      <c r="D73" s="140"/>
      <c r="E73" s="140"/>
      <c r="F73" s="140"/>
      <c r="G73" s="140"/>
      <c r="H73" s="140"/>
      <c r="J73" s="17"/>
    </row>
    <row r="74" spans="1:29" x14ac:dyDescent="0.2">
      <c r="B74" s="17"/>
      <c r="D74" s="140"/>
      <c r="E74" s="140"/>
      <c r="F74" s="140"/>
      <c r="G74" s="140"/>
      <c r="H74" s="140"/>
      <c r="J74" s="17"/>
    </row>
    <row r="75" spans="1:29" x14ac:dyDescent="0.2">
      <c r="B75" s="17"/>
      <c r="D75" s="140"/>
      <c r="E75" s="140"/>
      <c r="F75" s="140"/>
      <c r="G75" s="140"/>
      <c r="H75" s="140"/>
      <c r="J75" s="17"/>
    </row>
    <row r="76" spans="1:29" s="2" customFormat="1" ht="12.75" x14ac:dyDescent="0.2">
      <c r="A76" s="25"/>
      <c r="B76" s="26"/>
      <c r="C76" s="25"/>
      <c r="D76" s="143"/>
      <c r="E76" s="45"/>
      <c r="F76" s="151"/>
      <c r="G76" s="143"/>
      <c r="H76" s="45"/>
      <c r="I76" s="27"/>
      <c r="J76" s="31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</row>
    <row r="77" spans="1:29" s="2" customFormat="1" ht="14.45" customHeight="1" x14ac:dyDescent="0.2">
      <c r="A77" s="25"/>
      <c r="B77" s="35"/>
      <c r="C77" s="36"/>
      <c r="D77" s="36"/>
      <c r="E77" s="36"/>
      <c r="F77" s="36"/>
      <c r="G77" s="36"/>
      <c r="H77" s="36"/>
      <c r="I77" s="36"/>
      <c r="J77" s="31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</row>
    <row r="81" spans="1:45" s="2" customFormat="1" ht="6.95" customHeight="1" x14ac:dyDescent="0.2">
      <c r="A81" s="25"/>
      <c r="B81" s="37"/>
      <c r="C81" s="38"/>
      <c r="D81" s="38"/>
      <c r="E81" s="38"/>
      <c r="F81" s="38"/>
      <c r="G81" s="38"/>
      <c r="H81" s="38"/>
      <c r="I81" s="38"/>
      <c r="J81" s="31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</row>
    <row r="82" spans="1:45" s="2" customFormat="1" ht="24.95" customHeight="1" x14ac:dyDescent="0.2">
      <c r="A82" s="25"/>
      <c r="B82" s="26"/>
      <c r="C82" s="18" t="str">
        <f>'001 - Oprava střechy VB'!C82</f>
        <v>REKAPITULACE ČLENĚNÍ ORIENTAČNÍHO SOUPISU</v>
      </c>
      <c r="D82" s="25"/>
      <c r="E82" s="25"/>
      <c r="F82" s="25"/>
      <c r="G82" s="25"/>
      <c r="H82" s="25"/>
      <c r="I82" s="25"/>
      <c r="J82" s="31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</row>
    <row r="83" spans="1:45" s="2" customFormat="1" ht="6.95" customHeight="1" x14ac:dyDescent="0.2">
      <c r="A83" s="25"/>
      <c r="B83" s="26"/>
      <c r="C83" s="25"/>
      <c r="D83" s="25"/>
      <c r="E83" s="25"/>
      <c r="F83" s="25"/>
      <c r="G83" s="25"/>
      <c r="H83" s="25"/>
      <c r="I83" s="25"/>
      <c r="J83" s="31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</row>
    <row r="84" spans="1:45" s="2" customFormat="1" ht="12" customHeight="1" x14ac:dyDescent="0.2">
      <c r="A84" s="25"/>
      <c r="B84" s="26"/>
      <c r="C84" s="23" t="s">
        <v>14</v>
      </c>
      <c r="D84" s="25"/>
      <c r="E84" s="25"/>
      <c r="F84" s="25"/>
      <c r="G84" s="25"/>
      <c r="H84" s="25"/>
      <c r="I84" s="25"/>
      <c r="J84" s="31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</row>
    <row r="85" spans="1:45" s="2" customFormat="1" ht="26.25" customHeight="1" x14ac:dyDescent="0.2">
      <c r="A85" s="25"/>
      <c r="B85" s="26"/>
      <c r="C85" s="25"/>
      <c r="D85" s="25"/>
      <c r="E85" s="202" t="str">
        <f>E7</f>
        <v>Údržbové a dílčí opravné práce na objektech u SPS OŘ PHA 2023-2024 - Praha město</v>
      </c>
      <c r="F85" s="203"/>
      <c r="G85" s="203"/>
      <c r="H85" s="203"/>
      <c r="I85" s="25"/>
      <c r="J85" s="31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</row>
    <row r="86" spans="1:45" s="2" customFormat="1" ht="12" customHeight="1" x14ac:dyDescent="0.2">
      <c r="A86" s="25"/>
      <c r="B86" s="26"/>
      <c r="C86" s="23" t="s">
        <v>114</v>
      </c>
      <c r="D86" s="25"/>
      <c r="E86" s="25"/>
      <c r="F86" s="25"/>
      <c r="G86" s="25"/>
      <c r="H86" s="25"/>
      <c r="I86" s="25"/>
      <c r="J86" s="31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</row>
    <row r="87" spans="1:45" s="2" customFormat="1" ht="16.5" customHeight="1" x14ac:dyDescent="0.2">
      <c r="A87" s="25"/>
      <c r="B87" s="26"/>
      <c r="C87" s="25"/>
      <c r="D87" s="25"/>
      <c r="E87" s="167" t="str">
        <f>E9</f>
        <v>014 - Oprava vnitřních prostor 2NP - jih</v>
      </c>
      <c r="F87" s="201"/>
      <c r="G87" s="201"/>
      <c r="H87" s="201"/>
      <c r="I87" s="25"/>
      <c r="J87" s="31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</row>
    <row r="88" spans="1:45" s="2" customFormat="1" ht="6.95" customHeight="1" x14ac:dyDescent="0.2">
      <c r="A88" s="25"/>
      <c r="B88" s="26"/>
      <c r="C88" s="25"/>
      <c r="D88" s="25"/>
      <c r="E88" s="25"/>
      <c r="F88" s="25"/>
      <c r="G88" s="25"/>
      <c r="H88" s="25"/>
      <c r="I88" s="25"/>
      <c r="J88" s="31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</row>
    <row r="89" spans="1:45" s="2" customFormat="1" ht="12" customHeight="1" x14ac:dyDescent="0.2">
      <c r="A89" s="25"/>
      <c r="B89" s="26"/>
      <c r="C89" s="23" t="s">
        <v>18</v>
      </c>
      <c r="D89" s="25"/>
      <c r="E89" s="25"/>
      <c r="F89" s="21" t="str">
        <f>F12</f>
        <v>Obvod OŘ Praha</v>
      </c>
      <c r="G89" s="25"/>
      <c r="H89" s="25"/>
      <c r="I89" s="25"/>
      <c r="J89" s="31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</row>
    <row r="90" spans="1:45" s="2" customFormat="1" ht="6.95" customHeight="1" x14ac:dyDescent="0.2">
      <c r="A90" s="25"/>
      <c r="B90" s="26"/>
      <c r="C90" s="25"/>
      <c r="D90" s="25"/>
      <c r="E90" s="25"/>
      <c r="F90" s="25"/>
      <c r="G90" s="25"/>
      <c r="H90" s="25"/>
      <c r="I90" s="25"/>
      <c r="J90" s="31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</row>
    <row r="91" spans="1:45" s="2" customFormat="1" ht="15.2" customHeight="1" x14ac:dyDescent="0.2">
      <c r="A91" s="25"/>
      <c r="B91" s="26"/>
      <c r="C91" s="23" t="s">
        <v>22</v>
      </c>
      <c r="D91" s="25"/>
      <c r="E91" s="25"/>
      <c r="F91" s="21" t="str">
        <f>E15</f>
        <v>Správa železnic, státní organizace</v>
      </c>
      <c r="G91" s="25"/>
      <c r="H91" s="25"/>
      <c r="I91" s="25"/>
      <c r="J91" s="31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</row>
    <row r="92" spans="1:45" s="2" customFormat="1" ht="15.2" customHeight="1" x14ac:dyDescent="0.2">
      <c r="A92" s="25"/>
      <c r="B92" s="26"/>
      <c r="C92" s="23" t="s">
        <v>28</v>
      </c>
      <c r="D92" s="25"/>
      <c r="E92" s="25"/>
      <c r="F92" s="21" t="str">
        <f>IF(E18="","",E18)</f>
        <v xml:space="preserve"> </v>
      </c>
      <c r="G92" s="25"/>
      <c r="H92" s="25"/>
      <c r="I92" s="25"/>
      <c r="J92" s="31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</row>
    <row r="93" spans="1:45" s="2" customFormat="1" ht="10.35" customHeight="1" x14ac:dyDescent="0.2">
      <c r="A93" s="25"/>
      <c r="B93" s="26"/>
      <c r="C93" s="25"/>
      <c r="D93" s="25"/>
      <c r="E93" s="25"/>
      <c r="F93" s="25"/>
      <c r="G93" s="25"/>
      <c r="H93" s="25"/>
      <c r="I93" s="25"/>
      <c r="J93" s="31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</row>
    <row r="94" spans="1:45" s="2" customFormat="1" ht="29.25" customHeight="1" x14ac:dyDescent="0.2">
      <c r="A94" s="25"/>
      <c r="B94" s="26"/>
      <c r="C94" s="86" t="s">
        <v>116</v>
      </c>
      <c r="D94" s="84"/>
      <c r="E94" s="84"/>
      <c r="F94" s="84"/>
      <c r="G94" s="84"/>
      <c r="H94" s="84"/>
      <c r="I94" s="84"/>
      <c r="J94" s="31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</row>
    <row r="95" spans="1:45" s="2" customFormat="1" ht="10.35" customHeight="1" x14ac:dyDescent="0.2">
      <c r="A95" s="25"/>
      <c r="B95" s="26"/>
      <c r="C95" s="25"/>
      <c r="D95" s="25"/>
      <c r="E95" s="25"/>
      <c r="F95" s="25"/>
      <c r="G95" s="25"/>
      <c r="H95" s="25"/>
      <c r="I95" s="25"/>
      <c r="J95" s="31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</row>
    <row r="96" spans="1:45" s="2" customFormat="1" ht="22.9" customHeight="1" x14ac:dyDescent="0.2">
      <c r="A96" s="25"/>
      <c r="B96" s="26"/>
      <c r="C96" s="87"/>
      <c r="D96" s="25"/>
      <c r="E96" s="25"/>
      <c r="F96" s="25"/>
      <c r="G96" s="25"/>
      <c r="H96" s="25"/>
      <c r="I96" s="25"/>
      <c r="J96" s="31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S96" s="14" t="s">
        <v>117</v>
      </c>
    </row>
    <row r="97" spans="2:10" s="9" customFormat="1" ht="24.95" customHeight="1" x14ac:dyDescent="0.2">
      <c r="B97" s="88"/>
      <c r="D97" s="89" t="s">
        <v>119</v>
      </c>
      <c r="E97" s="90"/>
      <c r="F97" s="90"/>
      <c r="G97" s="90"/>
      <c r="H97" s="90"/>
      <c r="J97" s="88"/>
    </row>
    <row r="98" spans="2:10" s="10" customFormat="1" ht="19.899999999999999" customHeight="1" x14ac:dyDescent="0.2">
      <c r="B98" s="91"/>
      <c r="D98" s="92" t="s">
        <v>1927</v>
      </c>
      <c r="E98" s="93"/>
      <c r="F98" s="93"/>
      <c r="G98" s="93"/>
      <c r="H98" s="93"/>
      <c r="J98" s="91"/>
    </row>
    <row r="99" spans="2:10" s="10" customFormat="1" ht="19.899999999999999" customHeight="1" x14ac:dyDescent="0.2">
      <c r="B99" s="91"/>
      <c r="D99" s="92" t="s">
        <v>655</v>
      </c>
      <c r="E99" s="93"/>
      <c r="F99" s="93"/>
      <c r="G99" s="93"/>
      <c r="H99" s="93"/>
      <c r="J99" s="91"/>
    </row>
    <row r="100" spans="2:10" s="10" customFormat="1" ht="19.899999999999999" customHeight="1" x14ac:dyDescent="0.2">
      <c r="B100" s="91"/>
      <c r="D100" s="92" t="s">
        <v>656</v>
      </c>
      <c r="E100" s="93"/>
      <c r="F100" s="93"/>
      <c r="G100" s="93"/>
      <c r="H100" s="93"/>
      <c r="J100" s="91"/>
    </row>
    <row r="101" spans="2:10" s="10" customFormat="1" ht="19.899999999999999" customHeight="1" x14ac:dyDescent="0.2">
      <c r="B101" s="91"/>
      <c r="D101" s="92" t="s">
        <v>536</v>
      </c>
      <c r="E101" s="93"/>
      <c r="F101" s="93"/>
      <c r="G101" s="93"/>
      <c r="H101" s="93"/>
      <c r="J101" s="91"/>
    </row>
    <row r="102" spans="2:10" s="10" customFormat="1" ht="19.899999999999999" customHeight="1" x14ac:dyDescent="0.2">
      <c r="B102" s="91"/>
      <c r="D102" s="92" t="s">
        <v>123</v>
      </c>
      <c r="E102" s="93"/>
      <c r="F102" s="93"/>
      <c r="G102" s="93"/>
      <c r="H102" s="93"/>
      <c r="J102" s="91"/>
    </row>
    <row r="103" spans="2:10" s="9" customFormat="1" ht="24.95" customHeight="1" x14ac:dyDescent="0.2">
      <c r="B103" s="88"/>
      <c r="D103" s="89" t="s">
        <v>124</v>
      </c>
      <c r="E103" s="90"/>
      <c r="F103" s="90"/>
      <c r="G103" s="90"/>
      <c r="H103" s="90"/>
      <c r="J103" s="88"/>
    </row>
    <row r="104" spans="2:10" s="10" customFormat="1" ht="19.899999999999999" customHeight="1" x14ac:dyDescent="0.2">
      <c r="B104" s="91"/>
      <c r="D104" s="92" t="s">
        <v>1702</v>
      </c>
      <c r="E104" s="93"/>
      <c r="F104" s="93"/>
      <c r="G104" s="93"/>
      <c r="H104" s="93"/>
      <c r="J104" s="91"/>
    </row>
    <row r="105" spans="2:10" s="10" customFormat="1" ht="19.899999999999999" customHeight="1" x14ac:dyDescent="0.2">
      <c r="B105" s="91"/>
      <c r="D105" s="92" t="s">
        <v>657</v>
      </c>
      <c r="E105" s="93"/>
      <c r="F105" s="93"/>
      <c r="G105" s="93"/>
      <c r="H105" s="93"/>
      <c r="J105" s="91"/>
    </row>
    <row r="106" spans="2:10" s="10" customFormat="1" ht="19.899999999999999" customHeight="1" x14ac:dyDescent="0.2">
      <c r="B106" s="91"/>
      <c r="D106" s="92" t="s">
        <v>1929</v>
      </c>
      <c r="E106" s="93"/>
      <c r="F106" s="93"/>
      <c r="G106" s="93"/>
      <c r="H106" s="93"/>
      <c r="J106" s="91"/>
    </row>
    <row r="107" spans="2:10" s="10" customFormat="1" ht="19.899999999999999" customHeight="1" x14ac:dyDescent="0.2">
      <c r="B107" s="91"/>
      <c r="D107" s="92" t="s">
        <v>1930</v>
      </c>
      <c r="E107" s="93"/>
      <c r="F107" s="93"/>
      <c r="G107" s="93"/>
      <c r="H107" s="93"/>
      <c r="J107" s="91"/>
    </row>
    <row r="108" spans="2:10" s="10" customFormat="1" ht="19.899999999999999" customHeight="1" x14ac:dyDescent="0.2">
      <c r="B108" s="91"/>
      <c r="D108" s="92" t="s">
        <v>1703</v>
      </c>
      <c r="E108" s="93"/>
      <c r="F108" s="93"/>
      <c r="G108" s="93"/>
      <c r="H108" s="93"/>
      <c r="J108" s="91"/>
    </row>
    <row r="109" spans="2:10" s="10" customFormat="1" ht="19.899999999999999" customHeight="1" x14ac:dyDescent="0.2">
      <c r="B109" s="91"/>
      <c r="D109" s="92" t="s">
        <v>1931</v>
      </c>
      <c r="E109" s="93"/>
      <c r="F109" s="93"/>
      <c r="G109" s="93"/>
      <c r="H109" s="93"/>
      <c r="J109" s="91"/>
    </row>
    <row r="110" spans="2:10" s="10" customFormat="1" ht="19.899999999999999" customHeight="1" x14ac:dyDescent="0.2">
      <c r="B110" s="91"/>
      <c r="D110" s="92" t="s">
        <v>659</v>
      </c>
      <c r="E110" s="93"/>
      <c r="F110" s="93"/>
      <c r="G110" s="93"/>
      <c r="H110" s="93"/>
      <c r="J110" s="91"/>
    </row>
    <row r="111" spans="2:10" s="10" customFormat="1" ht="19.899999999999999" customHeight="1" x14ac:dyDescent="0.2">
      <c r="B111" s="91"/>
      <c r="D111" s="92" t="s">
        <v>126</v>
      </c>
      <c r="E111" s="93"/>
      <c r="F111" s="93"/>
      <c r="G111" s="93"/>
      <c r="H111" s="93"/>
      <c r="J111" s="91"/>
    </row>
    <row r="112" spans="2:10" s="10" customFormat="1" ht="19.899999999999999" customHeight="1" x14ac:dyDescent="0.2">
      <c r="B112" s="91"/>
      <c r="D112" s="92" t="s">
        <v>661</v>
      </c>
      <c r="E112" s="93"/>
      <c r="F112" s="93"/>
      <c r="G112" s="93"/>
      <c r="H112" s="93"/>
      <c r="J112" s="91"/>
    </row>
    <row r="113" spans="1:29" s="10" customFormat="1" ht="19.899999999999999" customHeight="1" x14ac:dyDescent="0.2">
      <c r="B113" s="91"/>
      <c r="D113" s="92" t="s">
        <v>662</v>
      </c>
      <c r="E113" s="93"/>
      <c r="F113" s="93"/>
      <c r="G113" s="93"/>
      <c r="H113" s="93"/>
      <c r="J113" s="91"/>
    </row>
    <row r="114" spans="1:29" s="10" customFormat="1" ht="19.899999999999999" customHeight="1" x14ac:dyDescent="0.2">
      <c r="B114" s="91"/>
      <c r="D114" s="92" t="s">
        <v>129</v>
      </c>
      <c r="E114" s="93"/>
      <c r="F114" s="93"/>
      <c r="G114" s="93"/>
      <c r="H114" s="93"/>
      <c r="J114" s="91"/>
    </row>
    <row r="115" spans="1:29" s="10" customFormat="1" ht="19.899999999999999" customHeight="1" x14ac:dyDescent="0.2">
      <c r="B115" s="91"/>
      <c r="D115" s="92" t="s">
        <v>1704</v>
      </c>
      <c r="E115" s="93"/>
      <c r="F115" s="93"/>
      <c r="G115" s="93"/>
      <c r="H115" s="93"/>
      <c r="J115" s="91"/>
    </row>
    <row r="116" spans="1:29" s="10" customFormat="1" ht="19.899999999999999" customHeight="1" x14ac:dyDescent="0.2">
      <c r="B116" s="91"/>
      <c r="D116" s="92" t="s">
        <v>1932</v>
      </c>
      <c r="E116" s="93"/>
      <c r="F116" s="93"/>
      <c r="G116" s="93"/>
      <c r="H116" s="93"/>
      <c r="J116" s="91"/>
    </row>
    <row r="117" spans="1:29" s="10" customFormat="1" ht="19.899999999999999" customHeight="1" x14ac:dyDescent="0.2">
      <c r="B117" s="91"/>
      <c r="D117" s="92" t="s">
        <v>1705</v>
      </c>
      <c r="E117" s="93"/>
      <c r="F117" s="93"/>
      <c r="G117" s="93"/>
      <c r="H117" s="93"/>
      <c r="J117" s="91"/>
    </row>
    <row r="118" spans="1:29" s="10" customFormat="1" ht="19.899999999999999" customHeight="1" x14ac:dyDescent="0.2">
      <c r="B118" s="91"/>
      <c r="D118" s="92" t="s">
        <v>663</v>
      </c>
      <c r="E118" s="93"/>
      <c r="F118" s="93"/>
      <c r="G118" s="93"/>
      <c r="H118" s="93"/>
      <c r="J118" s="91"/>
    </row>
    <row r="119" spans="1:29" s="10" customFormat="1" ht="19.899999999999999" customHeight="1" x14ac:dyDescent="0.2">
      <c r="B119" s="91"/>
      <c r="D119" s="92" t="s">
        <v>1706</v>
      </c>
      <c r="E119" s="93"/>
      <c r="F119" s="93"/>
      <c r="G119" s="93"/>
      <c r="H119" s="93"/>
      <c r="J119" s="91"/>
    </row>
    <row r="120" spans="1:29" s="9" customFormat="1" ht="24.95" customHeight="1" x14ac:dyDescent="0.2">
      <c r="B120" s="88"/>
      <c r="D120" s="89" t="s">
        <v>666</v>
      </c>
      <c r="E120" s="90"/>
      <c r="F120" s="90"/>
      <c r="G120" s="90"/>
      <c r="H120" s="90"/>
      <c r="J120" s="88"/>
    </row>
    <row r="121" spans="1:29" s="2" customFormat="1" ht="21.75" customHeight="1" x14ac:dyDescent="0.2">
      <c r="A121" s="25"/>
      <c r="B121" s="26"/>
      <c r="C121" s="25"/>
      <c r="D121" s="25"/>
      <c r="E121" s="25"/>
      <c r="F121" s="25"/>
      <c r="G121" s="25"/>
      <c r="H121" s="25"/>
      <c r="I121" s="25"/>
      <c r="J121" s="31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</row>
    <row r="122" spans="1:29" s="2" customFormat="1" ht="6.95" customHeight="1" x14ac:dyDescent="0.2">
      <c r="A122" s="25"/>
      <c r="B122" s="35"/>
      <c r="C122" s="36"/>
      <c r="D122" s="36"/>
      <c r="E122" s="36"/>
      <c r="F122" s="36"/>
      <c r="G122" s="36"/>
      <c r="H122" s="36"/>
      <c r="I122" s="36"/>
      <c r="J122" s="31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</row>
    <row r="126" spans="1:29" s="2" customFormat="1" ht="6.95" customHeight="1" x14ac:dyDescent="0.2">
      <c r="A126" s="25"/>
      <c r="B126" s="37"/>
      <c r="C126" s="38"/>
      <c r="D126" s="38"/>
      <c r="E126" s="38"/>
      <c r="F126" s="38"/>
      <c r="G126" s="38"/>
      <c r="H126" s="38"/>
      <c r="I126" s="38"/>
      <c r="J126" s="31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</row>
    <row r="127" spans="1:29" s="2" customFormat="1" ht="24.95" customHeight="1" x14ac:dyDescent="0.2">
      <c r="A127" s="25"/>
      <c r="B127" s="26"/>
      <c r="C127" s="18" t="str">
        <f>'001 - Oprava střechy VB'!C116</f>
        <v>ORIENTAČNÍ SOUPIS PRACÍ</v>
      </c>
      <c r="D127" s="25"/>
      <c r="E127" s="25"/>
      <c r="F127" s="25"/>
      <c r="G127" s="25"/>
      <c r="H127" s="25"/>
      <c r="I127" s="25"/>
      <c r="J127" s="31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</row>
    <row r="128" spans="1:29" s="2" customFormat="1" ht="6.95" customHeight="1" x14ac:dyDescent="0.2">
      <c r="A128" s="25"/>
      <c r="B128" s="26"/>
      <c r="C128" s="25"/>
      <c r="D128" s="25"/>
      <c r="E128" s="25"/>
      <c r="F128" s="25"/>
      <c r="G128" s="25"/>
      <c r="H128" s="25"/>
      <c r="I128" s="25"/>
      <c r="J128" s="31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</row>
    <row r="129" spans="1:63" s="2" customFormat="1" ht="12" customHeight="1" x14ac:dyDescent="0.2">
      <c r="A129" s="25"/>
      <c r="B129" s="26"/>
      <c r="C129" s="23" t="s">
        <v>14</v>
      </c>
      <c r="D129" s="25"/>
      <c r="E129" s="25"/>
      <c r="F129" s="25"/>
      <c r="G129" s="25"/>
      <c r="H129" s="25"/>
      <c r="I129" s="25"/>
      <c r="J129" s="31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</row>
    <row r="130" spans="1:63" s="2" customFormat="1" ht="26.25" customHeight="1" x14ac:dyDescent="0.2">
      <c r="A130" s="25"/>
      <c r="B130" s="26"/>
      <c r="C130" s="25"/>
      <c r="D130" s="25"/>
      <c r="E130" s="202" t="str">
        <f>E7</f>
        <v>Údržbové a dílčí opravné práce na objektech u SPS OŘ PHA 2023-2024 - Praha město</v>
      </c>
      <c r="F130" s="203"/>
      <c r="G130" s="203"/>
      <c r="H130" s="203"/>
      <c r="I130" s="25"/>
      <c r="J130" s="31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</row>
    <row r="131" spans="1:63" s="2" customFormat="1" ht="12" customHeight="1" x14ac:dyDescent="0.2">
      <c r="A131" s="25"/>
      <c r="B131" s="26"/>
      <c r="C131" s="23" t="s">
        <v>114</v>
      </c>
      <c r="D131" s="25"/>
      <c r="E131" s="25"/>
      <c r="F131" s="25"/>
      <c r="G131" s="25"/>
      <c r="H131" s="25"/>
      <c r="I131" s="25"/>
      <c r="J131" s="31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</row>
    <row r="132" spans="1:63" s="2" customFormat="1" ht="16.5" customHeight="1" x14ac:dyDescent="0.2">
      <c r="A132" s="25"/>
      <c r="B132" s="26"/>
      <c r="C132" s="25"/>
      <c r="D132" s="25"/>
      <c r="E132" s="167" t="str">
        <f>E9</f>
        <v>014 - Oprava vnitřních prostor 2NP - jih</v>
      </c>
      <c r="F132" s="201"/>
      <c r="G132" s="201"/>
      <c r="H132" s="201"/>
      <c r="I132" s="25"/>
      <c r="J132" s="31"/>
      <c r="Q132" s="25"/>
      <c r="R132" s="25"/>
      <c r="S132" s="25"/>
      <c r="T132" s="25"/>
      <c r="U132" s="25"/>
      <c r="V132" s="25"/>
      <c r="W132" s="25"/>
      <c r="X132" s="25"/>
      <c r="Y132" s="25"/>
      <c r="Z132" s="25"/>
      <c r="AA132" s="25"/>
      <c r="AB132" s="25"/>
      <c r="AC132" s="25"/>
    </row>
    <row r="133" spans="1:63" s="2" customFormat="1" ht="6.95" customHeight="1" x14ac:dyDescent="0.2">
      <c r="A133" s="25"/>
      <c r="B133" s="26"/>
      <c r="C133" s="25"/>
      <c r="D133" s="25"/>
      <c r="E133" s="25"/>
      <c r="F133" s="25"/>
      <c r="G133" s="25"/>
      <c r="H133" s="25"/>
      <c r="I133" s="25"/>
      <c r="J133" s="31"/>
      <c r="Q133" s="25"/>
      <c r="R133" s="25"/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</row>
    <row r="134" spans="1:63" s="2" customFormat="1" ht="12" customHeight="1" x14ac:dyDescent="0.2">
      <c r="A134" s="25"/>
      <c r="B134" s="26"/>
      <c r="C134" s="23" t="s">
        <v>18</v>
      </c>
      <c r="D134" s="25"/>
      <c r="E134" s="25"/>
      <c r="F134" s="21" t="str">
        <f>F12</f>
        <v>Obvod OŘ Praha</v>
      </c>
      <c r="G134" s="25"/>
      <c r="H134" s="25"/>
      <c r="I134" s="25"/>
      <c r="J134" s="31"/>
      <c r="Q134" s="25"/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</row>
    <row r="135" spans="1:63" s="2" customFormat="1" ht="6.95" customHeight="1" x14ac:dyDescent="0.2">
      <c r="A135" s="25"/>
      <c r="B135" s="26"/>
      <c r="C135" s="25"/>
      <c r="D135" s="25"/>
      <c r="E135" s="25"/>
      <c r="F135" s="25"/>
      <c r="G135" s="25"/>
      <c r="H135" s="25"/>
      <c r="I135" s="25"/>
      <c r="J135" s="31"/>
      <c r="Q135" s="25"/>
      <c r="R135" s="25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</row>
    <row r="136" spans="1:63" s="2" customFormat="1" ht="15.2" customHeight="1" x14ac:dyDescent="0.2">
      <c r="A136" s="25"/>
      <c r="B136" s="26"/>
      <c r="C136" s="23" t="s">
        <v>22</v>
      </c>
      <c r="D136" s="25"/>
      <c r="E136" s="25"/>
      <c r="F136" s="21" t="str">
        <f>E15</f>
        <v>Správa železnic, státní organizace</v>
      </c>
      <c r="G136" s="25"/>
      <c r="H136" s="25"/>
      <c r="I136" s="25"/>
      <c r="J136" s="31"/>
      <c r="Q136" s="25"/>
      <c r="R136" s="25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</row>
    <row r="137" spans="1:63" s="2" customFormat="1" ht="15.2" customHeight="1" x14ac:dyDescent="0.2">
      <c r="A137" s="25"/>
      <c r="B137" s="26"/>
      <c r="C137" s="23" t="s">
        <v>28</v>
      </c>
      <c r="D137" s="25"/>
      <c r="E137" s="25"/>
      <c r="F137" s="21" t="str">
        <f>IF(E18="","",E18)</f>
        <v xml:space="preserve"> </v>
      </c>
      <c r="G137" s="25"/>
      <c r="H137" s="25"/>
      <c r="I137" s="25"/>
      <c r="J137" s="31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</row>
    <row r="138" spans="1:63" s="2" customFormat="1" ht="10.35" customHeight="1" x14ac:dyDescent="0.2">
      <c r="A138" s="25"/>
      <c r="B138" s="26"/>
      <c r="C138" s="25"/>
      <c r="D138" s="25"/>
      <c r="E138" s="25"/>
      <c r="F138" s="25"/>
      <c r="G138" s="25"/>
      <c r="H138" s="25"/>
      <c r="I138" s="25"/>
      <c r="J138" s="31"/>
      <c r="Q138" s="25"/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</row>
    <row r="139" spans="1:63" s="11" customFormat="1" ht="29.25" customHeight="1" x14ac:dyDescent="0.2">
      <c r="A139" s="94"/>
      <c r="B139" s="95"/>
      <c r="C139" s="96" t="s">
        <v>131</v>
      </c>
      <c r="D139" s="97" t="s">
        <v>43</v>
      </c>
      <c r="E139" s="97" t="s">
        <v>40</v>
      </c>
      <c r="F139" s="97" t="s">
        <v>41</v>
      </c>
      <c r="G139" s="97" t="s">
        <v>132</v>
      </c>
      <c r="H139" s="97" t="s">
        <v>133</v>
      </c>
      <c r="I139" s="98" t="s">
        <v>134</v>
      </c>
      <c r="J139" s="99"/>
      <c r="K139" s="49" t="s">
        <v>1</v>
      </c>
      <c r="L139" s="50" t="s">
        <v>36</v>
      </c>
      <c r="M139" s="50" t="s">
        <v>135</v>
      </c>
      <c r="N139" s="50" t="s">
        <v>136</v>
      </c>
      <c r="O139" s="50" t="s">
        <v>137</v>
      </c>
      <c r="P139" s="50" t="s">
        <v>138</v>
      </c>
      <c r="Q139" s="50" t="s">
        <v>139</v>
      </c>
      <c r="R139" s="51" t="s">
        <v>140</v>
      </c>
      <c r="S139" s="94"/>
      <c r="T139" s="94"/>
      <c r="U139" s="94"/>
      <c r="V139" s="94"/>
      <c r="W139" s="94"/>
      <c r="X139" s="94"/>
      <c r="Y139" s="94"/>
      <c r="Z139" s="94"/>
      <c r="AA139" s="94"/>
      <c r="AB139" s="94"/>
      <c r="AC139" s="94"/>
    </row>
    <row r="140" spans="1:63" s="2" customFormat="1" ht="22.9" customHeight="1" x14ac:dyDescent="0.2">
      <c r="A140" s="25"/>
      <c r="B140" s="26"/>
      <c r="C140" s="56"/>
      <c r="D140" s="25"/>
      <c r="E140" s="25"/>
      <c r="F140" s="25"/>
      <c r="G140" s="25"/>
      <c r="H140" s="25"/>
      <c r="I140" s="25"/>
      <c r="J140" s="26"/>
      <c r="K140" s="52"/>
      <c r="L140" s="43"/>
      <c r="M140" s="53"/>
      <c r="N140" s="100">
        <f>N141+N173+N317</f>
        <v>601.95725700000003</v>
      </c>
      <c r="O140" s="53"/>
      <c r="P140" s="100">
        <f>P141+P173+P317</f>
        <v>10.866603000443201</v>
      </c>
      <c r="Q140" s="53"/>
      <c r="R140" s="101">
        <f>R141+R173+R317</f>
        <v>8.2066711699999999</v>
      </c>
      <c r="S140" s="25"/>
      <c r="T140" s="25"/>
      <c r="U140" s="25"/>
      <c r="V140" s="25"/>
      <c r="W140" s="25"/>
      <c r="X140" s="25"/>
      <c r="Y140" s="25"/>
      <c r="Z140" s="25"/>
      <c r="AA140" s="25"/>
      <c r="AB140" s="25"/>
      <c r="AC140" s="25"/>
      <c r="AR140" s="14" t="s">
        <v>56</v>
      </c>
      <c r="AS140" s="14" t="s">
        <v>117</v>
      </c>
      <c r="BI140" s="102" t="e">
        <f>BI141+BI173+BI317</f>
        <v>#REF!</v>
      </c>
    </row>
    <row r="141" spans="1:63" s="12" customFormat="1" ht="25.9" customHeight="1" x14ac:dyDescent="0.2">
      <c r="B141" s="103"/>
      <c r="D141" s="104" t="s">
        <v>56</v>
      </c>
      <c r="E141" s="105" t="s">
        <v>149</v>
      </c>
      <c r="F141" s="105" t="s">
        <v>150</v>
      </c>
      <c r="J141" s="103"/>
      <c r="K141" s="106"/>
      <c r="L141" s="107"/>
      <c r="M141" s="107"/>
      <c r="N141" s="108">
        <f>N142+N150+N156+N163+N171</f>
        <v>304.74476399999998</v>
      </c>
      <c r="O141" s="107"/>
      <c r="P141" s="108">
        <f>P142+P150+P156+P163+P171</f>
        <v>7.0310865300000005</v>
      </c>
      <c r="Q141" s="107"/>
      <c r="R141" s="109">
        <f>R142+R150+R156+R163+R171</f>
        <v>4.0509519999999997</v>
      </c>
      <c r="AP141" s="104" t="s">
        <v>65</v>
      </c>
      <c r="AR141" s="110" t="s">
        <v>56</v>
      </c>
      <c r="AS141" s="110" t="s">
        <v>57</v>
      </c>
      <c r="AW141" s="104" t="s">
        <v>144</v>
      </c>
      <c r="BI141" s="111" t="e">
        <f>BI142+BI150+BI156+BI163+BI171</f>
        <v>#REF!</v>
      </c>
    </row>
    <row r="142" spans="1:63" s="12" customFormat="1" ht="22.9" customHeight="1" x14ac:dyDescent="0.2">
      <c r="B142" s="103"/>
      <c r="D142" s="104" t="s">
        <v>56</v>
      </c>
      <c r="E142" s="125" t="s">
        <v>68</v>
      </c>
      <c r="F142" s="125" t="s">
        <v>1933</v>
      </c>
      <c r="J142" s="103"/>
      <c r="K142" s="106"/>
      <c r="L142" s="107"/>
      <c r="M142" s="107"/>
      <c r="N142" s="108">
        <f>SUM(N143:N149)</f>
        <v>21.182038999999996</v>
      </c>
      <c r="O142" s="107"/>
      <c r="P142" s="108">
        <f>SUM(P143:P149)</f>
        <v>1.30705575</v>
      </c>
      <c r="Q142" s="107"/>
      <c r="R142" s="109">
        <f>SUM(R143:R149)</f>
        <v>0.78348399999999996</v>
      </c>
      <c r="AP142" s="104" t="s">
        <v>65</v>
      </c>
      <c r="AR142" s="110" t="s">
        <v>56</v>
      </c>
      <c r="AS142" s="110" t="s">
        <v>65</v>
      </c>
      <c r="AW142" s="104" t="s">
        <v>144</v>
      </c>
      <c r="BI142" s="111" t="e">
        <f>SUM(BI143:BI149)</f>
        <v>#REF!</v>
      </c>
    </row>
    <row r="143" spans="1:63" s="2" customFormat="1" ht="24.2" customHeight="1" x14ac:dyDescent="0.2">
      <c r="A143" s="25"/>
      <c r="B143" s="112"/>
      <c r="C143" s="113" t="s">
        <v>65</v>
      </c>
      <c r="D143" s="113" t="s">
        <v>145</v>
      </c>
      <c r="E143" s="114" t="s">
        <v>786</v>
      </c>
      <c r="F143" s="115" t="s">
        <v>1946</v>
      </c>
      <c r="G143" s="116" t="s">
        <v>178</v>
      </c>
      <c r="H143" s="117">
        <v>10.308999999999999</v>
      </c>
      <c r="I143" s="118"/>
      <c r="J143" s="26"/>
      <c r="K143" s="119" t="s">
        <v>1</v>
      </c>
      <c r="L143" s="120" t="s">
        <v>37</v>
      </c>
      <c r="M143" s="121">
        <v>0.93899999999999995</v>
      </c>
      <c r="N143" s="121">
        <f t="shared" ref="N143:N149" si="0">M143*H143</f>
        <v>9.6801509999999986</v>
      </c>
      <c r="O143" s="121">
        <v>0</v>
      </c>
      <c r="P143" s="121">
        <f t="shared" ref="P143:P149" si="1">O143*H143</f>
        <v>0</v>
      </c>
      <c r="Q143" s="121">
        <v>7.5999999999999998E-2</v>
      </c>
      <c r="R143" s="122">
        <f t="shared" ref="R143:R149" si="2">Q143*H143</f>
        <v>0.78348399999999996</v>
      </c>
      <c r="S143" s="25"/>
      <c r="T143" s="25"/>
      <c r="U143" s="25"/>
      <c r="V143" s="25"/>
      <c r="W143" s="25"/>
      <c r="X143" s="25"/>
      <c r="Y143" s="25"/>
      <c r="Z143" s="25"/>
      <c r="AA143" s="25"/>
      <c r="AB143" s="25"/>
      <c r="AC143" s="25"/>
      <c r="AP143" s="123" t="s">
        <v>143</v>
      </c>
      <c r="AR143" s="123" t="s">
        <v>145</v>
      </c>
      <c r="AS143" s="123" t="s">
        <v>67</v>
      </c>
      <c r="AW143" s="14" t="s">
        <v>144</v>
      </c>
      <c r="BC143" s="124" t="e">
        <f>IF(L143="základní",#REF!,0)</f>
        <v>#REF!</v>
      </c>
      <c r="BD143" s="124">
        <f>IF(L143="snížená",#REF!,0)</f>
        <v>0</v>
      </c>
      <c r="BE143" s="124">
        <f>IF(L143="zákl. přenesená",#REF!,0)</f>
        <v>0</v>
      </c>
      <c r="BF143" s="124">
        <f>IF(L143="sníž. přenesená",#REF!,0)</f>
        <v>0</v>
      </c>
      <c r="BG143" s="124">
        <f>IF(L143="nulová",#REF!,0)</f>
        <v>0</v>
      </c>
      <c r="BH143" s="14" t="s">
        <v>65</v>
      </c>
      <c r="BI143" s="124" t="e">
        <f>ROUND(#REF!*H143,2)</f>
        <v>#REF!</v>
      </c>
      <c r="BJ143" s="14" t="s">
        <v>143</v>
      </c>
      <c r="BK143" s="123" t="s">
        <v>1947</v>
      </c>
    </row>
    <row r="144" spans="1:63" s="2" customFormat="1" ht="33" customHeight="1" x14ac:dyDescent="0.2">
      <c r="A144" s="25"/>
      <c r="B144" s="112"/>
      <c r="C144" s="113" t="s">
        <v>67</v>
      </c>
      <c r="D144" s="113" t="s">
        <v>145</v>
      </c>
      <c r="E144" s="114" t="s">
        <v>1948</v>
      </c>
      <c r="F144" s="115" t="s">
        <v>1949</v>
      </c>
      <c r="G144" s="116" t="s">
        <v>155</v>
      </c>
      <c r="H144" s="117">
        <v>0.36799999999999999</v>
      </c>
      <c r="I144" s="118"/>
      <c r="J144" s="26"/>
      <c r="K144" s="119" t="s">
        <v>1</v>
      </c>
      <c r="L144" s="120" t="s">
        <v>37</v>
      </c>
      <c r="M144" s="121">
        <v>3.6989999999999998</v>
      </c>
      <c r="N144" s="121">
        <f t="shared" si="0"/>
        <v>1.361232</v>
      </c>
      <c r="O144" s="121">
        <v>1.3271500000000001</v>
      </c>
      <c r="P144" s="121">
        <f t="shared" si="1"/>
        <v>0.48839120000000003</v>
      </c>
      <c r="Q144" s="121">
        <v>0</v>
      </c>
      <c r="R144" s="122">
        <f t="shared" si="2"/>
        <v>0</v>
      </c>
      <c r="S144" s="25"/>
      <c r="T144" s="25"/>
      <c r="U144" s="25"/>
      <c r="V144" s="25"/>
      <c r="W144" s="25"/>
      <c r="X144" s="25"/>
      <c r="Y144" s="25"/>
      <c r="Z144" s="25"/>
      <c r="AA144" s="25"/>
      <c r="AB144" s="25"/>
      <c r="AC144" s="25"/>
      <c r="AP144" s="123" t="s">
        <v>143</v>
      </c>
      <c r="AR144" s="123" t="s">
        <v>145</v>
      </c>
      <c r="AS144" s="123" t="s">
        <v>67</v>
      </c>
      <c r="AW144" s="14" t="s">
        <v>144</v>
      </c>
      <c r="BC144" s="124" t="e">
        <f>IF(L144="základní",#REF!,0)</f>
        <v>#REF!</v>
      </c>
      <c r="BD144" s="124">
        <f>IF(L144="snížená",#REF!,0)</f>
        <v>0</v>
      </c>
      <c r="BE144" s="124">
        <f>IF(L144="zákl. přenesená",#REF!,0)</f>
        <v>0</v>
      </c>
      <c r="BF144" s="124">
        <f>IF(L144="sníž. přenesená",#REF!,0)</f>
        <v>0</v>
      </c>
      <c r="BG144" s="124">
        <f>IF(L144="nulová",#REF!,0)</f>
        <v>0</v>
      </c>
      <c r="BH144" s="14" t="s">
        <v>65</v>
      </c>
      <c r="BI144" s="124" t="e">
        <f>ROUND(#REF!*H144,2)</f>
        <v>#REF!</v>
      </c>
      <c r="BJ144" s="14" t="s">
        <v>143</v>
      </c>
      <c r="BK144" s="123" t="s">
        <v>1950</v>
      </c>
    </row>
    <row r="145" spans="1:63" s="2" customFormat="1" ht="24.2" customHeight="1" x14ac:dyDescent="0.2">
      <c r="A145" s="25"/>
      <c r="B145" s="112"/>
      <c r="C145" s="113" t="s">
        <v>151</v>
      </c>
      <c r="D145" s="113" t="s">
        <v>145</v>
      </c>
      <c r="E145" s="114" t="s">
        <v>1934</v>
      </c>
      <c r="F145" s="115" t="s">
        <v>1935</v>
      </c>
      <c r="G145" s="116" t="s">
        <v>162</v>
      </c>
      <c r="H145" s="117">
        <v>5.1550000000000002</v>
      </c>
      <c r="I145" s="118"/>
      <c r="J145" s="26"/>
      <c r="K145" s="119" t="s">
        <v>1</v>
      </c>
      <c r="L145" s="120" t="s">
        <v>37</v>
      </c>
      <c r="M145" s="121">
        <v>0.29099999999999998</v>
      </c>
      <c r="N145" s="121">
        <f t="shared" si="0"/>
        <v>1.500105</v>
      </c>
      <c r="O145" s="121">
        <v>8.1309999999999993E-2</v>
      </c>
      <c r="P145" s="121">
        <f t="shared" si="1"/>
        <v>0.41915304999999997</v>
      </c>
      <c r="Q145" s="121">
        <v>0</v>
      </c>
      <c r="R145" s="122">
        <f t="shared" si="2"/>
        <v>0</v>
      </c>
      <c r="S145" s="25"/>
      <c r="T145" s="25"/>
      <c r="U145" s="25"/>
      <c r="V145" s="25"/>
      <c r="W145" s="25"/>
      <c r="X145" s="25"/>
      <c r="Y145" s="25"/>
      <c r="Z145" s="25"/>
      <c r="AA145" s="25"/>
      <c r="AB145" s="25"/>
      <c r="AC145" s="25"/>
      <c r="AP145" s="123" t="s">
        <v>143</v>
      </c>
      <c r="AR145" s="123" t="s">
        <v>145</v>
      </c>
      <c r="AS145" s="123" t="s">
        <v>67</v>
      </c>
      <c r="AW145" s="14" t="s">
        <v>144</v>
      </c>
      <c r="BC145" s="124" t="e">
        <f>IF(L145="základní",#REF!,0)</f>
        <v>#REF!</v>
      </c>
      <c r="BD145" s="124">
        <f>IF(L145="snížená",#REF!,0)</f>
        <v>0</v>
      </c>
      <c r="BE145" s="124">
        <f>IF(L145="zákl. přenesená",#REF!,0)</f>
        <v>0</v>
      </c>
      <c r="BF145" s="124">
        <f>IF(L145="sníž. přenesená",#REF!,0)</f>
        <v>0</v>
      </c>
      <c r="BG145" s="124">
        <f>IF(L145="nulová",#REF!,0)</f>
        <v>0</v>
      </c>
      <c r="BH145" s="14" t="s">
        <v>65</v>
      </c>
      <c r="BI145" s="124" t="e">
        <f>ROUND(#REF!*H145,2)</f>
        <v>#REF!</v>
      </c>
      <c r="BJ145" s="14" t="s">
        <v>143</v>
      </c>
      <c r="BK145" s="123" t="s">
        <v>1936</v>
      </c>
    </row>
    <row r="146" spans="1:63" s="2" customFormat="1" ht="24.2" customHeight="1" x14ac:dyDescent="0.2">
      <c r="A146" s="25"/>
      <c r="B146" s="112"/>
      <c r="C146" s="113" t="s">
        <v>143</v>
      </c>
      <c r="D146" s="113" t="s">
        <v>145</v>
      </c>
      <c r="E146" s="114" t="s">
        <v>2620</v>
      </c>
      <c r="F146" s="115" t="s">
        <v>2621</v>
      </c>
      <c r="G146" s="116" t="s">
        <v>162</v>
      </c>
      <c r="H146" s="117">
        <v>1.4730000000000001</v>
      </c>
      <c r="I146" s="118"/>
      <c r="J146" s="26"/>
      <c r="K146" s="119" t="s">
        <v>1</v>
      </c>
      <c r="L146" s="120" t="s">
        <v>37</v>
      </c>
      <c r="M146" s="121">
        <v>0.24199999999999999</v>
      </c>
      <c r="N146" s="121">
        <f t="shared" si="0"/>
        <v>0.35646600000000001</v>
      </c>
      <c r="O146" s="121">
        <v>5.4210000000000001E-2</v>
      </c>
      <c r="P146" s="121">
        <f t="shared" si="1"/>
        <v>7.9851330000000012E-2</v>
      </c>
      <c r="Q146" s="121">
        <v>0</v>
      </c>
      <c r="R146" s="122">
        <f t="shared" si="2"/>
        <v>0</v>
      </c>
      <c r="S146" s="25"/>
      <c r="T146" s="25"/>
      <c r="U146" s="25"/>
      <c r="V146" s="25"/>
      <c r="W146" s="25"/>
      <c r="X146" s="25"/>
      <c r="Y146" s="25"/>
      <c r="Z146" s="25"/>
      <c r="AA146" s="25"/>
      <c r="AB146" s="25"/>
      <c r="AC146" s="25"/>
      <c r="AP146" s="123" t="s">
        <v>143</v>
      </c>
      <c r="AR146" s="123" t="s">
        <v>145</v>
      </c>
      <c r="AS146" s="123" t="s">
        <v>67</v>
      </c>
      <c r="AW146" s="14" t="s">
        <v>144</v>
      </c>
      <c r="BC146" s="124" t="e">
        <f>IF(L146="základní",#REF!,0)</f>
        <v>#REF!</v>
      </c>
      <c r="BD146" s="124">
        <f>IF(L146="snížená",#REF!,0)</f>
        <v>0</v>
      </c>
      <c r="BE146" s="124">
        <f>IF(L146="zákl. přenesená",#REF!,0)</f>
        <v>0</v>
      </c>
      <c r="BF146" s="124">
        <f>IF(L146="sníž. přenesená",#REF!,0)</f>
        <v>0</v>
      </c>
      <c r="BG146" s="124">
        <f>IF(L146="nulová",#REF!,0)</f>
        <v>0</v>
      </c>
      <c r="BH146" s="14" t="s">
        <v>65</v>
      </c>
      <c r="BI146" s="124" t="e">
        <f>ROUND(#REF!*H146,2)</f>
        <v>#REF!</v>
      </c>
      <c r="BJ146" s="14" t="s">
        <v>143</v>
      </c>
      <c r="BK146" s="123" t="s">
        <v>2622</v>
      </c>
    </row>
    <row r="147" spans="1:63" s="2" customFormat="1" ht="21.75" customHeight="1" x14ac:dyDescent="0.2">
      <c r="A147" s="25"/>
      <c r="B147" s="112"/>
      <c r="C147" s="113" t="s">
        <v>166</v>
      </c>
      <c r="D147" s="113" t="s">
        <v>145</v>
      </c>
      <c r="E147" s="114" t="s">
        <v>1937</v>
      </c>
      <c r="F147" s="115" t="s">
        <v>1938</v>
      </c>
      <c r="G147" s="116" t="s">
        <v>162</v>
      </c>
      <c r="H147" s="117">
        <v>5.1550000000000002</v>
      </c>
      <c r="I147" s="118"/>
      <c r="J147" s="26"/>
      <c r="K147" s="119" t="s">
        <v>1</v>
      </c>
      <c r="L147" s="120" t="s">
        <v>37</v>
      </c>
      <c r="M147" s="121">
        <v>1.607</v>
      </c>
      <c r="N147" s="121">
        <f t="shared" si="0"/>
        <v>8.284085000000001</v>
      </c>
      <c r="O147" s="121">
        <v>4.684E-2</v>
      </c>
      <c r="P147" s="121">
        <f t="shared" si="1"/>
        <v>0.24146020000000001</v>
      </c>
      <c r="Q147" s="121">
        <v>0</v>
      </c>
      <c r="R147" s="122">
        <f t="shared" si="2"/>
        <v>0</v>
      </c>
      <c r="S147" s="25"/>
      <c r="T147" s="25"/>
      <c r="U147" s="25"/>
      <c r="V147" s="25"/>
      <c r="W147" s="25"/>
      <c r="X147" s="25"/>
      <c r="Y147" s="25"/>
      <c r="Z147" s="25"/>
      <c r="AA147" s="25"/>
      <c r="AB147" s="25"/>
      <c r="AC147" s="25"/>
      <c r="AP147" s="123" t="s">
        <v>143</v>
      </c>
      <c r="AR147" s="123" t="s">
        <v>145</v>
      </c>
      <c r="AS147" s="123" t="s">
        <v>67</v>
      </c>
      <c r="AW147" s="14" t="s">
        <v>144</v>
      </c>
      <c r="BC147" s="124" t="e">
        <f>IF(L147="základní",#REF!,0)</f>
        <v>#REF!</v>
      </c>
      <c r="BD147" s="124">
        <f>IF(L147="snížená",#REF!,0)</f>
        <v>0</v>
      </c>
      <c r="BE147" s="124">
        <f>IF(L147="zákl. přenesená",#REF!,0)</f>
        <v>0</v>
      </c>
      <c r="BF147" s="124">
        <f>IF(L147="sníž. přenesená",#REF!,0)</f>
        <v>0</v>
      </c>
      <c r="BG147" s="124">
        <f>IF(L147="nulová",#REF!,0)</f>
        <v>0</v>
      </c>
      <c r="BH147" s="14" t="s">
        <v>65</v>
      </c>
      <c r="BI147" s="124" t="e">
        <f>ROUND(#REF!*H147,2)</f>
        <v>#REF!</v>
      </c>
      <c r="BJ147" s="14" t="s">
        <v>143</v>
      </c>
      <c r="BK147" s="123" t="s">
        <v>1939</v>
      </c>
    </row>
    <row r="148" spans="1:63" s="2" customFormat="1" ht="24.2" customHeight="1" x14ac:dyDescent="0.2">
      <c r="A148" s="25"/>
      <c r="B148" s="112"/>
      <c r="C148" s="126" t="s">
        <v>171</v>
      </c>
      <c r="D148" s="126" t="s">
        <v>242</v>
      </c>
      <c r="E148" s="127" t="s">
        <v>1943</v>
      </c>
      <c r="F148" s="128" t="s">
        <v>2623</v>
      </c>
      <c r="G148" s="129" t="s">
        <v>162</v>
      </c>
      <c r="H148" s="130">
        <v>2.9460000000000002</v>
      </c>
      <c r="I148" s="131"/>
      <c r="J148" s="132"/>
      <c r="K148" s="133" t="s">
        <v>1</v>
      </c>
      <c r="L148" s="134" t="s">
        <v>37</v>
      </c>
      <c r="M148" s="121">
        <v>0</v>
      </c>
      <c r="N148" s="121">
        <f t="shared" si="0"/>
        <v>0</v>
      </c>
      <c r="O148" s="121">
        <v>1.3100000000000001E-2</v>
      </c>
      <c r="P148" s="121">
        <f t="shared" si="1"/>
        <v>3.8592600000000005E-2</v>
      </c>
      <c r="Q148" s="121">
        <v>0</v>
      </c>
      <c r="R148" s="122">
        <f t="shared" si="2"/>
        <v>0</v>
      </c>
      <c r="S148" s="25"/>
      <c r="T148" s="25"/>
      <c r="U148" s="25"/>
      <c r="V148" s="25"/>
      <c r="W148" s="25"/>
      <c r="X148" s="25"/>
      <c r="Y148" s="25"/>
      <c r="Z148" s="25"/>
      <c r="AA148" s="25"/>
      <c r="AB148" s="25"/>
      <c r="AC148" s="25"/>
      <c r="AP148" s="123" t="s">
        <v>267</v>
      </c>
      <c r="AR148" s="123" t="s">
        <v>242</v>
      </c>
      <c r="AS148" s="123" t="s">
        <v>67</v>
      </c>
      <c r="AW148" s="14" t="s">
        <v>144</v>
      </c>
      <c r="BC148" s="124" t="e">
        <f>IF(L148="základní",#REF!,0)</f>
        <v>#REF!</v>
      </c>
      <c r="BD148" s="124">
        <f>IF(L148="snížená",#REF!,0)</f>
        <v>0</v>
      </c>
      <c r="BE148" s="124">
        <f>IF(L148="zákl. přenesená",#REF!,0)</f>
        <v>0</v>
      </c>
      <c r="BF148" s="124">
        <f>IF(L148="sníž. přenesená",#REF!,0)</f>
        <v>0</v>
      </c>
      <c r="BG148" s="124">
        <f>IF(L148="nulová",#REF!,0)</f>
        <v>0</v>
      </c>
      <c r="BH148" s="14" t="s">
        <v>65</v>
      </c>
      <c r="BI148" s="124" t="e">
        <f>ROUND(#REF!*H148,2)</f>
        <v>#REF!</v>
      </c>
      <c r="BJ148" s="14" t="s">
        <v>214</v>
      </c>
      <c r="BK148" s="123" t="s">
        <v>1945</v>
      </c>
    </row>
    <row r="149" spans="1:63" s="2" customFormat="1" ht="37.9" customHeight="1" x14ac:dyDescent="0.2">
      <c r="A149" s="25"/>
      <c r="B149" s="112"/>
      <c r="C149" s="126" t="s">
        <v>175</v>
      </c>
      <c r="D149" s="126" t="s">
        <v>242</v>
      </c>
      <c r="E149" s="127" t="s">
        <v>1940</v>
      </c>
      <c r="F149" s="128" t="s">
        <v>1941</v>
      </c>
      <c r="G149" s="129" t="s">
        <v>162</v>
      </c>
      <c r="H149" s="130">
        <v>2.2090000000000001</v>
      </c>
      <c r="I149" s="131"/>
      <c r="J149" s="132"/>
      <c r="K149" s="133" t="s">
        <v>1</v>
      </c>
      <c r="L149" s="134" t="s">
        <v>37</v>
      </c>
      <c r="M149" s="121">
        <v>0</v>
      </c>
      <c r="N149" s="121">
        <f t="shared" si="0"/>
        <v>0</v>
      </c>
      <c r="O149" s="121">
        <v>1.7930000000000001E-2</v>
      </c>
      <c r="P149" s="121">
        <f t="shared" si="1"/>
        <v>3.9607370000000003E-2</v>
      </c>
      <c r="Q149" s="121">
        <v>0</v>
      </c>
      <c r="R149" s="122">
        <f t="shared" si="2"/>
        <v>0</v>
      </c>
      <c r="S149" s="25"/>
      <c r="T149" s="25"/>
      <c r="U149" s="25"/>
      <c r="V149" s="25"/>
      <c r="W149" s="25"/>
      <c r="X149" s="25"/>
      <c r="Y149" s="25"/>
      <c r="Z149" s="25"/>
      <c r="AA149" s="25"/>
      <c r="AB149" s="25"/>
      <c r="AC149" s="25"/>
      <c r="AP149" s="123" t="s">
        <v>267</v>
      </c>
      <c r="AR149" s="123" t="s">
        <v>242</v>
      </c>
      <c r="AS149" s="123" t="s">
        <v>67</v>
      </c>
      <c r="AW149" s="14" t="s">
        <v>144</v>
      </c>
      <c r="BC149" s="124" t="e">
        <f>IF(L149="základní",#REF!,0)</f>
        <v>#REF!</v>
      </c>
      <c r="BD149" s="124">
        <f>IF(L149="snížená",#REF!,0)</f>
        <v>0</v>
      </c>
      <c r="BE149" s="124">
        <f>IF(L149="zákl. přenesená",#REF!,0)</f>
        <v>0</v>
      </c>
      <c r="BF149" s="124">
        <f>IF(L149="sníž. přenesená",#REF!,0)</f>
        <v>0</v>
      </c>
      <c r="BG149" s="124">
        <f>IF(L149="nulová",#REF!,0)</f>
        <v>0</v>
      </c>
      <c r="BH149" s="14" t="s">
        <v>65</v>
      </c>
      <c r="BI149" s="124" t="e">
        <f>ROUND(#REF!*H149,2)</f>
        <v>#REF!</v>
      </c>
      <c r="BJ149" s="14" t="s">
        <v>214</v>
      </c>
      <c r="BK149" s="123" t="s">
        <v>2900</v>
      </c>
    </row>
    <row r="150" spans="1:63" s="12" customFormat="1" ht="22.9" customHeight="1" x14ac:dyDescent="0.2">
      <c r="B150" s="103"/>
      <c r="D150" s="104" t="s">
        <v>56</v>
      </c>
      <c r="E150" s="125" t="s">
        <v>171</v>
      </c>
      <c r="F150" s="125" t="s">
        <v>676</v>
      </c>
      <c r="J150" s="103"/>
      <c r="K150" s="106"/>
      <c r="L150" s="107"/>
      <c r="M150" s="107"/>
      <c r="N150" s="108">
        <f>SUM(N151:N155)</f>
        <v>185.35752399999998</v>
      </c>
      <c r="O150" s="107"/>
      <c r="P150" s="108">
        <f>SUM(P151:P155)</f>
        <v>5.6086455600000003</v>
      </c>
      <c r="Q150" s="107"/>
      <c r="R150" s="109">
        <f>SUM(R151:R155)</f>
        <v>0</v>
      </c>
      <c r="AP150" s="104" t="s">
        <v>65</v>
      </c>
      <c r="AR150" s="110" t="s">
        <v>56</v>
      </c>
      <c r="AS150" s="110" t="s">
        <v>65</v>
      </c>
      <c r="AW150" s="104" t="s">
        <v>144</v>
      </c>
      <c r="BI150" s="111" t="e">
        <f>SUM(BI151:BI155)</f>
        <v>#REF!</v>
      </c>
    </row>
    <row r="151" spans="1:63" s="2" customFormat="1" ht="24.2" customHeight="1" x14ac:dyDescent="0.2">
      <c r="A151" s="25"/>
      <c r="B151" s="112"/>
      <c r="C151" s="113" t="s">
        <v>180</v>
      </c>
      <c r="D151" s="113" t="s">
        <v>145</v>
      </c>
      <c r="E151" s="114" t="s">
        <v>1956</v>
      </c>
      <c r="F151" s="115" t="s">
        <v>1957</v>
      </c>
      <c r="G151" s="116" t="s">
        <v>178</v>
      </c>
      <c r="H151" s="117">
        <v>160.87100000000001</v>
      </c>
      <c r="I151" s="118"/>
      <c r="J151" s="26"/>
      <c r="K151" s="119" t="s">
        <v>1</v>
      </c>
      <c r="L151" s="120" t="s">
        <v>37</v>
      </c>
      <c r="M151" s="121">
        <v>0.104</v>
      </c>
      <c r="N151" s="121">
        <f>M151*H151</f>
        <v>16.730584</v>
      </c>
      <c r="O151" s="121">
        <v>2.5999999999999998E-4</v>
      </c>
      <c r="P151" s="121">
        <f>O151*H151</f>
        <v>4.1826459999999996E-2</v>
      </c>
      <c r="Q151" s="121">
        <v>0</v>
      </c>
      <c r="R151" s="122">
        <f>Q151*H151</f>
        <v>0</v>
      </c>
      <c r="S151" s="25"/>
      <c r="T151" s="25"/>
      <c r="U151" s="25"/>
      <c r="V151" s="25"/>
      <c r="W151" s="25"/>
      <c r="X151" s="25"/>
      <c r="Y151" s="25"/>
      <c r="Z151" s="25"/>
      <c r="AA151" s="25"/>
      <c r="AB151" s="25"/>
      <c r="AC151" s="25"/>
      <c r="AP151" s="123" t="s">
        <v>143</v>
      </c>
      <c r="AR151" s="123" t="s">
        <v>145</v>
      </c>
      <c r="AS151" s="123" t="s">
        <v>67</v>
      </c>
      <c r="AW151" s="14" t="s">
        <v>144</v>
      </c>
      <c r="BC151" s="124" t="e">
        <f>IF(L151="základní",#REF!,0)</f>
        <v>#REF!</v>
      </c>
      <c r="BD151" s="124">
        <f>IF(L151="snížená",#REF!,0)</f>
        <v>0</v>
      </c>
      <c r="BE151" s="124">
        <f>IF(L151="zákl. přenesená",#REF!,0)</f>
        <v>0</v>
      </c>
      <c r="BF151" s="124">
        <f>IF(L151="sníž. přenesená",#REF!,0)</f>
        <v>0</v>
      </c>
      <c r="BG151" s="124">
        <f>IF(L151="nulová",#REF!,0)</f>
        <v>0</v>
      </c>
      <c r="BH151" s="14" t="s">
        <v>65</v>
      </c>
      <c r="BI151" s="124" t="e">
        <f>ROUND(#REF!*H151,2)</f>
        <v>#REF!</v>
      </c>
      <c r="BJ151" s="14" t="s">
        <v>143</v>
      </c>
      <c r="BK151" s="123" t="s">
        <v>1958</v>
      </c>
    </row>
    <row r="152" spans="1:63" s="2" customFormat="1" ht="24.2" customHeight="1" x14ac:dyDescent="0.2">
      <c r="A152" s="25"/>
      <c r="B152" s="112"/>
      <c r="C152" s="113" t="s">
        <v>164</v>
      </c>
      <c r="D152" s="113" t="s">
        <v>145</v>
      </c>
      <c r="E152" s="114" t="s">
        <v>1960</v>
      </c>
      <c r="F152" s="115" t="s">
        <v>1961</v>
      </c>
      <c r="G152" s="116" t="s">
        <v>178</v>
      </c>
      <c r="H152" s="117">
        <v>160.87100000000001</v>
      </c>
      <c r="I152" s="118"/>
      <c r="J152" s="26"/>
      <c r="K152" s="119" t="s">
        <v>1</v>
      </c>
      <c r="L152" s="120" t="s">
        <v>37</v>
      </c>
      <c r="M152" s="121">
        <v>0.40500000000000003</v>
      </c>
      <c r="N152" s="121">
        <f>M152*H152</f>
        <v>65.152755000000013</v>
      </c>
      <c r="O152" s="121">
        <v>2.6200000000000001E-2</v>
      </c>
      <c r="P152" s="121">
        <f>O152*H152</f>
        <v>4.2148202000000001</v>
      </c>
      <c r="Q152" s="121">
        <v>0</v>
      </c>
      <c r="R152" s="122">
        <f>Q152*H152</f>
        <v>0</v>
      </c>
      <c r="S152" s="25"/>
      <c r="T152" s="25"/>
      <c r="U152" s="25"/>
      <c r="V152" s="25"/>
      <c r="W152" s="25"/>
      <c r="X152" s="25"/>
      <c r="Y152" s="25"/>
      <c r="Z152" s="25"/>
      <c r="AA152" s="25"/>
      <c r="AB152" s="25"/>
      <c r="AC152" s="25"/>
      <c r="AP152" s="123" t="s">
        <v>143</v>
      </c>
      <c r="AR152" s="123" t="s">
        <v>145</v>
      </c>
      <c r="AS152" s="123" t="s">
        <v>67</v>
      </c>
      <c r="AW152" s="14" t="s">
        <v>144</v>
      </c>
      <c r="BC152" s="124" t="e">
        <f>IF(L152="základní",#REF!,0)</f>
        <v>#REF!</v>
      </c>
      <c r="BD152" s="124">
        <f>IF(L152="snížená",#REF!,0)</f>
        <v>0</v>
      </c>
      <c r="BE152" s="124">
        <f>IF(L152="zákl. přenesená",#REF!,0)</f>
        <v>0</v>
      </c>
      <c r="BF152" s="124">
        <f>IF(L152="sníž. přenesená",#REF!,0)</f>
        <v>0</v>
      </c>
      <c r="BG152" s="124">
        <f>IF(L152="nulová",#REF!,0)</f>
        <v>0</v>
      </c>
      <c r="BH152" s="14" t="s">
        <v>65</v>
      </c>
      <c r="BI152" s="124" t="e">
        <f>ROUND(#REF!*H152,2)</f>
        <v>#REF!</v>
      </c>
      <c r="BJ152" s="14" t="s">
        <v>143</v>
      </c>
      <c r="BK152" s="123" t="s">
        <v>1962</v>
      </c>
    </row>
    <row r="153" spans="1:63" s="2" customFormat="1" ht="24.2" customHeight="1" x14ac:dyDescent="0.2">
      <c r="A153" s="25"/>
      <c r="B153" s="112"/>
      <c r="C153" s="113" t="s">
        <v>187</v>
      </c>
      <c r="D153" s="113" t="s">
        <v>145</v>
      </c>
      <c r="E153" s="114" t="s">
        <v>1963</v>
      </c>
      <c r="F153" s="115" t="s">
        <v>1964</v>
      </c>
      <c r="G153" s="116" t="s">
        <v>178</v>
      </c>
      <c r="H153" s="117">
        <v>160.87100000000001</v>
      </c>
      <c r="I153" s="118"/>
      <c r="J153" s="26"/>
      <c r="K153" s="119" t="s">
        <v>1</v>
      </c>
      <c r="L153" s="120" t="s">
        <v>37</v>
      </c>
      <c r="M153" s="121">
        <v>0.36</v>
      </c>
      <c r="N153" s="121">
        <f>M153*H153</f>
        <v>57.913560000000004</v>
      </c>
      <c r="O153" s="121">
        <v>4.3800000000000002E-3</v>
      </c>
      <c r="P153" s="121">
        <f>O153*H153</f>
        <v>0.70461498000000011</v>
      </c>
      <c r="Q153" s="121">
        <v>0</v>
      </c>
      <c r="R153" s="122">
        <f>Q153*H153</f>
        <v>0</v>
      </c>
      <c r="S153" s="25"/>
      <c r="T153" s="25"/>
      <c r="U153" s="25"/>
      <c r="V153" s="25"/>
      <c r="W153" s="25"/>
      <c r="X153" s="25"/>
      <c r="Y153" s="25"/>
      <c r="Z153" s="25"/>
      <c r="AA153" s="25"/>
      <c r="AB153" s="25"/>
      <c r="AC153" s="25"/>
      <c r="AP153" s="123" t="s">
        <v>143</v>
      </c>
      <c r="AR153" s="123" t="s">
        <v>145</v>
      </c>
      <c r="AS153" s="123" t="s">
        <v>67</v>
      </c>
      <c r="AW153" s="14" t="s">
        <v>144</v>
      </c>
      <c r="BC153" s="124" t="e">
        <f>IF(L153="základní",#REF!,0)</f>
        <v>#REF!</v>
      </c>
      <c r="BD153" s="124">
        <f>IF(L153="snížená",#REF!,0)</f>
        <v>0</v>
      </c>
      <c r="BE153" s="124">
        <f>IF(L153="zákl. přenesená",#REF!,0)</f>
        <v>0</v>
      </c>
      <c r="BF153" s="124">
        <f>IF(L153="sníž. přenesená",#REF!,0)</f>
        <v>0</v>
      </c>
      <c r="BG153" s="124">
        <f>IF(L153="nulová",#REF!,0)</f>
        <v>0</v>
      </c>
      <c r="BH153" s="14" t="s">
        <v>65</v>
      </c>
      <c r="BI153" s="124" t="e">
        <f>ROUND(#REF!*H153,2)</f>
        <v>#REF!</v>
      </c>
      <c r="BJ153" s="14" t="s">
        <v>143</v>
      </c>
      <c r="BK153" s="123" t="s">
        <v>1965</v>
      </c>
    </row>
    <row r="154" spans="1:63" s="2" customFormat="1" ht="24.2" customHeight="1" x14ac:dyDescent="0.2">
      <c r="A154" s="25"/>
      <c r="B154" s="112"/>
      <c r="C154" s="113" t="s">
        <v>191</v>
      </c>
      <c r="D154" s="113" t="s">
        <v>145</v>
      </c>
      <c r="E154" s="114" t="s">
        <v>1966</v>
      </c>
      <c r="F154" s="115" t="s">
        <v>1967</v>
      </c>
      <c r="G154" s="116" t="s">
        <v>178</v>
      </c>
      <c r="H154" s="117">
        <v>160.87100000000001</v>
      </c>
      <c r="I154" s="118"/>
      <c r="J154" s="26"/>
      <c r="K154" s="119" t="s">
        <v>1</v>
      </c>
      <c r="L154" s="120" t="s">
        <v>37</v>
      </c>
      <c r="M154" s="121">
        <v>0.27200000000000002</v>
      </c>
      <c r="N154" s="121">
        <f>M154*H154</f>
        <v>43.756912000000007</v>
      </c>
      <c r="O154" s="121">
        <v>4.0000000000000001E-3</v>
      </c>
      <c r="P154" s="121">
        <f>O154*H154</f>
        <v>0.64348400000000006</v>
      </c>
      <c r="Q154" s="121">
        <v>0</v>
      </c>
      <c r="R154" s="122">
        <f>Q154*H154</f>
        <v>0</v>
      </c>
      <c r="S154" s="25"/>
      <c r="T154" s="25"/>
      <c r="U154" s="25"/>
      <c r="V154" s="25"/>
      <c r="W154" s="25"/>
      <c r="X154" s="25"/>
      <c r="Y154" s="25"/>
      <c r="Z154" s="25"/>
      <c r="AA154" s="25"/>
      <c r="AB154" s="25"/>
      <c r="AC154" s="25"/>
      <c r="AP154" s="123" t="s">
        <v>143</v>
      </c>
      <c r="AR154" s="123" t="s">
        <v>145</v>
      </c>
      <c r="AS154" s="123" t="s">
        <v>67</v>
      </c>
      <c r="AW154" s="14" t="s">
        <v>144</v>
      </c>
      <c r="BC154" s="124" t="e">
        <f>IF(L154="základní",#REF!,0)</f>
        <v>#REF!</v>
      </c>
      <c r="BD154" s="124">
        <f>IF(L154="snížená",#REF!,0)</f>
        <v>0</v>
      </c>
      <c r="BE154" s="124">
        <f>IF(L154="zákl. přenesená",#REF!,0)</f>
        <v>0</v>
      </c>
      <c r="BF154" s="124">
        <f>IF(L154="sníž. přenesená",#REF!,0)</f>
        <v>0</v>
      </c>
      <c r="BG154" s="124">
        <f>IF(L154="nulová",#REF!,0)</f>
        <v>0</v>
      </c>
      <c r="BH154" s="14" t="s">
        <v>65</v>
      </c>
      <c r="BI154" s="124" t="e">
        <f>ROUND(#REF!*H154,2)</f>
        <v>#REF!</v>
      </c>
      <c r="BJ154" s="14" t="s">
        <v>143</v>
      </c>
      <c r="BK154" s="123" t="s">
        <v>1968</v>
      </c>
    </row>
    <row r="155" spans="1:63" s="2" customFormat="1" ht="24.2" customHeight="1" x14ac:dyDescent="0.2">
      <c r="A155" s="25"/>
      <c r="B155" s="112"/>
      <c r="C155" s="113" t="s">
        <v>195</v>
      </c>
      <c r="D155" s="113" t="s">
        <v>145</v>
      </c>
      <c r="E155" s="114" t="s">
        <v>1984</v>
      </c>
      <c r="F155" s="115" t="s">
        <v>2627</v>
      </c>
      <c r="G155" s="116" t="s">
        <v>198</v>
      </c>
      <c r="H155" s="117">
        <v>48.749000000000002</v>
      </c>
      <c r="I155" s="118"/>
      <c r="J155" s="26"/>
      <c r="K155" s="119" t="s">
        <v>1</v>
      </c>
      <c r="L155" s="120" t="s">
        <v>37</v>
      </c>
      <c r="M155" s="121">
        <v>3.6999999999999998E-2</v>
      </c>
      <c r="N155" s="121">
        <f>M155*H155</f>
        <v>1.8037129999999999</v>
      </c>
      <c r="O155" s="121">
        <v>8.0000000000000007E-5</v>
      </c>
      <c r="P155" s="121">
        <f>O155*H155</f>
        <v>3.8999200000000003E-3</v>
      </c>
      <c r="Q155" s="121">
        <v>0</v>
      </c>
      <c r="R155" s="122">
        <f>Q155*H155</f>
        <v>0</v>
      </c>
      <c r="S155" s="25"/>
      <c r="T155" s="25"/>
      <c r="U155" s="25"/>
      <c r="V155" s="25"/>
      <c r="W155" s="25"/>
      <c r="X155" s="25"/>
      <c r="Y155" s="25"/>
      <c r="Z155" s="25"/>
      <c r="AA155" s="25"/>
      <c r="AB155" s="25"/>
      <c r="AC155" s="25"/>
      <c r="AP155" s="123" t="s">
        <v>143</v>
      </c>
      <c r="AR155" s="123" t="s">
        <v>145</v>
      </c>
      <c r="AS155" s="123" t="s">
        <v>67</v>
      </c>
      <c r="AW155" s="14" t="s">
        <v>144</v>
      </c>
      <c r="BC155" s="124" t="e">
        <f>IF(L155="základní",#REF!,0)</f>
        <v>#REF!</v>
      </c>
      <c r="BD155" s="124">
        <f>IF(L155="snížená",#REF!,0)</f>
        <v>0</v>
      </c>
      <c r="BE155" s="124">
        <f>IF(L155="zákl. přenesená",#REF!,0)</f>
        <v>0</v>
      </c>
      <c r="BF155" s="124">
        <f>IF(L155="sníž. přenesená",#REF!,0)</f>
        <v>0</v>
      </c>
      <c r="BG155" s="124">
        <f>IF(L155="nulová",#REF!,0)</f>
        <v>0</v>
      </c>
      <c r="BH155" s="14" t="s">
        <v>65</v>
      </c>
      <c r="BI155" s="124" t="e">
        <f>ROUND(#REF!*H155,2)</f>
        <v>#REF!</v>
      </c>
      <c r="BJ155" s="14" t="s">
        <v>143</v>
      </c>
      <c r="BK155" s="123" t="s">
        <v>2628</v>
      </c>
    </row>
    <row r="156" spans="1:63" s="12" customFormat="1" ht="22.9" customHeight="1" x14ac:dyDescent="0.2">
      <c r="B156" s="103"/>
      <c r="D156" s="104" t="s">
        <v>56</v>
      </c>
      <c r="E156" s="125" t="s">
        <v>164</v>
      </c>
      <c r="F156" s="125" t="s">
        <v>729</v>
      </c>
      <c r="J156" s="103"/>
      <c r="K156" s="106"/>
      <c r="L156" s="107"/>
      <c r="M156" s="107"/>
      <c r="N156" s="108">
        <f>SUM(N157:N162)</f>
        <v>49.161079999999998</v>
      </c>
      <c r="O156" s="107"/>
      <c r="P156" s="108">
        <f>SUM(P157:P162)</f>
        <v>0.11538522</v>
      </c>
      <c r="Q156" s="107"/>
      <c r="R156" s="109">
        <f>SUM(R157:R162)</f>
        <v>3.267468</v>
      </c>
      <c r="AP156" s="104" t="s">
        <v>65</v>
      </c>
      <c r="AR156" s="110" t="s">
        <v>56</v>
      </c>
      <c r="AS156" s="110" t="s">
        <v>65</v>
      </c>
      <c r="AW156" s="104" t="s">
        <v>144</v>
      </c>
      <c r="BI156" s="111" t="e">
        <f>SUM(BI157:BI162)</f>
        <v>#REF!</v>
      </c>
    </row>
    <row r="157" spans="1:63" s="2" customFormat="1" ht="33" customHeight="1" x14ac:dyDescent="0.2">
      <c r="A157" s="25"/>
      <c r="B157" s="112"/>
      <c r="C157" s="113" t="s">
        <v>200</v>
      </c>
      <c r="D157" s="113" t="s">
        <v>145</v>
      </c>
      <c r="E157" s="114" t="s">
        <v>771</v>
      </c>
      <c r="F157" s="115" t="s">
        <v>772</v>
      </c>
      <c r="G157" s="116" t="s">
        <v>178</v>
      </c>
      <c r="H157" s="117">
        <v>44.456000000000003</v>
      </c>
      <c r="I157" s="118"/>
      <c r="J157" s="26"/>
      <c r="K157" s="119" t="s">
        <v>1</v>
      </c>
      <c r="L157" s="120" t="s">
        <v>37</v>
      </c>
      <c r="M157" s="121">
        <v>0.126</v>
      </c>
      <c r="N157" s="121">
        <f t="shared" ref="N157:N162" si="3">M157*H157</f>
        <v>5.6014560000000007</v>
      </c>
      <c r="O157" s="121">
        <v>2.1000000000000001E-4</v>
      </c>
      <c r="P157" s="121">
        <f t="shared" ref="P157:P162" si="4">O157*H157</f>
        <v>9.3357600000000002E-3</v>
      </c>
      <c r="Q157" s="121">
        <v>0</v>
      </c>
      <c r="R157" s="122">
        <f t="shared" ref="R157:R162" si="5">Q157*H157</f>
        <v>0</v>
      </c>
      <c r="S157" s="25"/>
      <c r="T157" s="25"/>
      <c r="U157" s="25"/>
      <c r="V157" s="25"/>
      <c r="W157" s="25"/>
      <c r="X157" s="25"/>
      <c r="Y157" s="25"/>
      <c r="Z157" s="25"/>
      <c r="AA157" s="25"/>
      <c r="AB157" s="25"/>
      <c r="AC157" s="25"/>
      <c r="AP157" s="123" t="s">
        <v>143</v>
      </c>
      <c r="AR157" s="123" t="s">
        <v>145</v>
      </c>
      <c r="AS157" s="123" t="s">
        <v>67</v>
      </c>
      <c r="AW157" s="14" t="s">
        <v>144</v>
      </c>
      <c r="BC157" s="124" t="e">
        <f>IF(L157="základní",#REF!,0)</f>
        <v>#REF!</v>
      </c>
      <c r="BD157" s="124">
        <f>IF(L157="snížená",#REF!,0)</f>
        <v>0</v>
      </c>
      <c r="BE157" s="124">
        <f>IF(L157="zákl. přenesená",#REF!,0)</f>
        <v>0</v>
      </c>
      <c r="BF157" s="124">
        <f>IF(L157="sníž. přenesená",#REF!,0)</f>
        <v>0</v>
      </c>
      <c r="BG157" s="124">
        <f>IF(L157="nulová",#REF!,0)</f>
        <v>0</v>
      </c>
      <c r="BH157" s="14" t="s">
        <v>65</v>
      </c>
      <c r="BI157" s="124" t="e">
        <f>ROUND(#REF!*H157,2)</f>
        <v>#REF!</v>
      </c>
      <c r="BJ157" s="14" t="s">
        <v>143</v>
      </c>
      <c r="BK157" s="123" t="s">
        <v>1990</v>
      </c>
    </row>
    <row r="158" spans="1:63" s="2" customFormat="1" ht="24.2" customHeight="1" x14ac:dyDescent="0.2">
      <c r="A158" s="25"/>
      <c r="B158" s="112"/>
      <c r="C158" s="113" t="s">
        <v>204</v>
      </c>
      <c r="D158" s="113" t="s">
        <v>145</v>
      </c>
      <c r="E158" s="114" t="s">
        <v>1528</v>
      </c>
      <c r="F158" s="115" t="s">
        <v>1529</v>
      </c>
      <c r="G158" s="116" t="s">
        <v>178</v>
      </c>
      <c r="H158" s="117">
        <v>44.456000000000003</v>
      </c>
      <c r="I158" s="118"/>
      <c r="J158" s="26"/>
      <c r="K158" s="119" t="s">
        <v>1</v>
      </c>
      <c r="L158" s="120" t="s">
        <v>37</v>
      </c>
      <c r="M158" s="121">
        <v>0.308</v>
      </c>
      <c r="N158" s="121">
        <f t="shared" si="3"/>
        <v>13.692448000000001</v>
      </c>
      <c r="O158" s="121">
        <v>4.0000000000000003E-5</v>
      </c>
      <c r="P158" s="121">
        <f t="shared" si="4"/>
        <v>1.7782400000000004E-3</v>
      </c>
      <c r="Q158" s="121">
        <v>0</v>
      </c>
      <c r="R158" s="122">
        <f t="shared" si="5"/>
        <v>0</v>
      </c>
      <c r="S158" s="25"/>
      <c r="T158" s="25"/>
      <c r="U158" s="25"/>
      <c r="V158" s="25"/>
      <c r="W158" s="25"/>
      <c r="X158" s="25"/>
      <c r="Y158" s="25"/>
      <c r="Z158" s="25"/>
      <c r="AA158" s="25"/>
      <c r="AB158" s="25"/>
      <c r="AC158" s="25"/>
      <c r="AP158" s="123" t="s">
        <v>143</v>
      </c>
      <c r="AR158" s="123" t="s">
        <v>145</v>
      </c>
      <c r="AS158" s="123" t="s">
        <v>67</v>
      </c>
      <c r="AW158" s="14" t="s">
        <v>144</v>
      </c>
      <c r="BC158" s="124" t="e">
        <f>IF(L158="základní",#REF!,0)</f>
        <v>#REF!</v>
      </c>
      <c r="BD158" s="124">
        <f>IF(L158="snížená",#REF!,0)</f>
        <v>0</v>
      </c>
      <c r="BE158" s="124">
        <f>IF(L158="zákl. přenesená",#REF!,0)</f>
        <v>0</v>
      </c>
      <c r="BF158" s="124">
        <f>IF(L158="sníž. přenesená",#REF!,0)</f>
        <v>0</v>
      </c>
      <c r="BG158" s="124">
        <f>IF(L158="nulová",#REF!,0)</f>
        <v>0</v>
      </c>
      <c r="BH158" s="14" t="s">
        <v>65</v>
      </c>
      <c r="BI158" s="124" t="e">
        <f>ROUND(#REF!*H158,2)</f>
        <v>#REF!</v>
      </c>
      <c r="BJ158" s="14" t="s">
        <v>143</v>
      </c>
      <c r="BK158" s="123" t="s">
        <v>1991</v>
      </c>
    </row>
    <row r="159" spans="1:63" s="2" customFormat="1" ht="44.25" customHeight="1" x14ac:dyDescent="0.2">
      <c r="A159" s="25"/>
      <c r="B159" s="112"/>
      <c r="C159" s="113" t="s">
        <v>8</v>
      </c>
      <c r="D159" s="113" t="s">
        <v>145</v>
      </c>
      <c r="E159" s="114" t="s">
        <v>1992</v>
      </c>
      <c r="F159" s="115" t="s">
        <v>2629</v>
      </c>
      <c r="G159" s="116" t="s">
        <v>169</v>
      </c>
      <c r="H159" s="117">
        <v>0.73599999999999999</v>
      </c>
      <c r="I159" s="118"/>
      <c r="J159" s="26"/>
      <c r="K159" s="119" t="s">
        <v>1</v>
      </c>
      <c r="L159" s="120" t="s">
        <v>37</v>
      </c>
      <c r="M159" s="121">
        <v>0.308</v>
      </c>
      <c r="N159" s="121">
        <f t="shared" si="3"/>
        <v>0.226688</v>
      </c>
      <c r="O159" s="121">
        <v>4.0000000000000003E-5</v>
      </c>
      <c r="P159" s="121">
        <f t="shared" si="4"/>
        <v>2.9440000000000003E-5</v>
      </c>
      <c r="Q159" s="121">
        <v>0</v>
      </c>
      <c r="R159" s="122">
        <f t="shared" si="5"/>
        <v>0</v>
      </c>
      <c r="S159" s="25"/>
      <c r="T159" s="25"/>
      <c r="U159" s="25"/>
      <c r="V159" s="25"/>
      <c r="W159" s="25"/>
      <c r="X159" s="25"/>
      <c r="Y159" s="25"/>
      <c r="Z159" s="25"/>
      <c r="AA159" s="25"/>
      <c r="AB159" s="25"/>
      <c r="AC159" s="25"/>
      <c r="AP159" s="123" t="s">
        <v>143</v>
      </c>
      <c r="AR159" s="123" t="s">
        <v>145</v>
      </c>
      <c r="AS159" s="123" t="s">
        <v>67</v>
      </c>
      <c r="AW159" s="14" t="s">
        <v>144</v>
      </c>
      <c r="BC159" s="124" t="e">
        <f>IF(L159="základní",#REF!,0)</f>
        <v>#REF!</v>
      </c>
      <c r="BD159" s="124">
        <f>IF(L159="snížená",#REF!,0)</f>
        <v>0</v>
      </c>
      <c r="BE159" s="124">
        <f>IF(L159="zákl. přenesená",#REF!,0)</f>
        <v>0</v>
      </c>
      <c r="BF159" s="124">
        <f>IF(L159="sníž. přenesená",#REF!,0)</f>
        <v>0</v>
      </c>
      <c r="BG159" s="124">
        <f>IF(L159="nulová",#REF!,0)</f>
        <v>0</v>
      </c>
      <c r="BH159" s="14" t="s">
        <v>65</v>
      </c>
      <c r="BI159" s="124" t="e">
        <f>ROUND(#REF!*H159,2)</f>
        <v>#REF!</v>
      </c>
      <c r="BJ159" s="14" t="s">
        <v>143</v>
      </c>
      <c r="BK159" s="123" t="s">
        <v>1994</v>
      </c>
    </row>
    <row r="160" spans="1:63" s="2" customFormat="1" ht="24.2" customHeight="1" x14ac:dyDescent="0.2">
      <c r="A160" s="25"/>
      <c r="B160" s="112"/>
      <c r="C160" s="113" t="s">
        <v>214</v>
      </c>
      <c r="D160" s="113" t="s">
        <v>145</v>
      </c>
      <c r="E160" s="114" t="s">
        <v>2013</v>
      </c>
      <c r="F160" s="115" t="s">
        <v>2014</v>
      </c>
      <c r="G160" s="116" t="s">
        <v>198</v>
      </c>
      <c r="H160" s="117">
        <v>4.5659999999999998</v>
      </c>
      <c r="I160" s="118"/>
      <c r="J160" s="26"/>
      <c r="K160" s="119" t="s">
        <v>1</v>
      </c>
      <c r="L160" s="120" t="s">
        <v>37</v>
      </c>
      <c r="M160" s="121">
        <v>1.863</v>
      </c>
      <c r="N160" s="121">
        <f t="shared" si="3"/>
        <v>8.5064580000000003</v>
      </c>
      <c r="O160" s="121">
        <v>2.283E-2</v>
      </c>
      <c r="P160" s="121">
        <f t="shared" si="4"/>
        <v>0.10424177999999999</v>
      </c>
      <c r="Q160" s="121">
        <v>0</v>
      </c>
      <c r="R160" s="122">
        <f t="shared" si="5"/>
        <v>0</v>
      </c>
      <c r="S160" s="25"/>
      <c r="T160" s="25"/>
      <c r="U160" s="25"/>
      <c r="V160" s="25"/>
      <c r="W160" s="25"/>
      <c r="X160" s="25"/>
      <c r="Y160" s="25"/>
      <c r="Z160" s="25"/>
      <c r="AA160" s="25"/>
      <c r="AB160" s="25"/>
      <c r="AC160" s="25"/>
      <c r="AP160" s="123" t="s">
        <v>143</v>
      </c>
      <c r="AR160" s="123" t="s">
        <v>145</v>
      </c>
      <c r="AS160" s="123" t="s">
        <v>67</v>
      </c>
      <c r="AW160" s="14" t="s">
        <v>144</v>
      </c>
      <c r="BC160" s="124" t="e">
        <f>IF(L160="základní",#REF!,0)</f>
        <v>#REF!</v>
      </c>
      <c r="BD160" s="124">
        <f>IF(L160="snížená",#REF!,0)</f>
        <v>0</v>
      </c>
      <c r="BE160" s="124">
        <f>IF(L160="zákl. přenesená",#REF!,0)</f>
        <v>0</v>
      </c>
      <c r="BF160" s="124">
        <f>IF(L160="sníž. přenesená",#REF!,0)</f>
        <v>0</v>
      </c>
      <c r="BG160" s="124">
        <f>IF(L160="nulová",#REF!,0)</f>
        <v>0</v>
      </c>
      <c r="BH160" s="14" t="s">
        <v>65</v>
      </c>
      <c r="BI160" s="124" t="e">
        <f>ROUND(#REF!*H160,2)</f>
        <v>#REF!</v>
      </c>
      <c r="BJ160" s="14" t="s">
        <v>143</v>
      </c>
      <c r="BK160" s="123" t="s">
        <v>2015</v>
      </c>
    </row>
    <row r="161" spans="1:63" s="2" customFormat="1" ht="24.2" customHeight="1" x14ac:dyDescent="0.2">
      <c r="A161" s="25"/>
      <c r="B161" s="112"/>
      <c r="C161" s="113" t="s">
        <v>218</v>
      </c>
      <c r="D161" s="113" t="s">
        <v>145</v>
      </c>
      <c r="E161" s="114" t="s">
        <v>2019</v>
      </c>
      <c r="F161" s="115" t="s">
        <v>2020</v>
      </c>
      <c r="G161" s="116" t="s">
        <v>178</v>
      </c>
      <c r="H161" s="117">
        <v>160.87100000000001</v>
      </c>
      <c r="I161" s="118"/>
      <c r="J161" s="26"/>
      <c r="K161" s="119" t="s">
        <v>1</v>
      </c>
      <c r="L161" s="120" t="s">
        <v>37</v>
      </c>
      <c r="M161" s="121">
        <v>0.13</v>
      </c>
      <c r="N161" s="121">
        <f t="shared" si="3"/>
        <v>20.913230000000002</v>
      </c>
      <c r="O161" s="121">
        <v>0</v>
      </c>
      <c r="P161" s="121">
        <f t="shared" si="4"/>
        <v>0</v>
      </c>
      <c r="Q161" s="121">
        <v>0.02</v>
      </c>
      <c r="R161" s="122">
        <f t="shared" si="5"/>
        <v>3.2174200000000002</v>
      </c>
      <c r="S161" s="25"/>
      <c r="T161" s="25"/>
      <c r="U161" s="25"/>
      <c r="V161" s="25"/>
      <c r="W161" s="25"/>
      <c r="X161" s="25"/>
      <c r="Y161" s="25"/>
      <c r="Z161" s="25"/>
      <c r="AA161" s="25"/>
      <c r="AB161" s="25"/>
      <c r="AC161" s="25"/>
      <c r="AP161" s="123" t="s">
        <v>143</v>
      </c>
      <c r="AR161" s="123" t="s">
        <v>145</v>
      </c>
      <c r="AS161" s="123" t="s">
        <v>67</v>
      </c>
      <c r="AW161" s="14" t="s">
        <v>144</v>
      </c>
      <c r="BC161" s="124" t="e">
        <f>IF(L161="základní",#REF!,0)</f>
        <v>#REF!</v>
      </c>
      <c r="BD161" s="124">
        <f>IF(L161="snížená",#REF!,0)</f>
        <v>0</v>
      </c>
      <c r="BE161" s="124">
        <f>IF(L161="zákl. přenesená",#REF!,0)</f>
        <v>0</v>
      </c>
      <c r="BF161" s="124">
        <f>IF(L161="sníž. přenesená",#REF!,0)</f>
        <v>0</v>
      </c>
      <c r="BG161" s="124">
        <f>IF(L161="nulová",#REF!,0)</f>
        <v>0</v>
      </c>
      <c r="BH161" s="14" t="s">
        <v>65</v>
      </c>
      <c r="BI161" s="124" t="e">
        <f>ROUND(#REF!*H161,2)</f>
        <v>#REF!</v>
      </c>
      <c r="BJ161" s="14" t="s">
        <v>143</v>
      </c>
      <c r="BK161" s="123" t="s">
        <v>2021</v>
      </c>
    </row>
    <row r="162" spans="1:63" s="2" customFormat="1" ht="33" customHeight="1" x14ac:dyDescent="0.2">
      <c r="A162" s="25"/>
      <c r="B162" s="112"/>
      <c r="C162" s="113" t="s">
        <v>222</v>
      </c>
      <c r="D162" s="113" t="s">
        <v>145</v>
      </c>
      <c r="E162" s="114" t="s">
        <v>2023</v>
      </c>
      <c r="F162" s="115" t="s">
        <v>2024</v>
      </c>
      <c r="G162" s="116" t="s">
        <v>169</v>
      </c>
      <c r="H162" s="117">
        <v>0.73599999999999999</v>
      </c>
      <c r="I162" s="118"/>
      <c r="J162" s="26"/>
      <c r="K162" s="119" t="s">
        <v>1</v>
      </c>
      <c r="L162" s="120" t="s">
        <v>37</v>
      </c>
      <c r="M162" s="121">
        <v>0.3</v>
      </c>
      <c r="N162" s="121">
        <f t="shared" si="3"/>
        <v>0.2208</v>
      </c>
      <c r="O162" s="121">
        <v>0</v>
      </c>
      <c r="P162" s="121">
        <f t="shared" si="4"/>
        <v>0</v>
      </c>
      <c r="Q162" s="121">
        <v>6.8000000000000005E-2</v>
      </c>
      <c r="R162" s="122">
        <f t="shared" si="5"/>
        <v>5.0048000000000002E-2</v>
      </c>
      <c r="S162" s="25"/>
      <c r="T162" s="25"/>
      <c r="U162" s="25"/>
      <c r="V162" s="25"/>
      <c r="W162" s="25"/>
      <c r="X162" s="25"/>
      <c r="Y162" s="25"/>
      <c r="Z162" s="25"/>
      <c r="AA162" s="25"/>
      <c r="AB162" s="25"/>
      <c r="AC162" s="25"/>
      <c r="AP162" s="123" t="s">
        <v>143</v>
      </c>
      <c r="AR162" s="123" t="s">
        <v>145</v>
      </c>
      <c r="AS162" s="123" t="s">
        <v>67</v>
      </c>
      <c r="AW162" s="14" t="s">
        <v>144</v>
      </c>
      <c r="BC162" s="124" t="e">
        <f>IF(L162="základní",#REF!,0)</f>
        <v>#REF!</v>
      </c>
      <c r="BD162" s="124">
        <f>IF(L162="snížená",#REF!,0)</f>
        <v>0</v>
      </c>
      <c r="BE162" s="124">
        <f>IF(L162="zákl. přenesená",#REF!,0)</f>
        <v>0</v>
      </c>
      <c r="BF162" s="124">
        <f>IF(L162="sníž. přenesená",#REF!,0)</f>
        <v>0</v>
      </c>
      <c r="BG162" s="124">
        <f>IF(L162="nulová",#REF!,0)</f>
        <v>0</v>
      </c>
      <c r="BH162" s="14" t="s">
        <v>65</v>
      </c>
      <c r="BI162" s="124" t="e">
        <f>ROUND(#REF!*H162,2)</f>
        <v>#REF!</v>
      </c>
      <c r="BJ162" s="14" t="s">
        <v>143</v>
      </c>
      <c r="BK162" s="123" t="s">
        <v>2025</v>
      </c>
    </row>
    <row r="163" spans="1:63" s="12" customFormat="1" ht="22.9" customHeight="1" x14ac:dyDescent="0.2">
      <c r="B163" s="103"/>
      <c r="D163" s="104" t="s">
        <v>56</v>
      </c>
      <c r="E163" s="125" t="s">
        <v>208</v>
      </c>
      <c r="F163" s="125" t="s">
        <v>546</v>
      </c>
      <c r="J163" s="103"/>
      <c r="K163" s="106"/>
      <c r="L163" s="107"/>
      <c r="M163" s="107"/>
      <c r="N163" s="108">
        <f>SUM(N164:N170)</f>
        <v>46.771692999999999</v>
      </c>
      <c r="O163" s="107"/>
      <c r="P163" s="108">
        <f>SUM(P164:P170)</f>
        <v>0</v>
      </c>
      <c r="Q163" s="107"/>
      <c r="R163" s="109">
        <f>SUM(R164:R170)</f>
        <v>0</v>
      </c>
      <c r="AP163" s="104" t="s">
        <v>65</v>
      </c>
      <c r="AR163" s="110" t="s">
        <v>56</v>
      </c>
      <c r="AS163" s="110" t="s">
        <v>65</v>
      </c>
      <c r="AW163" s="104" t="s">
        <v>144</v>
      </c>
      <c r="BI163" s="111" t="e">
        <f>SUM(BI164:BI170)</f>
        <v>#REF!</v>
      </c>
    </row>
    <row r="164" spans="1:63" s="2" customFormat="1" ht="24.2" customHeight="1" x14ac:dyDescent="0.2">
      <c r="A164" s="25"/>
      <c r="B164" s="112"/>
      <c r="C164" s="113" t="s">
        <v>226</v>
      </c>
      <c r="D164" s="113" t="s">
        <v>145</v>
      </c>
      <c r="E164" s="114" t="s">
        <v>1471</v>
      </c>
      <c r="F164" s="115" t="s">
        <v>1472</v>
      </c>
      <c r="G164" s="116" t="s">
        <v>212</v>
      </c>
      <c r="H164" s="117">
        <v>8.2070000000000007</v>
      </c>
      <c r="I164" s="118"/>
      <c r="J164" s="26"/>
      <c r="K164" s="119" t="s">
        <v>1</v>
      </c>
      <c r="L164" s="120" t="s">
        <v>37</v>
      </c>
      <c r="M164" s="121">
        <v>5.46</v>
      </c>
      <c r="N164" s="121">
        <f t="shared" ref="N164:N170" si="6">M164*H164</f>
        <v>44.810220000000001</v>
      </c>
      <c r="O164" s="121">
        <v>0</v>
      </c>
      <c r="P164" s="121">
        <f t="shared" ref="P164:P170" si="7">O164*H164</f>
        <v>0</v>
      </c>
      <c r="Q164" s="121">
        <v>0</v>
      </c>
      <c r="R164" s="122">
        <f t="shared" ref="R164:R170" si="8">Q164*H164</f>
        <v>0</v>
      </c>
      <c r="S164" s="25"/>
      <c r="T164" s="25"/>
      <c r="U164" s="25"/>
      <c r="V164" s="25"/>
      <c r="W164" s="25"/>
      <c r="X164" s="25"/>
      <c r="Y164" s="25"/>
      <c r="Z164" s="25"/>
      <c r="AA164" s="25"/>
      <c r="AB164" s="25"/>
      <c r="AC164" s="25"/>
      <c r="AP164" s="123" t="s">
        <v>143</v>
      </c>
      <c r="AR164" s="123" t="s">
        <v>145</v>
      </c>
      <c r="AS164" s="123" t="s">
        <v>67</v>
      </c>
      <c r="AW164" s="14" t="s">
        <v>144</v>
      </c>
      <c r="BC164" s="124" t="e">
        <f>IF(L164="základní",#REF!,0)</f>
        <v>#REF!</v>
      </c>
      <c r="BD164" s="124">
        <f>IF(L164="snížená",#REF!,0)</f>
        <v>0</v>
      </c>
      <c r="BE164" s="124">
        <f>IF(L164="zákl. přenesená",#REF!,0)</f>
        <v>0</v>
      </c>
      <c r="BF164" s="124">
        <f>IF(L164="sníž. přenesená",#REF!,0)</f>
        <v>0</v>
      </c>
      <c r="BG164" s="124">
        <f>IF(L164="nulová",#REF!,0)</f>
        <v>0</v>
      </c>
      <c r="BH164" s="14" t="s">
        <v>65</v>
      </c>
      <c r="BI164" s="124" t="e">
        <f>ROUND(#REF!*H164,2)</f>
        <v>#REF!</v>
      </c>
      <c r="BJ164" s="14" t="s">
        <v>143</v>
      </c>
      <c r="BK164" s="123" t="s">
        <v>2631</v>
      </c>
    </row>
    <row r="165" spans="1:63" s="2" customFormat="1" ht="24.2" customHeight="1" x14ac:dyDescent="0.2">
      <c r="A165" s="25"/>
      <c r="B165" s="112"/>
      <c r="C165" s="113" t="s">
        <v>230</v>
      </c>
      <c r="D165" s="113" t="s">
        <v>145</v>
      </c>
      <c r="E165" s="114" t="s">
        <v>219</v>
      </c>
      <c r="F165" s="115" t="s">
        <v>220</v>
      </c>
      <c r="G165" s="116" t="s">
        <v>212</v>
      </c>
      <c r="H165" s="117">
        <v>8.2070000000000007</v>
      </c>
      <c r="I165" s="118"/>
      <c r="J165" s="26"/>
      <c r="K165" s="119" t="s">
        <v>1</v>
      </c>
      <c r="L165" s="120" t="s">
        <v>37</v>
      </c>
      <c r="M165" s="121">
        <v>0.125</v>
      </c>
      <c r="N165" s="121">
        <f t="shared" si="6"/>
        <v>1.0258750000000001</v>
      </c>
      <c r="O165" s="121">
        <v>0</v>
      </c>
      <c r="P165" s="121">
        <f t="shared" si="7"/>
        <v>0</v>
      </c>
      <c r="Q165" s="121">
        <v>0</v>
      </c>
      <c r="R165" s="122">
        <f t="shared" si="8"/>
        <v>0</v>
      </c>
      <c r="S165" s="25"/>
      <c r="T165" s="25"/>
      <c r="U165" s="25"/>
      <c r="V165" s="25"/>
      <c r="W165" s="25"/>
      <c r="X165" s="25"/>
      <c r="Y165" s="25"/>
      <c r="Z165" s="25"/>
      <c r="AA165" s="25"/>
      <c r="AB165" s="25"/>
      <c r="AC165" s="25"/>
      <c r="AP165" s="123" t="s">
        <v>143</v>
      </c>
      <c r="AR165" s="123" t="s">
        <v>145</v>
      </c>
      <c r="AS165" s="123" t="s">
        <v>67</v>
      </c>
      <c r="AW165" s="14" t="s">
        <v>144</v>
      </c>
      <c r="BC165" s="124" t="e">
        <f>IF(L165="základní",#REF!,0)</f>
        <v>#REF!</v>
      </c>
      <c r="BD165" s="124">
        <f>IF(L165="snížená",#REF!,0)</f>
        <v>0</v>
      </c>
      <c r="BE165" s="124">
        <f>IF(L165="zákl. přenesená",#REF!,0)</f>
        <v>0</v>
      </c>
      <c r="BF165" s="124">
        <f>IF(L165="sníž. přenesená",#REF!,0)</f>
        <v>0</v>
      </c>
      <c r="BG165" s="124">
        <f>IF(L165="nulová",#REF!,0)</f>
        <v>0</v>
      </c>
      <c r="BH165" s="14" t="s">
        <v>65</v>
      </c>
      <c r="BI165" s="124" t="e">
        <f>ROUND(#REF!*H165,2)</f>
        <v>#REF!</v>
      </c>
      <c r="BJ165" s="14" t="s">
        <v>143</v>
      </c>
      <c r="BK165" s="123" t="s">
        <v>2027</v>
      </c>
    </row>
    <row r="166" spans="1:63" s="2" customFormat="1" ht="24.2" customHeight="1" x14ac:dyDescent="0.2">
      <c r="A166" s="25"/>
      <c r="B166" s="112"/>
      <c r="C166" s="113" t="s">
        <v>7</v>
      </c>
      <c r="D166" s="113" t="s">
        <v>145</v>
      </c>
      <c r="E166" s="114" t="s">
        <v>223</v>
      </c>
      <c r="F166" s="115" t="s">
        <v>224</v>
      </c>
      <c r="G166" s="116" t="s">
        <v>212</v>
      </c>
      <c r="H166" s="117">
        <v>155.93299999999999</v>
      </c>
      <c r="I166" s="118"/>
      <c r="J166" s="26"/>
      <c r="K166" s="119" t="s">
        <v>1</v>
      </c>
      <c r="L166" s="120" t="s">
        <v>37</v>
      </c>
      <c r="M166" s="121">
        <v>6.0000000000000001E-3</v>
      </c>
      <c r="N166" s="121">
        <f t="shared" si="6"/>
        <v>0.93559799999999993</v>
      </c>
      <c r="O166" s="121">
        <v>0</v>
      </c>
      <c r="P166" s="121">
        <f t="shared" si="7"/>
        <v>0</v>
      </c>
      <c r="Q166" s="121">
        <v>0</v>
      </c>
      <c r="R166" s="122">
        <f t="shared" si="8"/>
        <v>0</v>
      </c>
      <c r="S166" s="25"/>
      <c r="T166" s="25"/>
      <c r="U166" s="25"/>
      <c r="V166" s="25"/>
      <c r="W166" s="25"/>
      <c r="X166" s="25"/>
      <c r="Y166" s="25"/>
      <c r="Z166" s="25"/>
      <c r="AA166" s="25"/>
      <c r="AB166" s="25"/>
      <c r="AC166" s="25"/>
      <c r="AP166" s="123" t="s">
        <v>143</v>
      </c>
      <c r="AR166" s="123" t="s">
        <v>145</v>
      </c>
      <c r="AS166" s="123" t="s">
        <v>67</v>
      </c>
      <c r="AW166" s="14" t="s">
        <v>144</v>
      </c>
      <c r="BC166" s="124" t="e">
        <f>IF(L166="základní",#REF!,0)</f>
        <v>#REF!</v>
      </c>
      <c r="BD166" s="124">
        <f>IF(L166="snížená",#REF!,0)</f>
        <v>0</v>
      </c>
      <c r="BE166" s="124">
        <f>IF(L166="zákl. přenesená",#REF!,0)</f>
        <v>0</v>
      </c>
      <c r="BF166" s="124">
        <f>IF(L166="sníž. přenesená",#REF!,0)</f>
        <v>0</v>
      </c>
      <c r="BG166" s="124">
        <f>IF(L166="nulová",#REF!,0)</f>
        <v>0</v>
      </c>
      <c r="BH166" s="14" t="s">
        <v>65</v>
      </c>
      <c r="BI166" s="124" t="e">
        <f>ROUND(#REF!*H166,2)</f>
        <v>#REF!</v>
      </c>
      <c r="BJ166" s="14" t="s">
        <v>143</v>
      </c>
      <c r="BK166" s="123" t="s">
        <v>2028</v>
      </c>
    </row>
    <row r="167" spans="1:63" s="2" customFormat="1" ht="24.2" customHeight="1" x14ac:dyDescent="0.2">
      <c r="A167" s="25"/>
      <c r="B167" s="112"/>
      <c r="C167" s="113" t="s">
        <v>237</v>
      </c>
      <c r="D167" s="113" t="s">
        <v>145</v>
      </c>
      <c r="E167" s="114" t="s">
        <v>227</v>
      </c>
      <c r="F167" s="115" t="s">
        <v>228</v>
      </c>
      <c r="G167" s="116" t="s">
        <v>212</v>
      </c>
      <c r="H167" s="117">
        <v>0.30299999999999999</v>
      </c>
      <c r="I167" s="118"/>
      <c r="J167" s="26"/>
      <c r="K167" s="119" t="s">
        <v>1</v>
      </c>
      <c r="L167" s="120" t="s">
        <v>37</v>
      </c>
      <c r="M167" s="121">
        <v>0</v>
      </c>
      <c r="N167" s="121">
        <f t="shared" si="6"/>
        <v>0</v>
      </c>
      <c r="O167" s="121">
        <v>0</v>
      </c>
      <c r="P167" s="121">
        <f t="shared" si="7"/>
        <v>0</v>
      </c>
      <c r="Q167" s="121">
        <v>0</v>
      </c>
      <c r="R167" s="122">
        <f t="shared" si="8"/>
        <v>0</v>
      </c>
      <c r="S167" s="25"/>
      <c r="T167" s="25"/>
      <c r="U167" s="25"/>
      <c r="V167" s="25"/>
      <c r="W167" s="25"/>
      <c r="X167" s="25"/>
      <c r="Y167" s="25"/>
      <c r="Z167" s="25"/>
      <c r="AA167" s="25"/>
      <c r="AB167" s="25"/>
      <c r="AC167" s="25"/>
      <c r="AP167" s="123" t="s">
        <v>143</v>
      </c>
      <c r="AR167" s="123" t="s">
        <v>145</v>
      </c>
      <c r="AS167" s="123" t="s">
        <v>67</v>
      </c>
      <c r="AW167" s="14" t="s">
        <v>144</v>
      </c>
      <c r="BC167" s="124" t="e">
        <f>IF(L167="základní",#REF!,0)</f>
        <v>#REF!</v>
      </c>
      <c r="BD167" s="124">
        <f>IF(L167="snížená",#REF!,0)</f>
        <v>0</v>
      </c>
      <c r="BE167" s="124">
        <f>IF(L167="zákl. přenesená",#REF!,0)</f>
        <v>0</v>
      </c>
      <c r="BF167" s="124">
        <f>IF(L167="sníž. přenesená",#REF!,0)</f>
        <v>0</v>
      </c>
      <c r="BG167" s="124">
        <f>IF(L167="nulová",#REF!,0)</f>
        <v>0</v>
      </c>
      <c r="BH167" s="14" t="s">
        <v>65</v>
      </c>
      <c r="BI167" s="124" t="e">
        <f>ROUND(#REF!*H167,2)</f>
        <v>#REF!</v>
      </c>
      <c r="BJ167" s="14" t="s">
        <v>143</v>
      </c>
      <c r="BK167" s="123" t="s">
        <v>2632</v>
      </c>
    </row>
    <row r="168" spans="1:63" s="2" customFormat="1" ht="24.2" customHeight="1" x14ac:dyDescent="0.2">
      <c r="A168" s="25"/>
      <c r="B168" s="112"/>
      <c r="C168" s="113" t="s">
        <v>241</v>
      </c>
      <c r="D168" s="113" t="s">
        <v>145</v>
      </c>
      <c r="E168" s="114" t="s">
        <v>1550</v>
      </c>
      <c r="F168" s="115" t="s">
        <v>1551</v>
      </c>
      <c r="G168" s="116" t="s">
        <v>212</v>
      </c>
      <c r="H168" s="117">
        <v>3.2170000000000001</v>
      </c>
      <c r="I168" s="118"/>
      <c r="J168" s="26"/>
      <c r="K168" s="119" t="s">
        <v>1</v>
      </c>
      <c r="L168" s="120" t="s">
        <v>37</v>
      </c>
      <c r="M168" s="121">
        <v>0</v>
      </c>
      <c r="N168" s="121">
        <f t="shared" si="6"/>
        <v>0</v>
      </c>
      <c r="O168" s="121">
        <v>0</v>
      </c>
      <c r="P168" s="121">
        <f t="shared" si="7"/>
        <v>0</v>
      </c>
      <c r="Q168" s="121">
        <v>0</v>
      </c>
      <c r="R168" s="122">
        <f t="shared" si="8"/>
        <v>0</v>
      </c>
      <c r="S168" s="25"/>
      <c r="T168" s="25"/>
      <c r="U168" s="25"/>
      <c r="V168" s="25"/>
      <c r="W168" s="25"/>
      <c r="X168" s="25"/>
      <c r="Y168" s="25"/>
      <c r="Z168" s="25"/>
      <c r="AA168" s="25"/>
      <c r="AB168" s="25"/>
      <c r="AC168" s="25"/>
      <c r="AP168" s="123" t="s">
        <v>143</v>
      </c>
      <c r="AR168" s="123" t="s">
        <v>145</v>
      </c>
      <c r="AS168" s="123" t="s">
        <v>67</v>
      </c>
      <c r="AW168" s="14" t="s">
        <v>144</v>
      </c>
      <c r="BC168" s="124" t="e">
        <f>IF(L168="základní",#REF!,0)</f>
        <v>#REF!</v>
      </c>
      <c r="BD168" s="124">
        <f>IF(L168="snížená",#REF!,0)</f>
        <v>0</v>
      </c>
      <c r="BE168" s="124">
        <f>IF(L168="zákl. přenesená",#REF!,0)</f>
        <v>0</v>
      </c>
      <c r="BF168" s="124">
        <f>IF(L168="sníž. přenesená",#REF!,0)</f>
        <v>0</v>
      </c>
      <c r="BG168" s="124">
        <f>IF(L168="nulová",#REF!,0)</f>
        <v>0</v>
      </c>
      <c r="BH168" s="14" t="s">
        <v>65</v>
      </c>
      <c r="BI168" s="124" t="e">
        <f>ROUND(#REF!*H168,2)</f>
        <v>#REF!</v>
      </c>
      <c r="BJ168" s="14" t="s">
        <v>143</v>
      </c>
      <c r="BK168" s="123" t="s">
        <v>2030</v>
      </c>
    </row>
    <row r="169" spans="1:63" s="2" customFormat="1" ht="33" customHeight="1" x14ac:dyDescent="0.2">
      <c r="A169" s="25"/>
      <c r="B169" s="112"/>
      <c r="C169" s="113" t="s">
        <v>246</v>
      </c>
      <c r="D169" s="113" t="s">
        <v>145</v>
      </c>
      <c r="E169" s="114" t="s">
        <v>234</v>
      </c>
      <c r="F169" s="115" t="s">
        <v>556</v>
      </c>
      <c r="G169" s="116" t="s">
        <v>212</v>
      </c>
      <c r="H169" s="117">
        <v>3.379</v>
      </c>
      <c r="I169" s="118"/>
      <c r="J169" s="26"/>
      <c r="K169" s="119" t="s">
        <v>1</v>
      </c>
      <c r="L169" s="120" t="s">
        <v>37</v>
      </c>
      <c r="M169" s="121">
        <v>0</v>
      </c>
      <c r="N169" s="121">
        <f t="shared" si="6"/>
        <v>0</v>
      </c>
      <c r="O169" s="121">
        <v>0</v>
      </c>
      <c r="P169" s="121">
        <f t="shared" si="7"/>
        <v>0</v>
      </c>
      <c r="Q169" s="121">
        <v>0</v>
      </c>
      <c r="R169" s="122">
        <f t="shared" si="8"/>
        <v>0</v>
      </c>
      <c r="S169" s="25"/>
      <c r="T169" s="25"/>
      <c r="U169" s="25"/>
      <c r="V169" s="25"/>
      <c r="W169" s="25"/>
      <c r="X169" s="25"/>
      <c r="Y169" s="25"/>
      <c r="Z169" s="25"/>
      <c r="AA169" s="25"/>
      <c r="AB169" s="25"/>
      <c r="AC169" s="25"/>
      <c r="AP169" s="123" t="s">
        <v>143</v>
      </c>
      <c r="AR169" s="123" t="s">
        <v>145</v>
      </c>
      <c r="AS169" s="123" t="s">
        <v>67</v>
      </c>
      <c r="AW169" s="14" t="s">
        <v>144</v>
      </c>
      <c r="BC169" s="124" t="e">
        <f>IF(L169="základní",#REF!,0)</f>
        <v>#REF!</v>
      </c>
      <c r="BD169" s="124">
        <f>IF(L169="snížená",#REF!,0)</f>
        <v>0</v>
      </c>
      <c r="BE169" s="124">
        <f>IF(L169="zákl. přenesená",#REF!,0)</f>
        <v>0</v>
      </c>
      <c r="BF169" s="124">
        <f>IF(L169="sníž. přenesená",#REF!,0)</f>
        <v>0</v>
      </c>
      <c r="BG169" s="124">
        <f>IF(L169="nulová",#REF!,0)</f>
        <v>0</v>
      </c>
      <c r="BH169" s="14" t="s">
        <v>65</v>
      </c>
      <c r="BI169" s="124" t="e">
        <f>ROUND(#REF!*H169,2)</f>
        <v>#REF!</v>
      </c>
      <c r="BJ169" s="14" t="s">
        <v>143</v>
      </c>
      <c r="BK169" s="123" t="s">
        <v>2633</v>
      </c>
    </row>
    <row r="170" spans="1:63" s="2" customFormat="1" ht="33" customHeight="1" x14ac:dyDescent="0.2">
      <c r="A170" s="25"/>
      <c r="B170" s="112"/>
      <c r="C170" s="113" t="s">
        <v>252</v>
      </c>
      <c r="D170" s="113" t="s">
        <v>145</v>
      </c>
      <c r="E170" s="114" t="s">
        <v>829</v>
      </c>
      <c r="F170" s="115" t="s">
        <v>830</v>
      </c>
      <c r="G170" s="116" t="s">
        <v>212</v>
      </c>
      <c r="H170" s="117">
        <v>1.294</v>
      </c>
      <c r="I170" s="118"/>
      <c r="J170" s="26"/>
      <c r="K170" s="119" t="s">
        <v>1</v>
      </c>
      <c r="L170" s="120" t="s">
        <v>37</v>
      </c>
      <c r="M170" s="121">
        <v>0</v>
      </c>
      <c r="N170" s="121">
        <f t="shared" si="6"/>
        <v>0</v>
      </c>
      <c r="O170" s="121">
        <v>0</v>
      </c>
      <c r="P170" s="121">
        <f t="shared" si="7"/>
        <v>0</v>
      </c>
      <c r="Q170" s="121">
        <v>0</v>
      </c>
      <c r="R170" s="122">
        <f t="shared" si="8"/>
        <v>0</v>
      </c>
      <c r="S170" s="25"/>
      <c r="T170" s="25"/>
      <c r="U170" s="25"/>
      <c r="V170" s="25"/>
      <c r="W170" s="25"/>
      <c r="X170" s="25"/>
      <c r="Y170" s="25"/>
      <c r="Z170" s="25"/>
      <c r="AA170" s="25"/>
      <c r="AB170" s="25"/>
      <c r="AC170" s="25"/>
      <c r="AP170" s="123" t="s">
        <v>143</v>
      </c>
      <c r="AR170" s="123" t="s">
        <v>145</v>
      </c>
      <c r="AS170" s="123" t="s">
        <v>67</v>
      </c>
      <c r="AW170" s="14" t="s">
        <v>144</v>
      </c>
      <c r="BC170" s="124" t="e">
        <f>IF(L170="základní",#REF!,0)</f>
        <v>#REF!</v>
      </c>
      <c r="BD170" s="124">
        <f>IF(L170="snížená",#REF!,0)</f>
        <v>0</v>
      </c>
      <c r="BE170" s="124">
        <f>IF(L170="zákl. přenesená",#REF!,0)</f>
        <v>0</v>
      </c>
      <c r="BF170" s="124">
        <f>IF(L170="sníž. přenesená",#REF!,0)</f>
        <v>0</v>
      </c>
      <c r="BG170" s="124">
        <f>IF(L170="nulová",#REF!,0)</f>
        <v>0</v>
      </c>
      <c r="BH170" s="14" t="s">
        <v>65</v>
      </c>
      <c r="BI170" s="124" t="e">
        <f>ROUND(#REF!*H170,2)</f>
        <v>#REF!</v>
      </c>
      <c r="BJ170" s="14" t="s">
        <v>143</v>
      </c>
      <c r="BK170" s="123" t="s">
        <v>2034</v>
      </c>
    </row>
    <row r="171" spans="1:63" s="12" customFormat="1" ht="22.9" customHeight="1" x14ac:dyDescent="0.2">
      <c r="B171" s="103"/>
      <c r="D171" s="104" t="s">
        <v>56</v>
      </c>
      <c r="E171" s="125" t="s">
        <v>250</v>
      </c>
      <c r="F171" s="125" t="s">
        <v>251</v>
      </c>
      <c r="J171" s="103"/>
      <c r="K171" s="106"/>
      <c r="L171" s="107"/>
      <c r="M171" s="107"/>
      <c r="N171" s="108">
        <f>N172</f>
        <v>2.2724280000000001</v>
      </c>
      <c r="O171" s="107"/>
      <c r="P171" s="108">
        <f>P172</f>
        <v>0</v>
      </c>
      <c r="Q171" s="107"/>
      <c r="R171" s="109">
        <f>R172</f>
        <v>0</v>
      </c>
      <c r="AP171" s="104" t="s">
        <v>65</v>
      </c>
      <c r="AR171" s="110" t="s">
        <v>56</v>
      </c>
      <c r="AS171" s="110" t="s">
        <v>65</v>
      </c>
      <c r="AW171" s="104" t="s">
        <v>144</v>
      </c>
      <c r="BI171" s="111" t="e">
        <f>BI172</f>
        <v>#REF!</v>
      </c>
    </row>
    <row r="172" spans="1:63" s="2" customFormat="1" ht="16.5" customHeight="1" x14ac:dyDescent="0.2">
      <c r="A172" s="25"/>
      <c r="B172" s="112"/>
      <c r="C172" s="113" t="s">
        <v>260</v>
      </c>
      <c r="D172" s="113" t="s">
        <v>145</v>
      </c>
      <c r="E172" s="114" t="s">
        <v>253</v>
      </c>
      <c r="F172" s="115" t="s">
        <v>254</v>
      </c>
      <c r="G172" s="116" t="s">
        <v>212</v>
      </c>
      <c r="H172" s="117">
        <v>7.1459999999999999</v>
      </c>
      <c r="I172" s="118"/>
      <c r="J172" s="26"/>
      <c r="K172" s="119" t="s">
        <v>1</v>
      </c>
      <c r="L172" s="120" t="s">
        <v>37</v>
      </c>
      <c r="M172" s="121">
        <v>0.318</v>
      </c>
      <c r="N172" s="121">
        <f>M172*H172</f>
        <v>2.2724280000000001</v>
      </c>
      <c r="O172" s="121">
        <v>0</v>
      </c>
      <c r="P172" s="121">
        <f>O172*H172</f>
        <v>0</v>
      </c>
      <c r="Q172" s="121">
        <v>0</v>
      </c>
      <c r="R172" s="122">
        <f>Q172*H172</f>
        <v>0</v>
      </c>
      <c r="S172" s="25"/>
      <c r="T172" s="25"/>
      <c r="U172" s="25"/>
      <c r="V172" s="25"/>
      <c r="W172" s="25"/>
      <c r="X172" s="25"/>
      <c r="Y172" s="25"/>
      <c r="Z172" s="25"/>
      <c r="AA172" s="25"/>
      <c r="AB172" s="25"/>
      <c r="AC172" s="25"/>
      <c r="AP172" s="123" t="s">
        <v>143</v>
      </c>
      <c r="AR172" s="123" t="s">
        <v>145</v>
      </c>
      <c r="AS172" s="123" t="s">
        <v>67</v>
      </c>
      <c r="AW172" s="14" t="s">
        <v>144</v>
      </c>
      <c r="BC172" s="124" t="e">
        <f>IF(L172="základní",#REF!,0)</f>
        <v>#REF!</v>
      </c>
      <c r="BD172" s="124">
        <f>IF(L172="snížená",#REF!,0)</f>
        <v>0</v>
      </c>
      <c r="BE172" s="124">
        <f>IF(L172="zákl. přenesená",#REF!,0)</f>
        <v>0</v>
      </c>
      <c r="BF172" s="124">
        <f>IF(L172="sníž. přenesená",#REF!,0)</f>
        <v>0</v>
      </c>
      <c r="BG172" s="124">
        <f>IF(L172="nulová",#REF!,0)</f>
        <v>0</v>
      </c>
      <c r="BH172" s="14" t="s">
        <v>65</v>
      </c>
      <c r="BI172" s="124" t="e">
        <f>ROUND(#REF!*H172,2)</f>
        <v>#REF!</v>
      </c>
      <c r="BJ172" s="14" t="s">
        <v>143</v>
      </c>
      <c r="BK172" s="123" t="s">
        <v>2634</v>
      </c>
    </row>
    <row r="173" spans="1:63" s="12" customFormat="1" ht="25.9" customHeight="1" x14ac:dyDescent="0.2">
      <c r="B173" s="103"/>
      <c r="D173" s="104" t="s">
        <v>56</v>
      </c>
      <c r="E173" s="105" t="s">
        <v>256</v>
      </c>
      <c r="F173" s="105" t="s">
        <v>257</v>
      </c>
      <c r="J173" s="103"/>
      <c r="K173" s="106"/>
      <c r="L173" s="107"/>
      <c r="M173" s="107"/>
      <c r="N173" s="108">
        <f>N174+N178+N187+N196+N201+N217+N223+N235+N246+N251+N259+N268+N280+N292+N303+N309</f>
        <v>297.21249299999999</v>
      </c>
      <c r="O173" s="107"/>
      <c r="P173" s="108">
        <f>P174+P178+P187+P196+P201+P217+P223+P235+P246+P251+P259+P268+P280+P292+P303+P309</f>
        <v>3.8355164704432001</v>
      </c>
      <c r="Q173" s="107"/>
      <c r="R173" s="109">
        <f>R174+R178+R187+R196+R201+R217+R223+R235+R246+R251+R259+R268+R280+R292+R303+R309</f>
        <v>4.1557191700000002</v>
      </c>
      <c r="AP173" s="104" t="s">
        <v>65</v>
      </c>
      <c r="AR173" s="110" t="s">
        <v>56</v>
      </c>
      <c r="AS173" s="110" t="s">
        <v>57</v>
      </c>
      <c r="AW173" s="104" t="s">
        <v>144</v>
      </c>
      <c r="BI173" s="111" t="e">
        <f>BI174+BI178+BI187+BI196+BI201+BI217+BI223+BI235+BI246+BI251+BI259+BI268+BI280+BI292+BI303+BI309</f>
        <v>#REF!</v>
      </c>
    </row>
    <row r="174" spans="1:63" s="12" customFormat="1" ht="22.9" customHeight="1" x14ac:dyDescent="0.2">
      <c r="B174" s="103"/>
      <c r="D174" s="104" t="s">
        <v>56</v>
      </c>
      <c r="E174" s="125" t="s">
        <v>1729</v>
      </c>
      <c r="F174" s="125" t="s">
        <v>1730</v>
      </c>
      <c r="J174" s="103"/>
      <c r="K174" s="106"/>
      <c r="L174" s="107"/>
      <c r="M174" s="107"/>
      <c r="N174" s="108">
        <f>SUM(N175:N177)</f>
        <v>1.556673</v>
      </c>
      <c r="O174" s="107"/>
      <c r="P174" s="108">
        <f>SUM(P175:P177)</f>
        <v>1.6055700000000002E-3</v>
      </c>
      <c r="Q174" s="107"/>
      <c r="R174" s="109">
        <f>SUM(R175:R177)</f>
        <v>2.2558399999999999E-2</v>
      </c>
      <c r="AP174" s="104" t="s">
        <v>67</v>
      </c>
      <c r="AR174" s="110" t="s">
        <v>56</v>
      </c>
      <c r="AS174" s="110" t="s">
        <v>65</v>
      </c>
      <c r="AW174" s="104" t="s">
        <v>144</v>
      </c>
      <c r="BI174" s="111" t="e">
        <f>SUM(BI175:BI177)</f>
        <v>#REF!</v>
      </c>
    </row>
    <row r="175" spans="1:63" s="2" customFormat="1" ht="24.2" customHeight="1" x14ac:dyDescent="0.2">
      <c r="A175" s="25"/>
      <c r="B175" s="112"/>
      <c r="C175" s="113" t="s">
        <v>264</v>
      </c>
      <c r="D175" s="113" t="s">
        <v>145</v>
      </c>
      <c r="E175" s="114" t="s">
        <v>2367</v>
      </c>
      <c r="F175" s="115" t="s">
        <v>2368</v>
      </c>
      <c r="G175" s="116" t="s">
        <v>169</v>
      </c>
      <c r="H175" s="117">
        <v>0.73599999999999999</v>
      </c>
      <c r="I175" s="118"/>
      <c r="J175" s="26"/>
      <c r="K175" s="119" t="s">
        <v>1</v>
      </c>
      <c r="L175" s="120" t="s">
        <v>37</v>
      </c>
      <c r="M175" s="121">
        <v>0.57599999999999996</v>
      </c>
      <c r="N175" s="121">
        <f>M175*H175</f>
        <v>0.42393599999999998</v>
      </c>
      <c r="O175" s="121">
        <v>0</v>
      </c>
      <c r="P175" s="121">
        <f>O175*H175</f>
        <v>0</v>
      </c>
      <c r="Q175" s="121">
        <v>3.065E-2</v>
      </c>
      <c r="R175" s="122">
        <f>Q175*H175</f>
        <v>2.2558399999999999E-2</v>
      </c>
      <c r="S175" s="25"/>
      <c r="T175" s="25"/>
      <c r="U175" s="25"/>
      <c r="V175" s="25"/>
      <c r="W175" s="25"/>
      <c r="X175" s="25"/>
      <c r="Y175" s="25"/>
      <c r="Z175" s="25"/>
      <c r="AA175" s="25"/>
      <c r="AB175" s="25"/>
      <c r="AC175" s="25"/>
      <c r="AP175" s="123" t="s">
        <v>214</v>
      </c>
      <c r="AR175" s="123" t="s">
        <v>145</v>
      </c>
      <c r="AS175" s="123" t="s">
        <v>67</v>
      </c>
      <c r="AW175" s="14" t="s">
        <v>144</v>
      </c>
      <c r="BC175" s="124" t="e">
        <f>IF(L175="základní",#REF!,0)</f>
        <v>#REF!</v>
      </c>
      <c r="BD175" s="124">
        <f>IF(L175="snížená",#REF!,0)</f>
        <v>0</v>
      </c>
      <c r="BE175" s="124">
        <f>IF(L175="zákl. přenesená",#REF!,0)</f>
        <v>0</v>
      </c>
      <c r="BF175" s="124">
        <f>IF(L175="sníž. přenesená",#REF!,0)</f>
        <v>0</v>
      </c>
      <c r="BG175" s="124">
        <f>IF(L175="nulová",#REF!,0)</f>
        <v>0</v>
      </c>
      <c r="BH175" s="14" t="s">
        <v>65</v>
      </c>
      <c r="BI175" s="124" t="e">
        <f>ROUND(#REF!*H175,2)</f>
        <v>#REF!</v>
      </c>
      <c r="BJ175" s="14" t="s">
        <v>214</v>
      </c>
      <c r="BK175" s="123" t="s">
        <v>2646</v>
      </c>
    </row>
    <row r="176" spans="1:63" s="2" customFormat="1" ht="55.5" customHeight="1" x14ac:dyDescent="0.2">
      <c r="A176" s="25"/>
      <c r="B176" s="112"/>
      <c r="C176" s="113" t="s">
        <v>269</v>
      </c>
      <c r="D176" s="113" t="s">
        <v>145</v>
      </c>
      <c r="E176" s="114" t="s">
        <v>2370</v>
      </c>
      <c r="F176" s="115" t="s">
        <v>2647</v>
      </c>
      <c r="G176" s="116" t="s">
        <v>727</v>
      </c>
      <c r="H176" s="117">
        <v>1.4730000000000001</v>
      </c>
      <c r="I176" s="118"/>
      <c r="J176" s="26"/>
      <c r="K176" s="119" t="s">
        <v>1</v>
      </c>
      <c r="L176" s="120" t="s">
        <v>37</v>
      </c>
      <c r="M176" s="121">
        <v>0.76900000000000002</v>
      </c>
      <c r="N176" s="121">
        <f>M176*H176</f>
        <v>1.1327370000000001</v>
      </c>
      <c r="O176" s="121">
        <v>1.09E-3</v>
      </c>
      <c r="P176" s="121">
        <f>O176*H176</f>
        <v>1.6055700000000002E-3</v>
      </c>
      <c r="Q176" s="121">
        <v>0</v>
      </c>
      <c r="R176" s="122">
        <f>Q176*H176</f>
        <v>0</v>
      </c>
      <c r="S176" s="25"/>
      <c r="T176" s="25"/>
      <c r="U176" s="25"/>
      <c r="V176" s="25"/>
      <c r="W176" s="25"/>
      <c r="X176" s="25"/>
      <c r="Y176" s="25"/>
      <c r="Z176" s="25"/>
      <c r="AA176" s="25"/>
      <c r="AB176" s="25"/>
      <c r="AC176" s="25"/>
      <c r="AP176" s="123" t="s">
        <v>214</v>
      </c>
      <c r="AR176" s="123" t="s">
        <v>145</v>
      </c>
      <c r="AS176" s="123" t="s">
        <v>67</v>
      </c>
      <c r="AW176" s="14" t="s">
        <v>144</v>
      </c>
      <c r="BC176" s="124" t="e">
        <f>IF(L176="základní",#REF!,0)</f>
        <v>#REF!</v>
      </c>
      <c r="BD176" s="124">
        <f>IF(L176="snížená",#REF!,0)</f>
        <v>0</v>
      </c>
      <c r="BE176" s="124">
        <f>IF(L176="zákl. přenesená",#REF!,0)</f>
        <v>0</v>
      </c>
      <c r="BF176" s="124">
        <f>IF(L176="sníž. přenesená",#REF!,0)</f>
        <v>0</v>
      </c>
      <c r="BG176" s="124">
        <f>IF(L176="nulová",#REF!,0)</f>
        <v>0</v>
      </c>
      <c r="BH176" s="14" t="s">
        <v>65</v>
      </c>
      <c r="BI176" s="124" t="e">
        <f>ROUND(#REF!*H176,2)</f>
        <v>#REF!</v>
      </c>
      <c r="BJ176" s="14" t="s">
        <v>214</v>
      </c>
      <c r="BK176" s="123" t="s">
        <v>2648</v>
      </c>
    </row>
    <row r="177" spans="1:63" s="2" customFormat="1" ht="24.2" customHeight="1" x14ac:dyDescent="0.2">
      <c r="A177" s="25"/>
      <c r="B177" s="112"/>
      <c r="C177" s="113" t="s">
        <v>275</v>
      </c>
      <c r="D177" s="113" t="s">
        <v>145</v>
      </c>
      <c r="E177" s="114" t="s">
        <v>2655</v>
      </c>
      <c r="F177" s="115" t="s">
        <v>2656</v>
      </c>
      <c r="G177" s="116" t="s">
        <v>339</v>
      </c>
      <c r="H177" s="117">
        <v>166.71899999999999</v>
      </c>
      <c r="I177" s="118"/>
      <c r="J177" s="26"/>
      <c r="K177" s="119" t="s">
        <v>1</v>
      </c>
      <c r="L177" s="120" t="s">
        <v>37</v>
      </c>
      <c r="M177" s="121">
        <v>0</v>
      </c>
      <c r="N177" s="121">
        <f>M177*H177</f>
        <v>0</v>
      </c>
      <c r="O177" s="121">
        <v>0</v>
      </c>
      <c r="P177" s="121">
        <f>O177*H177</f>
        <v>0</v>
      </c>
      <c r="Q177" s="121">
        <v>0</v>
      </c>
      <c r="R177" s="122">
        <f>Q177*H177</f>
        <v>0</v>
      </c>
      <c r="S177" s="25"/>
      <c r="T177" s="25"/>
      <c r="U177" s="25"/>
      <c r="V177" s="25"/>
      <c r="W177" s="25"/>
      <c r="X177" s="25"/>
      <c r="Y177" s="25"/>
      <c r="Z177" s="25"/>
      <c r="AA177" s="25"/>
      <c r="AB177" s="25"/>
      <c r="AC177" s="25"/>
      <c r="AP177" s="123" t="s">
        <v>214</v>
      </c>
      <c r="AR177" s="123" t="s">
        <v>145</v>
      </c>
      <c r="AS177" s="123" t="s">
        <v>67</v>
      </c>
      <c r="AW177" s="14" t="s">
        <v>144</v>
      </c>
      <c r="BC177" s="124" t="e">
        <f>IF(L177="základní",#REF!,0)</f>
        <v>#REF!</v>
      </c>
      <c r="BD177" s="124">
        <f>IF(L177="snížená",#REF!,0)</f>
        <v>0</v>
      </c>
      <c r="BE177" s="124">
        <f>IF(L177="zákl. přenesená",#REF!,0)</f>
        <v>0</v>
      </c>
      <c r="BF177" s="124">
        <f>IF(L177="sníž. přenesená",#REF!,0)</f>
        <v>0</v>
      </c>
      <c r="BG177" s="124">
        <f>IF(L177="nulová",#REF!,0)</f>
        <v>0</v>
      </c>
      <c r="BH177" s="14" t="s">
        <v>65</v>
      </c>
      <c r="BI177" s="124" t="e">
        <f>ROUND(#REF!*H177,2)</f>
        <v>#REF!</v>
      </c>
      <c r="BJ177" s="14" t="s">
        <v>214</v>
      </c>
      <c r="BK177" s="123" t="s">
        <v>2657</v>
      </c>
    </row>
    <row r="178" spans="1:63" s="12" customFormat="1" ht="22.9" customHeight="1" x14ac:dyDescent="0.2">
      <c r="B178" s="103"/>
      <c r="D178" s="104" t="s">
        <v>56</v>
      </c>
      <c r="E178" s="125" t="s">
        <v>835</v>
      </c>
      <c r="F178" s="125" t="s">
        <v>836</v>
      </c>
      <c r="J178" s="103"/>
      <c r="K178" s="106"/>
      <c r="L178" s="107"/>
      <c r="M178" s="107"/>
      <c r="N178" s="108">
        <f>SUM(N179:N186)</f>
        <v>4.6744790000000007</v>
      </c>
      <c r="O178" s="107"/>
      <c r="P178" s="108">
        <f>SUM(P179:P186)</f>
        <v>7.5859500000000002E-3</v>
      </c>
      <c r="Q178" s="107"/>
      <c r="R178" s="109">
        <f>SUM(R179:R186)</f>
        <v>1.5676799999999999E-3</v>
      </c>
      <c r="AP178" s="104" t="s">
        <v>67</v>
      </c>
      <c r="AR178" s="110" t="s">
        <v>56</v>
      </c>
      <c r="AS178" s="110" t="s">
        <v>65</v>
      </c>
      <c r="AW178" s="104" t="s">
        <v>144</v>
      </c>
      <c r="BI178" s="111" t="e">
        <f>SUM(BI179:BI186)</f>
        <v>#REF!</v>
      </c>
    </row>
    <row r="179" spans="1:63" s="2" customFormat="1" ht="16.5" customHeight="1" x14ac:dyDescent="0.2">
      <c r="A179" s="25"/>
      <c r="B179" s="112"/>
      <c r="C179" s="113" t="s">
        <v>279</v>
      </c>
      <c r="D179" s="113" t="s">
        <v>145</v>
      </c>
      <c r="E179" s="114" t="s">
        <v>2066</v>
      </c>
      <c r="F179" s="115" t="s">
        <v>2067</v>
      </c>
      <c r="G179" s="116" t="s">
        <v>169</v>
      </c>
      <c r="H179" s="117">
        <v>0.73599999999999999</v>
      </c>
      <c r="I179" s="118"/>
      <c r="J179" s="26"/>
      <c r="K179" s="119" t="s">
        <v>1</v>
      </c>
      <c r="L179" s="120" t="s">
        <v>37</v>
      </c>
      <c r="M179" s="121">
        <v>0.17299999999999999</v>
      </c>
      <c r="N179" s="121">
        <f t="shared" ref="N179:N186" si="9">M179*H179</f>
        <v>0.127328</v>
      </c>
      <c r="O179" s="121">
        <v>0</v>
      </c>
      <c r="P179" s="121">
        <f t="shared" ref="P179:P186" si="10">O179*H179</f>
        <v>0</v>
      </c>
      <c r="Q179" s="121">
        <v>2.1299999999999999E-3</v>
      </c>
      <c r="R179" s="122">
        <f t="shared" ref="R179:R186" si="11">Q179*H179</f>
        <v>1.5676799999999999E-3</v>
      </c>
      <c r="S179" s="25"/>
      <c r="T179" s="25"/>
      <c r="U179" s="25"/>
      <c r="V179" s="25"/>
      <c r="W179" s="25"/>
      <c r="X179" s="25"/>
      <c r="Y179" s="25"/>
      <c r="Z179" s="25"/>
      <c r="AA179" s="25"/>
      <c r="AB179" s="25"/>
      <c r="AC179" s="25"/>
      <c r="AP179" s="123" t="s">
        <v>214</v>
      </c>
      <c r="AR179" s="123" t="s">
        <v>145</v>
      </c>
      <c r="AS179" s="123" t="s">
        <v>67</v>
      </c>
      <c r="AW179" s="14" t="s">
        <v>144</v>
      </c>
      <c r="BC179" s="124" t="e">
        <f>IF(L179="základní",#REF!,0)</f>
        <v>#REF!</v>
      </c>
      <c r="BD179" s="124">
        <f>IF(L179="snížená",#REF!,0)</f>
        <v>0</v>
      </c>
      <c r="BE179" s="124">
        <f>IF(L179="zákl. přenesená",#REF!,0)</f>
        <v>0</v>
      </c>
      <c r="BF179" s="124">
        <f>IF(L179="sníž. přenesená",#REF!,0)</f>
        <v>0</v>
      </c>
      <c r="BG179" s="124">
        <f>IF(L179="nulová",#REF!,0)</f>
        <v>0</v>
      </c>
      <c r="BH179" s="14" t="s">
        <v>65</v>
      </c>
      <c r="BI179" s="124" t="e">
        <f>ROUND(#REF!*H179,2)</f>
        <v>#REF!</v>
      </c>
      <c r="BJ179" s="14" t="s">
        <v>214</v>
      </c>
      <c r="BK179" s="123" t="s">
        <v>2068</v>
      </c>
    </row>
    <row r="180" spans="1:63" s="2" customFormat="1" ht="16.5" customHeight="1" x14ac:dyDescent="0.2">
      <c r="A180" s="25"/>
      <c r="B180" s="112"/>
      <c r="C180" s="113" t="s">
        <v>283</v>
      </c>
      <c r="D180" s="113" t="s">
        <v>145</v>
      </c>
      <c r="E180" s="114" t="s">
        <v>837</v>
      </c>
      <c r="F180" s="115" t="s">
        <v>838</v>
      </c>
      <c r="G180" s="116" t="s">
        <v>169</v>
      </c>
      <c r="H180" s="117">
        <v>1.4730000000000001</v>
      </c>
      <c r="I180" s="118"/>
      <c r="J180" s="26"/>
      <c r="K180" s="119" t="s">
        <v>1</v>
      </c>
      <c r="L180" s="120" t="s">
        <v>37</v>
      </c>
      <c r="M180" s="121">
        <v>0.54100000000000004</v>
      </c>
      <c r="N180" s="121">
        <f t="shared" si="9"/>
        <v>0.79689300000000007</v>
      </c>
      <c r="O180" s="121">
        <v>4.2999999999999999E-4</v>
      </c>
      <c r="P180" s="121">
        <f t="shared" si="10"/>
        <v>6.3339000000000006E-4</v>
      </c>
      <c r="Q180" s="121">
        <v>0</v>
      </c>
      <c r="R180" s="122">
        <f t="shared" si="11"/>
        <v>0</v>
      </c>
      <c r="S180" s="25"/>
      <c r="T180" s="25"/>
      <c r="U180" s="25"/>
      <c r="V180" s="25"/>
      <c r="W180" s="25"/>
      <c r="X180" s="25"/>
      <c r="Y180" s="25"/>
      <c r="Z180" s="25"/>
      <c r="AA180" s="25"/>
      <c r="AB180" s="25"/>
      <c r="AC180" s="25"/>
      <c r="AP180" s="123" t="s">
        <v>214</v>
      </c>
      <c r="AR180" s="123" t="s">
        <v>145</v>
      </c>
      <c r="AS180" s="123" t="s">
        <v>67</v>
      </c>
      <c r="AW180" s="14" t="s">
        <v>144</v>
      </c>
      <c r="BC180" s="124" t="e">
        <f>IF(L180="základní",#REF!,0)</f>
        <v>#REF!</v>
      </c>
      <c r="BD180" s="124">
        <f>IF(L180="snížená",#REF!,0)</f>
        <v>0</v>
      </c>
      <c r="BE180" s="124">
        <f>IF(L180="zákl. přenesená",#REF!,0)</f>
        <v>0</v>
      </c>
      <c r="BF180" s="124">
        <f>IF(L180="sníž. přenesená",#REF!,0)</f>
        <v>0</v>
      </c>
      <c r="BG180" s="124">
        <f>IF(L180="nulová",#REF!,0)</f>
        <v>0</v>
      </c>
      <c r="BH180" s="14" t="s">
        <v>65</v>
      </c>
      <c r="BI180" s="124" t="e">
        <f>ROUND(#REF!*H180,2)</f>
        <v>#REF!</v>
      </c>
      <c r="BJ180" s="14" t="s">
        <v>214</v>
      </c>
      <c r="BK180" s="123" t="s">
        <v>2069</v>
      </c>
    </row>
    <row r="181" spans="1:63" s="2" customFormat="1" ht="24.2" customHeight="1" x14ac:dyDescent="0.2">
      <c r="A181" s="25"/>
      <c r="B181" s="112"/>
      <c r="C181" s="113" t="s">
        <v>267</v>
      </c>
      <c r="D181" s="113" t="s">
        <v>145</v>
      </c>
      <c r="E181" s="114" t="s">
        <v>840</v>
      </c>
      <c r="F181" s="115" t="s">
        <v>841</v>
      </c>
      <c r="G181" s="116" t="s">
        <v>169</v>
      </c>
      <c r="H181" s="117">
        <v>1.4730000000000001</v>
      </c>
      <c r="I181" s="118"/>
      <c r="J181" s="26"/>
      <c r="K181" s="119" t="s">
        <v>1</v>
      </c>
      <c r="L181" s="120" t="s">
        <v>37</v>
      </c>
      <c r="M181" s="121">
        <v>0.54100000000000004</v>
      </c>
      <c r="N181" s="121">
        <f t="shared" si="9"/>
        <v>0.79689300000000007</v>
      </c>
      <c r="O181" s="121">
        <v>4.4999999999999999E-4</v>
      </c>
      <c r="P181" s="121">
        <f t="shared" si="10"/>
        <v>6.6284999999999998E-4</v>
      </c>
      <c r="Q181" s="121">
        <v>0</v>
      </c>
      <c r="R181" s="122">
        <f t="shared" si="11"/>
        <v>0</v>
      </c>
      <c r="S181" s="25"/>
      <c r="T181" s="25"/>
      <c r="U181" s="25"/>
      <c r="V181" s="25"/>
      <c r="W181" s="25"/>
      <c r="X181" s="25"/>
      <c r="Y181" s="25"/>
      <c r="Z181" s="25"/>
      <c r="AA181" s="25"/>
      <c r="AB181" s="25"/>
      <c r="AC181" s="25"/>
      <c r="AP181" s="123" t="s">
        <v>214</v>
      </c>
      <c r="AR181" s="123" t="s">
        <v>145</v>
      </c>
      <c r="AS181" s="123" t="s">
        <v>67</v>
      </c>
      <c r="AW181" s="14" t="s">
        <v>144</v>
      </c>
      <c r="BC181" s="124" t="e">
        <f>IF(L181="základní",#REF!,0)</f>
        <v>#REF!</v>
      </c>
      <c r="BD181" s="124">
        <f>IF(L181="snížená",#REF!,0)</f>
        <v>0</v>
      </c>
      <c r="BE181" s="124">
        <f>IF(L181="zákl. přenesená",#REF!,0)</f>
        <v>0</v>
      </c>
      <c r="BF181" s="124">
        <f>IF(L181="sníž. přenesená",#REF!,0)</f>
        <v>0</v>
      </c>
      <c r="BG181" s="124">
        <f>IF(L181="nulová",#REF!,0)</f>
        <v>0</v>
      </c>
      <c r="BH181" s="14" t="s">
        <v>65</v>
      </c>
      <c r="BI181" s="124" t="e">
        <f>ROUND(#REF!*H181,2)</f>
        <v>#REF!</v>
      </c>
      <c r="BJ181" s="14" t="s">
        <v>214</v>
      </c>
      <c r="BK181" s="123" t="s">
        <v>2070</v>
      </c>
    </row>
    <row r="182" spans="1:63" s="2" customFormat="1" ht="33" customHeight="1" x14ac:dyDescent="0.2">
      <c r="A182" s="25"/>
      <c r="B182" s="112"/>
      <c r="C182" s="113" t="s">
        <v>290</v>
      </c>
      <c r="D182" s="113" t="s">
        <v>145</v>
      </c>
      <c r="E182" s="114" t="s">
        <v>2071</v>
      </c>
      <c r="F182" s="115" t="s">
        <v>2072</v>
      </c>
      <c r="G182" s="116" t="s">
        <v>162</v>
      </c>
      <c r="H182" s="117">
        <v>1.4730000000000001</v>
      </c>
      <c r="I182" s="118"/>
      <c r="J182" s="26"/>
      <c r="K182" s="119" t="s">
        <v>1</v>
      </c>
      <c r="L182" s="120" t="s">
        <v>37</v>
      </c>
      <c r="M182" s="121">
        <v>0.39300000000000002</v>
      </c>
      <c r="N182" s="121">
        <f t="shared" si="9"/>
        <v>0.5788890000000001</v>
      </c>
      <c r="O182" s="121">
        <v>1.47E-3</v>
      </c>
      <c r="P182" s="121">
        <f t="shared" si="10"/>
        <v>2.1653100000000002E-3</v>
      </c>
      <c r="Q182" s="121">
        <v>0</v>
      </c>
      <c r="R182" s="122">
        <f t="shared" si="11"/>
        <v>0</v>
      </c>
      <c r="S182" s="25"/>
      <c r="T182" s="25"/>
      <c r="U182" s="25"/>
      <c r="V182" s="25"/>
      <c r="W182" s="25"/>
      <c r="X182" s="25"/>
      <c r="Y182" s="25"/>
      <c r="Z182" s="25"/>
      <c r="AA182" s="25"/>
      <c r="AB182" s="25"/>
      <c r="AC182" s="25"/>
      <c r="AP182" s="123" t="s">
        <v>214</v>
      </c>
      <c r="AR182" s="123" t="s">
        <v>145</v>
      </c>
      <c r="AS182" s="123" t="s">
        <v>67</v>
      </c>
      <c r="AW182" s="14" t="s">
        <v>144</v>
      </c>
      <c r="BC182" s="124" t="e">
        <f>IF(L182="základní",#REF!,0)</f>
        <v>#REF!</v>
      </c>
      <c r="BD182" s="124">
        <f>IF(L182="snížená",#REF!,0)</f>
        <v>0</v>
      </c>
      <c r="BE182" s="124">
        <f>IF(L182="zákl. přenesená",#REF!,0)</f>
        <v>0</v>
      </c>
      <c r="BF182" s="124">
        <f>IF(L182="sníž. přenesená",#REF!,0)</f>
        <v>0</v>
      </c>
      <c r="BG182" s="124">
        <f>IF(L182="nulová",#REF!,0)</f>
        <v>0</v>
      </c>
      <c r="BH182" s="14" t="s">
        <v>65</v>
      </c>
      <c r="BI182" s="124" t="e">
        <f>ROUND(#REF!*H182,2)</f>
        <v>#REF!</v>
      </c>
      <c r="BJ182" s="14" t="s">
        <v>214</v>
      </c>
      <c r="BK182" s="123" t="s">
        <v>2073</v>
      </c>
    </row>
    <row r="183" spans="1:63" s="2" customFormat="1" ht="16.5" customHeight="1" x14ac:dyDescent="0.2">
      <c r="A183" s="25"/>
      <c r="B183" s="112"/>
      <c r="C183" s="113" t="s">
        <v>294</v>
      </c>
      <c r="D183" s="113" t="s">
        <v>145</v>
      </c>
      <c r="E183" s="114" t="s">
        <v>852</v>
      </c>
      <c r="F183" s="115" t="s">
        <v>853</v>
      </c>
      <c r="G183" s="116" t="s">
        <v>727</v>
      </c>
      <c r="H183" s="117">
        <v>1.4730000000000001</v>
      </c>
      <c r="I183" s="118"/>
      <c r="J183" s="26"/>
      <c r="K183" s="119" t="s">
        <v>1</v>
      </c>
      <c r="L183" s="120" t="s">
        <v>37</v>
      </c>
      <c r="M183" s="121">
        <v>0.5</v>
      </c>
      <c r="N183" s="121">
        <f t="shared" si="9"/>
        <v>0.73650000000000004</v>
      </c>
      <c r="O183" s="121">
        <v>2E-3</v>
      </c>
      <c r="P183" s="121">
        <f t="shared" si="10"/>
        <v>2.9460000000000003E-3</v>
      </c>
      <c r="Q183" s="121">
        <v>0</v>
      </c>
      <c r="R183" s="122">
        <f t="shared" si="11"/>
        <v>0</v>
      </c>
      <c r="S183" s="25"/>
      <c r="T183" s="25"/>
      <c r="U183" s="25"/>
      <c r="V183" s="25"/>
      <c r="W183" s="25"/>
      <c r="X183" s="25"/>
      <c r="Y183" s="25"/>
      <c r="Z183" s="25"/>
      <c r="AA183" s="25"/>
      <c r="AB183" s="25"/>
      <c r="AC183" s="25"/>
      <c r="AP183" s="123" t="s">
        <v>214</v>
      </c>
      <c r="AR183" s="123" t="s">
        <v>145</v>
      </c>
      <c r="AS183" s="123" t="s">
        <v>67</v>
      </c>
      <c r="AW183" s="14" t="s">
        <v>144</v>
      </c>
      <c r="BC183" s="124" t="e">
        <f>IF(L183="základní",#REF!,0)</f>
        <v>#REF!</v>
      </c>
      <c r="BD183" s="124">
        <f>IF(L183="snížená",#REF!,0)</f>
        <v>0</v>
      </c>
      <c r="BE183" s="124">
        <f>IF(L183="zákl. přenesená",#REF!,0)</f>
        <v>0</v>
      </c>
      <c r="BF183" s="124">
        <f>IF(L183="sníž. přenesená",#REF!,0)</f>
        <v>0</v>
      </c>
      <c r="BG183" s="124">
        <f>IF(L183="nulová",#REF!,0)</f>
        <v>0</v>
      </c>
      <c r="BH183" s="14" t="s">
        <v>65</v>
      </c>
      <c r="BI183" s="124" t="e">
        <f>ROUND(#REF!*H183,2)</f>
        <v>#REF!</v>
      </c>
      <c r="BJ183" s="14" t="s">
        <v>214</v>
      </c>
      <c r="BK183" s="123" t="s">
        <v>2074</v>
      </c>
    </row>
    <row r="184" spans="1:63" s="2" customFormat="1" ht="62.65" customHeight="1" x14ac:dyDescent="0.2">
      <c r="A184" s="25"/>
      <c r="B184" s="112"/>
      <c r="C184" s="113" t="s">
        <v>298</v>
      </c>
      <c r="D184" s="113" t="s">
        <v>145</v>
      </c>
      <c r="E184" s="114" t="s">
        <v>2378</v>
      </c>
      <c r="F184" s="115" t="s">
        <v>2379</v>
      </c>
      <c r="G184" s="116" t="s">
        <v>727</v>
      </c>
      <c r="H184" s="117">
        <v>1.4730000000000001</v>
      </c>
      <c r="I184" s="118"/>
      <c r="J184" s="26"/>
      <c r="K184" s="119" t="s">
        <v>1</v>
      </c>
      <c r="L184" s="120" t="s">
        <v>37</v>
      </c>
      <c r="M184" s="121">
        <v>0.55600000000000005</v>
      </c>
      <c r="N184" s="121">
        <f t="shared" si="9"/>
        <v>0.81898800000000016</v>
      </c>
      <c r="O184" s="121">
        <v>4.0000000000000002E-4</v>
      </c>
      <c r="P184" s="121">
        <f t="shared" si="10"/>
        <v>5.8920000000000001E-4</v>
      </c>
      <c r="Q184" s="121">
        <v>0</v>
      </c>
      <c r="R184" s="122">
        <f t="shared" si="11"/>
        <v>0</v>
      </c>
      <c r="S184" s="25"/>
      <c r="T184" s="25"/>
      <c r="U184" s="25"/>
      <c r="V184" s="25"/>
      <c r="W184" s="25"/>
      <c r="X184" s="25"/>
      <c r="Y184" s="25"/>
      <c r="Z184" s="25"/>
      <c r="AA184" s="25"/>
      <c r="AB184" s="25"/>
      <c r="AC184" s="25"/>
      <c r="AP184" s="123" t="s">
        <v>214</v>
      </c>
      <c r="AR184" s="123" t="s">
        <v>145</v>
      </c>
      <c r="AS184" s="123" t="s">
        <v>67</v>
      </c>
      <c r="AW184" s="14" t="s">
        <v>144</v>
      </c>
      <c r="BC184" s="124" t="e">
        <f>IF(L184="základní",#REF!,0)</f>
        <v>#REF!</v>
      </c>
      <c r="BD184" s="124">
        <f>IF(L184="snížená",#REF!,0)</f>
        <v>0</v>
      </c>
      <c r="BE184" s="124">
        <f>IF(L184="zákl. přenesená",#REF!,0)</f>
        <v>0</v>
      </c>
      <c r="BF184" s="124">
        <f>IF(L184="sníž. přenesená",#REF!,0)</f>
        <v>0</v>
      </c>
      <c r="BG184" s="124">
        <f>IF(L184="nulová",#REF!,0)</f>
        <v>0</v>
      </c>
      <c r="BH184" s="14" t="s">
        <v>65</v>
      </c>
      <c r="BI184" s="124" t="e">
        <f>ROUND(#REF!*H184,2)</f>
        <v>#REF!</v>
      </c>
      <c r="BJ184" s="14" t="s">
        <v>214</v>
      </c>
      <c r="BK184" s="123" t="s">
        <v>2658</v>
      </c>
    </row>
    <row r="185" spans="1:63" s="2" customFormat="1" ht="62.65" customHeight="1" x14ac:dyDescent="0.2">
      <c r="A185" s="25"/>
      <c r="B185" s="112"/>
      <c r="C185" s="113" t="s">
        <v>302</v>
      </c>
      <c r="D185" s="113" t="s">
        <v>145</v>
      </c>
      <c r="E185" s="114" t="s">
        <v>2660</v>
      </c>
      <c r="F185" s="115" t="s">
        <v>2661</v>
      </c>
      <c r="G185" s="116" t="s">
        <v>727</v>
      </c>
      <c r="H185" s="117">
        <v>1.4730000000000001</v>
      </c>
      <c r="I185" s="118"/>
      <c r="J185" s="26"/>
      <c r="K185" s="119" t="s">
        <v>1</v>
      </c>
      <c r="L185" s="120" t="s">
        <v>37</v>
      </c>
      <c r="M185" s="121">
        <v>0.55600000000000005</v>
      </c>
      <c r="N185" s="121">
        <f t="shared" si="9"/>
        <v>0.81898800000000016</v>
      </c>
      <c r="O185" s="121">
        <v>4.0000000000000002E-4</v>
      </c>
      <c r="P185" s="121">
        <f t="shared" si="10"/>
        <v>5.8920000000000001E-4</v>
      </c>
      <c r="Q185" s="121">
        <v>0</v>
      </c>
      <c r="R185" s="122">
        <f t="shared" si="11"/>
        <v>0</v>
      </c>
      <c r="S185" s="25"/>
      <c r="T185" s="25"/>
      <c r="U185" s="25"/>
      <c r="V185" s="25"/>
      <c r="W185" s="25"/>
      <c r="X185" s="25"/>
      <c r="Y185" s="25"/>
      <c r="Z185" s="25"/>
      <c r="AA185" s="25"/>
      <c r="AB185" s="25"/>
      <c r="AC185" s="25"/>
      <c r="AP185" s="123" t="s">
        <v>214</v>
      </c>
      <c r="AR185" s="123" t="s">
        <v>145</v>
      </c>
      <c r="AS185" s="123" t="s">
        <v>67</v>
      </c>
      <c r="AW185" s="14" t="s">
        <v>144</v>
      </c>
      <c r="BC185" s="124" t="e">
        <f>IF(L185="základní",#REF!,0)</f>
        <v>#REF!</v>
      </c>
      <c r="BD185" s="124">
        <f>IF(L185="snížená",#REF!,0)</f>
        <v>0</v>
      </c>
      <c r="BE185" s="124">
        <f>IF(L185="zákl. přenesená",#REF!,0)</f>
        <v>0</v>
      </c>
      <c r="BF185" s="124">
        <f>IF(L185="sníž. přenesená",#REF!,0)</f>
        <v>0</v>
      </c>
      <c r="BG185" s="124">
        <f>IF(L185="nulová",#REF!,0)</f>
        <v>0</v>
      </c>
      <c r="BH185" s="14" t="s">
        <v>65</v>
      </c>
      <c r="BI185" s="124" t="e">
        <f>ROUND(#REF!*H185,2)</f>
        <v>#REF!</v>
      </c>
      <c r="BJ185" s="14" t="s">
        <v>214</v>
      </c>
      <c r="BK185" s="123" t="s">
        <v>2662</v>
      </c>
    </row>
    <row r="186" spans="1:63" s="2" customFormat="1" ht="24.2" customHeight="1" x14ac:dyDescent="0.2">
      <c r="A186" s="25"/>
      <c r="B186" s="112"/>
      <c r="C186" s="113" t="s">
        <v>306</v>
      </c>
      <c r="D186" s="113" t="s">
        <v>145</v>
      </c>
      <c r="E186" s="114" t="s">
        <v>2666</v>
      </c>
      <c r="F186" s="115" t="s">
        <v>2667</v>
      </c>
      <c r="G186" s="116" t="s">
        <v>339</v>
      </c>
      <c r="H186" s="117">
        <v>287.89400000000001</v>
      </c>
      <c r="I186" s="118"/>
      <c r="J186" s="26"/>
      <c r="K186" s="119" t="s">
        <v>1</v>
      </c>
      <c r="L186" s="120" t="s">
        <v>37</v>
      </c>
      <c r="M186" s="121">
        <v>0</v>
      </c>
      <c r="N186" s="121">
        <f t="shared" si="9"/>
        <v>0</v>
      </c>
      <c r="O186" s="121">
        <v>0</v>
      </c>
      <c r="P186" s="121">
        <f t="shared" si="10"/>
        <v>0</v>
      </c>
      <c r="Q186" s="121">
        <v>0</v>
      </c>
      <c r="R186" s="122">
        <f t="shared" si="11"/>
        <v>0</v>
      </c>
      <c r="S186" s="25"/>
      <c r="T186" s="25"/>
      <c r="U186" s="25"/>
      <c r="V186" s="25"/>
      <c r="W186" s="25"/>
      <c r="X186" s="25"/>
      <c r="Y186" s="25"/>
      <c r="Z186" s="25"/>
      <c r="AA186" s="25"/>
      <c r="AB186" s="25"/>
      <c r="AC186" s="25"/>
      <c r="AP186" s="123" t="s">
        <v>214</v>
      </c>
      <c r="AR186" s="123" t="s">
        <v>145</v>
      </c>
      <c r="AS186" s="123" t="s">
        <v>67</v>
      </c>
      <c r="AW186" s="14" t="s">
        <v>144</v>
      </c>
      <c r="BC186" s="124" t="e">
        <f>IF(L186="základní",#REF!,0)</f>
        <v>#REF!</v>
      </c>
      <c r="BD186" s="124">
        <f>IF(L186="snížená",#REF!,0)</f>
        <v>0</v>
      </c>
      <c r="BE186" s="124">
        <f>IF(L186="zákl. přenesená",#REF!,0)</f>
        <v>0</v>
      </c>
      <c r="BF186" s="124">
        <f>IF(L186="sníž. přenesená",#REF!,0)</f>
        <v>0</v>
      </c>
      <c r="BG186" s="124">
        <f>IF(L186="nulová",#REF!,0)</f>
        <v>0</v>
      </c>
      <c r="BH186" s="14" t="s">
        <v>65</v>
      </c>
      <c r="BI186" s="124" t="e">
        <f>ROUND(#REF!*H186,2)</f>
        <v>#REF!</v>
      </c>
      <c r="BJ186" s="14" t="s">
        <v>214</v>
      </c>
      <c r="BK186" s="123" t="s">
        <v>2668</v>
      </c>
    </row>
    <row r="187" spans="1:63" s="12" customFormat="1" ht="22.9" customHeight="1" x14ac:dyDescent="0.2">
      <c r="B187" s="103"/>
      <c r="D187" s="104" t="s">
        <v>56</v>
      </c>
      <c r="E187" s="125" t="s">
        <v>2079</v>
      </c>
      <c r="F187" s="125" t="s">
        <v>2080</v>
      </c>
      <c r="J187" s="103"/>
      <c r="K187" s="106"/>
      <c r="L187" s="107"/>
      <c r="M187" s="107"/>
      <c r="N187" s="108">
        <f>SUM(N188:N195)</f>
        <v>30.492451000000003</v>
      </c>
      <c r="O187" s="107"/>
      <c r="P187" s="108">
        <f>SUM(P188:P195)</f>
        <v>0.18776173000000002</v>
      </c>
      <c r="Q187" s="107"/>
      <c r="R187" s="109">
        <f>SUM(R188:R195)</f>
        <v>0.1555232</v>
      </c>
      <c r="AP187" s="104" t="s">
        <v>65</v>
      </c>
      <c r="AR187" s="110" t="s">
        <v>56</v>
      </c>
      <c r="AS187" s="110" t="s">
        <v>65</v>
      </c>
      <c r="AW187" s="104" t="s">
        <v>144</v>
      </c>
      <c r="BI187" s="111" t="e">
        <f>SUM(BI188:BI195)</f>
        <v>#REF!</v>
      </c>
    </row>
    <row r="188" spans="1:63" s="2" customFormat="1" ht="21.75" customHeight="1" x14ac:dyDescent="0.2">
      <c r="A188" s="25"/>
      <c r="B188" s="112"/>
      <c r="C188" s="113" t="s">
        <v>310</v>
      </c>
      <c r="D188" s="113" t="s">
        <v>145</v>
      </c>
      <c r="E188" s="114" t="s">
        <v>2081</v>
      </c>
      <c r="F188" s="115" t="s">
        <v>2082</v>
      </c>
      <c r="G188" s="116" t="s">
        <v>198</v>
      </c>
      <c r="H188" s="117">
        <v>48.600999999999999</v>
      </c>
      <c r="I188" s="118"/>
      <c r="J188" s="26"/>
      <c r="K188" s="119" t="s">
        <v>1</v>
      </c>
      <c r="L188" s="120" t="s">
        <v>37</v>
      </c>
      <c r="M188" s="121">
        <v>5.2999999999999999E-2</v>
      </c>
      <c r="N188" s="121">
        <f t="shared" ref="N188:N195" si="12">M188*H188</f>
        <v>2.5758529999999999</v>
      </c>
      <c r="O188" s="121">
        <v>2.0000000000000002E-5</v>
      </c>
      <c r="P188" s="121">
        <f t="shared" ref="P188:P195" si="13">O188*H188</f>
        <v>9.7202000000000009E-4</v>
      </c>
      <c r="Q188" s="121">
        <v>3.2000000000000002E-3</v>
      </c>
      <c r="R188" s="122">
        <f t="shared" ref="R188:R195" si="14">Q188*H188</f>
        <v>0.1555232</v>
      </c>
      <c r="S188" s="25"/>
      <c r="T188" s="25"/>
      <c r="U188" s="25"/>
      <c r="V188" s="25"/>
      <c r="W188" s="25"/>
      <c r="X188" s="25"/>
      <c r="Y188" s="25"/>
      <c r="Z188" s="25"/>
      <c r="AA188" s="25"/>
      <c r="AB188" s="25"/>
      <c r="AC188" s="25"/>
      <c r="AP188" s="123" t="s">
        <v>143</v>
      </c>
      <c r="AR188" s="123" t="s">
        <v>145</v>
      </c>
      <c r="AS188" s="123" t="s">
        <v>67</v>
      </c>
      <c r="AW188" s="14" t="s">
        <v>144</v>
      </c>
      <c r="BC188" s="124" t="e">
        <f>IF(L188="základní",#REF!,0)</f>
        <v>#REF!</v>
      </c>
      <c r="BD188" s="124">
        <f>IF(L188="snížená",#REF!,0)</f>
        <v>0</v>
      </c>
      <c r="BE188" s="124">
        <f>IF(L188="zákl. přenesená",#REF!,0)</f>
        <v>0</v>
      </c>
      <c r="BF188" s="124">
        <f>IF(L188="sníž. přenesená",#REF!,0)</f>
        <v>0</v>
      </c>
      <c r="BG188" s="124">
        <f>IF(L188="nulová",#REF!,0)</f>
        <v>0</v>
      </c>
      <c r="BH188" s="14" t="s">
        <v>65</v>
      </c>
      <c r="BI188" s="124" t="e">
        <f>ROUND(#REF!*H188,2)</f>
        <v>#REF!</v>
      </c>
      <c r="BJ188" s="14" t="s">
        <v>143</v>
      </c>
      <c r="BK188" s="123" t="s">
        <v>2083</v>
      </c>
    </row>
    <row r="189" spans="1:63" s="2" customFormat="1" ht="24.2" customHeight="1" x14ac:dyDescent="0.2">
      <c r="A189" s="25"/>
      <c r="B189" s="112"/>
      <c r="C189" s="113" t="s">
        <v>314</v>
      </c>
      <c r="D189" s="113" t="s">
        <v>145</v>
      </c>
      <c r="E189" s="114" t="s">
        <v>2084</v>
      </c>
      <c r="F189" s="115" t="s">
        <v>2085</v>
      </c>
      <c r="G189" s="116" t="s">
        <v>198</v>
      </c>
      <c r="H189" s="117">
        <v>48.600999999999999</v>
      </c>
      <c r="I189" s="118"/>
      <c r="J189" s="26"/>
      <c r="K189" s="119" t="s">
        <v>1</v>
      </c>
      <c r="L189" s="120" t="s">
        <v>37</v>
      </c>
      <c r="M189" s="121">
        <v>0.46700000000000003</v>
      </c>
      <c r="N189" s="121">
        <f t="shared" si="12"/>
        <v>22.696667000000001</v>
      </c>
      <c r="O189" s="121">
        <v>3.7100000000000002E-3</v>
      </c>
      <c r="P189" s="121">
        <f t="shared" si="13"/>
        <v>0.18030971000000001</v>
      </c>
      <c r="Q189" s="121">
        <v>0</v>
      </c>
      <c r="R189" s="122">
        <f t="shared" si="14"/>
        <v>0</v>
      </c>
      <c r="S189" s="25"/>
      <c r="T189" s="25"/>
      <c r="U189" s="25"/>
      <c r="V189" s="25"/>
      <c r="W189" s="25"/>
      <c r="X189" s="25"/>
      <c r="Y189" s="25"/>
      <c r="Z189" s="25"/>
      <c r="AA189" s="25"/>
      <c r="AB189" s="25"/>
      <c r="AC189" s="25"/>
      <c r="AP189" s="123" t="s">
        <v>143</v>
      </c>
      <c r="AR189" s="123" t="s">
        <v>145</v>
      </c>
      <c r="AS189" s="123" t="s">
        <v>67</v>
      </c>
      <c r="AW189" s="14" t="s">
        <v>144</v>
      </c>
      <c r="BC189" s="124" t="e">
        <f>IF(L189="základní",#REF!,0)</f>
        <v>#REF!</v>
      </c>
      <c r="BD189" s="124">
        <f>IF(L189="snížená",#REF!,0)</f>
        <v>0</v>
      </c>
      <c r="BE189" s="124">
        <f>IF(L189="zákl. přenesená",#REF!,0)</f>
        <v>0</v>
      </c>
      <c r="BF189" s="124">
        <f>IF(L189="sníž. přenesená",#REF!,0)</f>
        <v>0</v>
      </c>
      <c r="BG189" s="124">
        <f>IF(L189="nulová",#REF!,0)</f>
        <v>0</v>
      </c>
      <c r="BH189" s="14" t="s">
        <v>65</v>
      </c>
      <c r="BI189" s="124" t="e">
        <f>ROUND(#REF!*H189,2)</f>
        <v>#REF!</v>
      </c>
      <c r="BJ189" s="14" t="s">
        <v>143</v>
      </c>
      <c r="BK189" s="123" t="s">
        <v>2086</v>
      </c>
    </row>
    <row r="190" spans="1:63" s="2" customFormat="1" ht="21.75" customHeight="1" x14ac:dyDescent="0.2">
      <c r="A190" s="25"/>
      <c r="B190" s="112"/>
      <c r="C190" s="113" t="s">
        <v>318</v>
      </c>
      <c r="D190" s="113" t="s">
        <v>145</v>
      </c>
      <c r="E190" s="114" t="s">
        <v>2087</v>
      </c>
      <c r="F190" s="115" t="s">
        <v>2088</v>
      </c>
      <c r="G190" s="116" t="s">
        <v>198</v>
      </c>
      <c r="H190" s="117">
        <v>48.600999999999999</v>
      </c>
      <c r="I190" s="118"/>
      <c r="J190" s="26"/>
      <c r="K190" s="119" t="s">
        <v>1</v>
      </c>
      <c r="L190" s="120" t="s">
        <v>37</v>
      </c>
      <c r="M190" s="121">
        <v>2.1000000000000001E-2</v>
      </c>
      <c r="N190" s="121">
        <f t="shared" si="12"/>
        <v>1.020621</v>
      </c>
      <c r="O190" s="121">
        <v>0</v>
      </c>
      <c r="P190" s="121">
        <f t="shared" si="13"/>
        <v>0</v>
      </c>
      <c r="Q190" s="121">
        <v>0</v>
      </c>
      <c r="R190" s="122">
        <f t="shared" si="14"/>
        <v>0</v>
      </c>
      <c r="S190" s="25"/>
      <c r="T190" s="25"/>
      <c r="U190" s="25"/>
      <c r="V190" s="25"/>
      <c r="W190" s="25"/>
      <c r="X190" s="25"/>
      <c r="Y190" s="25"/>
      <c r="Z190" s="25"/>
      <c r="AA190" s="25"/>
      <c r="AB190" s="25"/>
      <c r="AC190" s="25"/>
      <c r="AP190" s="123" t="s">
        <v>143</v>
      </c>
      <c r="AR190" s="123" t="s">
        <v>145</v>
      </c>
      <c r="AS190" s="123" t="s">
        <v>67</v>
      </c>
      <c r="AW190" s="14" t="s">
        <v>144</v>
      </c>
      <c r="BC190" s="124" t="e">
        <f>IF(L190="základní",#REF!,0)</f>
        <v>#REF!</v>
      </c>
      <c r="BD190" s="124">
        <f>IF(L190="snížená",#REF!,0)</f>
        <v>0</v>
      </c>
      <c r="BE190" s="124">
        <f>IF(L190="zákl. přenesená",#REF!,0)</f>
        <v>0</v>
      </c>
      <c r="BF190" s="124">
        <f>IF(L190="sníž. přenesená",#REF!,0)</f>
        <v>0</v>
      </c>
      <c r="BG190" s="124">
        <f>IF(L190="nulová",#REF!,0)</f>
        <v>0</v>
      </c>
      <c r="BH190" s="14" t="s">
        <v>65</v>
      </c>
      <c r="BI190" s="124" t="e">
        <f>ROUND(#REF!*H190,2)</f>
        <v>#REF!</v>
      </c>
      <c r="BJ190" s="14" t="s">
        <v>143</v>
      </c>
      <c r="BK190" s="123" t="s">
        <v>2089</v>
      </c>
    </row>
    <row r="191" spans="1:63" s="2" customFormat="1" ht="24.2" customHeight="1" x14ac:dyDescent="0.2">
      <c r="A191" s="25"/>
      <c r="B191" s="112"/>
      <c r="C191" s="113" t="s">
        <v>322</v>
      </c>
      <c r="D191" s="113" t="s">
        <v>145</v>
      </c>
      <c r="E191" s="114" t="s">
        <v>2090</v>
      </c>
      <c r="F191" s="115" t="s">
        <v>2091</v>
      </c>
      <c r="G191" s="116" t="s">
        <v>162</v>
      </c>
      <c r="H191" s="117">
        <v>7.3639999999999999</v>
      </c>
      <c r="I191" s="118"/>
      <c r="J191" s="26"/>
      <c r="K191" s="119" t="s">
        <v>1</v>
      </c>
      <c r="L191" s="120" t="s">
        <v>37</v>
      </c>
      <c r="M191" s="121">
        <v>0.41199999999999998</v>
      </c>
      <c r="N191" s="121">
        <f t="shared" si="12"/>
        <v>3.0339679999999998</v>
      </c>
      <c r="O191" s="121">
        <v>8.0000000000000004E-4</v>
      </c>
      <c r="P191" s="121">
        <f t="shared" si="13"/>
        <v>5.8912000000000001E-3</v>
      </c>
      <c r="Q191" s="121">
        <v>0</v>
      </c>
      <c r="R191" s="122">
        <f t="shared" si="14"/>
        <v>0</v>
      </c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5"/>
      <c r="AP191" s="123" t="s">
        <v>143</v>
      </c>
      <c r="AR191" s="123" t="s">
        <v>145</v>
      </c>
      <c r="AS191" s="123" t="s">
        <v>67</v>
      </c>
      <c r="AW191" s="14" t="s">
        <v>144</v>
      </c>
      <c r="BC191" s="124" t="e">
        <f>IF(L191="základní",#REF!,0)</f>
        <v>#REF!</v>
      </c>
      <c r="BD191" s="124">
        <f>IF(L191="snížená",#REF!,0)</f>
        <v>0</v>
      </c>
      <c r="BE191" s="124">
        <f>IF(L191="zákl. přenesená",#REF!,0)</f>
        <v>0</v>
      </c>
      <c r="BF191" s="124">
        <f>IF(L191="sníž. přenesená",#REF!,0)</f>
        <v>0</v>
      </c>
      <c r="BG191" s="124">
        <f>IF(L191="nulová",#REF!,0)</f>
        <v>0</v>
      </c>
      <c r="BH191" s="14" t="s">
        <v>65</v>
      </c>
      <c r="BI191" s="124" t="e">
        <f>ROUND(#REF!*H191,2)</f>
        <v>#REF!</v>
      </c>
      <c r="BJ191" s="14" t="s">
        <v>143</v>
      </c>
      <c r="BK191" s="123" t="s">
        <v>2092</v>
      </c>
    </row>
    <row r="192" spans="1:63" s="2" customFormat="1" ht="21.75" customHeight="1" x14ac:dyDescent="0.2">
      <c r="A192" s="25"/>
      <c r="B192" s="112"/>
      <c r="C192" s="113" t="s">
        <v>326</v>
      </c>
      <c r="D192" s="113" t="s">
        <v>145</v>
      </c>
      <c r="E192" s="114" t="s">
        <v>1571</v>
      </c>
      <c r="F192" s="115" t="s">
        <v>1572</v>
      </c>
      <c r="G192" s="116" t="s">
        <v>169</v>
      </c>
      <c r="H192" s="117">
        <v>0.73599999999999999</v>
      </c>
      <c r="I192" s="118"/>
      <c r="J192" s="26"/>
      <c r="K192" s="119" t="s">
        <v>1</v>
      </c>
      <c r="L192" s="120" t="s">
        <v>37</v>
      </c>
      <c r="M192" s="121">
        <v>0.41199999999999998</v>
      </c>
      <c r="N192" s="121">
        <f t="shared" si="12"/>
        <v>0.303232</v>
      </c>
      <c r="O192" s="121">
        <v>8.0000000000000004E-4</v>
      </c>
      <c r="P192" s="121">
        <f t="shared" si="13"/>
        <v>5.888E-4</v>
      </c>
      <c r="Q192" s="121">
        <v>0</v>
      </c>
      <c r="R192" s="122">
        <f t="shared" si="14"/>
        <v>0</v>
      </c>
      <c r="S192" s="25"/>
      <c r="T192" s="25"/>
      <c r="U192" s="25"/>
      <c r="V192" s="25"/>
      <c r="W192" s="25"/>
      <c r="X192" s="25"/>
      <c r="Y192" s="25"/>
      <c r="Z192" s="25"/>
      <c r="AA192" s="25"/>
      <c r="AB192" s="25"/>
      <c r="AC192" s="25"/>
      <c r="AP192" s="123" t="s">
        <v>143</v>
      </c>
      <c r="AR192" s="123" t="s">
        <v>145</v>
      </c>
      <c r="AS192" s="123" t="s">
        <v>67</v>
      </c>
      <c r="AW192" s="14" t="s">
        <v>144</v>
      </c>
      <c r="BC192" s="124" t="e">
        <f>IF(L192="základní",#REF!,0)</f>
        <v>#REF!</v>
      </c>
      <c r="BD192" s="124">
        <f>IF(L192="snížená",#REF!,0)</f>
        <v>0</v>
      </c>
      <c r="BE192" s="124">
        <f>IF(L192="zákl. přenesená",#REF!,0)</f>
        <v>0</v>
      </c>
      <c r="BF192" s="124">
        <f>IF(L192="sníž. přenesená",#REF!,0)</f>
        <v>0</v>
      </c>
      <c r="BG192" s="124">
        <f>IF(L192="nulová",#REF!,0)</f>
        <v>0</v>
      </c>
      <c r="BH192" s="14" t="s">
        <v>65</v>
      </c>
      <c r="BI192" s="124" t="e">
        <f>ROUND(#REF!*H192,2)</f>
        <v>#REF!</v>
      </c>
      <c r="BJ192" s="14" t="s">
        <v>143</v>
      </c>
      <c r="BK192" s="123" t="s">
        <v>2093</v>
      </c>
    </row>
    <row r="193" spans="1:63" s="2" customFormat="1" ht="24.2" customHeight="1" x14ac:dyDescent="0.2">
      <c r="A193" s="25"/>
      <c r="B193" s="112"/>
      <c r="C193" s="113" t="s">
        <v>330</v>
      </c>
      <c r="D193" s="113" t="s">
        <v>145</v>
      </c>
      <c r="E193" s="114" t="s">
        <v>2094</v>
      </c>
      <c r="F193" s="115" t="s">
        <v>2095</v>
      </c>
      <c r="G193" s="116" t="s">
        <v>169</v>
      </c>
      <c r="H193" s="117">
        <v>0.73599999999999999</v>
      </c>
      <c r="I193" s="118"/>
      <c r="J193" s="26"/>
      <c r="K193" s="119" t="s">
        <v>1</v>
      </c>
      <c r="L193" s="120" t="s">
        <v>37</v>
      </c>
      <c r="M193" s="121">
        <v>0</v>
      </c>
      <c r="N193" s="121">
        <f t="shared" si="12"/>
        <v>0</v>
      </c>
      <c r="O193" s="121">
        <v>0</v>
      </c>
      <c r="P193" s="121">
        <f t="shared" si="13"/>
        <v>0</v>
      </c>
      <c r="Q193" s="121">
        <v>0</v>
      </c>
      <c r="R193" s="122">
        <f t="shared" si="14"/>
        <v>0</v>
      </c>
      <c r="S193" s="25"/>
      <c r="T193" s="25"/>
      <c r="U193" s="25"/>
      <c r="V193" s="25"/>
      <c r="W193" s="25"/>
      <c r="X193" s="25"/>
      <c r="Y193" s="25"/>
      <c r="Z193" s="25"/>
      <c r="AA193" s="25"/>
      <c r="AB193" s="25"/>
      <c r="AC193" s="25"/>
      <c r="AP193" s="123" t="s">
        <v>214</v>
      </c>
      <c r="AR193" s="123" t="s">
        <v>145</v>
      </c>
      <c r="AS193" s="123" t="s">
        <v>67</v>
      </c>
      <c r="AW193" s="14" t="s">
        <v>144</v>
      </c>
      <c r="BC193" s="124" t="e">
        <f>IF(L193="základní",#REF!,0)</f>
        <v>#REF!</v>
      </c>
      <c r="BD193" s="124">
        <f>IF(L193="snížená",#REF!,0)</f>
        <v>0</v>
      </c>
      <c r="BE193" s="124">
        <f>IF(L193="zákl. přenesená",#REF!,0)</f>
        <v>0</v>
      </c>
      <c r="BF193" s="124">
        <f>IF(L193="sníž. přenesená",#REF!,0)</f>
        <v>0</v>
      </c>
      <c r="BG193" s="124">
        <f>IF(L193="nulová",#REF!,0)</f>
        <v>0</v>
      </c>
      <c r="BH193" s="14" t="s">
        <v>65</v>
      </c>
      <c r="BI193" s="124" t="e">
        <f>ROUND(#REF!*H193,2)</f>
        <v>#REF!</v>
      </c>
      <c r="BJ193" s="14" t="s">
        <v>214</v>
      </c>
      <c r="BK193" s="123" t="s">
        <v>2096</v>
      </c>
    </row>
    <row r="194" spans="1:63" s="2" customFormat="1" ht="24.2" customHeight="1" x14ac:dyDescent="0.2">
      <c r="A194" s="25"/>
      <c r="B194" s="112"/>
      <c r="C194" s="113" t="s">
        <v>332</v>
      </c>
      <c r="D194" s="113" t="s">
        <v>145</v>
      </c>
      <c r="E194" s="114" t="s">
        <v>2097</v>
      </c>
      <c r="F194" s="115" t="s">
        <v>2098</v>
      </c>
      <c r="G194" s="116" t="s">
        <v>212</v>
      </c>
      <c r="H194" s="117">
        <v>0.155</v>
      </c>
      <c r="I194" s="118"/>
      <c r="J194" s="26"/>
      <c r="K194" s="119" t="s">
        <v>1</v>
      </c>
      <c r="L194" s="120" t="s">
        <v>37</v>
      </c>
      <c r="M194" s="121">
        <v>5.5620000000000003</v>
      </c>
      <c r="N194" s="121">
        <f t="shared" si="12"/>
        <v>0.86211000000000004</v>
      </c>
      <c r="O194" s="121">
        <v>0</v>
      </c>
      <c r="P194" s="121">
        <f t="shared" si="13"/>
        <v>0</v>
      </c>
      <c r="Q194" s="121">
        <v>0</v>
      </c>
      <c r="R194" s="122">
        <f t="shared" si="14"/>
        <v>0</v>
      </c>
      <c r="S194" s="25"/>
      <c r="T194" s="25"/>
      <c r="U194" s="25"/>
      <c r="V194" s="25"/>
      <c r="W194" s="25"/>
      <c r="X194" s="25"/>
      <c r="Y194" s="25"/>
      <c r="Z194" s="25"/>
      <c r="AA194" s="25"/>
      <c r="AB194" s="25"/>
      <c r="AC194" s="25"/>
      <c r="AP194" s="123" t="s">
        <v>143</v>
      </c>
      <c r="AR194" s="123" t="s">
        <v>145</v>
      </c>
      <c r="AS194" s="123" t="s">
        <v>67</v>
      </c>
      <c r="AW194" s="14" t="s">
        <v>144</v>
      </c>
      <c r="BC194" s="124" t="e">
        <f>IF(L194="základní",#REF!,0)</f>
        <v>#REF!</v>
      </c>
      <c r="BD194" s="124">
        <f>IF(L194="snížená",#REF!,0)</f>
        <v>0</v>
      </c>
      <c r="BE194" s="124">
        <f>IF(L194="zákl. přenesená",#REF!,0)</f>
        <v>0</v>
      </c>
      <c r="BF194" s="124">
        <f>IF(L194="sníž. přenesená",#REF!,0)</f>
        <v>0</v>
      </c>
      <c r="BG194" s="124">
        <f>IF(L194="nulová",#REF!,0)</f>
        <v>0</v>
      </c>
      <c r="BH194" s="14" t="s">
        <v>65</v>
      </c>
      <c r="BI194" s="124" t="e">
        <f>ROUND(#REF!*H194,2)</f>
        <v>#REF!</v>
      </c>
      <c r="BJ194" s="14" t="s">
        <v>143</v>
      </c>
      <c r="BK194" s="123" t="s">
        <v>2099</v>
      </c>
    </row>
    <row r="195" spans="1:63" s="2" customFormat="1" ht="24.2" customHeight="1" x14ac:dyDescent="0.2">
      <c r="A195" s="25"/>
      <c r="B195" s="112"/>
      <c r="C195" s="113" t="s">
        <v>336</v>
      </c>
      <c r="D195" s="113" t="s">
        <v>145</v>
      </c>
      <c r="E195" s="114" t="s">
        <v>2669</v>
      </c>
      <c r="F195" s="115" t="s">
        <v>2670</v>
      </c>
      <c r="G195" s="116" t="s">
        <v>339</v>
      </c>
      <c r="H195" s="117">
        <v>406.19799999999998</v>
      </c>
      <c r="I195" s="118"/>
      <c r="J195" s="26"/>
      <c r="K195" s="119" t="s">
        <v>1</v>
      </c>
      <c r="L195" s="120" t="s">
        <v>37</v>
      </c>
      <c r="M195" s="121">
        <v>0</v>
      </c>
      <c r="N195" s="121">
        <f t="shared" si="12"/>
        <v>0</v>
      </c>
      <c r="O195" s="121">
        <v>0</v>
      </c>
      <c r="P195" s="121">
        <f t="shared" si="13"/>
        <v>0</v>
      </c>
      <c r="Q195" s="121">
        <v>0</v>
      </c>
      <c r="R195" s="122">
        <f t="shared" si="14"/>
        <v>0</v>
      </c>
      <c r="S195" s="25"/>
      <c r="T195" s="25"/>
      <c r="U195" s="25"/>
      <c r="V195" s="25"/>
      <c r="W195" s="25"/>
      <c r="X195" s="25"/>
      <c r="Y195" s="25"/>
      <c r="Z195" s="25"/>
      <c r="AA195" s="25"/>
      <c r="AB195" s="25"/>
      <c r="AC195" s="25"/>
      <c r="AP195" s="123" t="s">
        <v>214</v>
      </c>
      <c r="AR195" s="123" t="s">
        <v>145</v>
      </c>
      <c r="AS195" s="123" t="s">
        <v>67</v>
      </c>
      <c r="AW195" s="14" t="s">
        <v>144</v>
      </c>
      <c r="BC195" s="124" t="e">
        <f>IF(L195="základní",#REF!,0)</f>
        <v>#REF!</v>
      </c>
      <c r="BD195" s="124">
        <f>IF(L195="snížená",#REF!,0)</f>
        <v>0</v>
      </c>
      <c r="BE195" s="124">
        <f>IF(L195="zákl. přenesená",#REF!,0)</f>
        <v>0</v>
      </c>
      <c r="BF195" s="124">
        <f>IF(L195="sníž. přenesená",#REF!,0)</f>
        <v>0</v>
      </c>
      <c r="BG195" s="124">
        <f>IF(L195="nulová",#REF!,0)</f>
        <v>0</v>
      </c>
      <c r="BH195" s="14" t="s">
        <v>65</v>
      </c>
      <c r="BI195" s="124" t="e">
        <f>ROUND(#REF!*H195,2)</f>
        <v>#REF!</v>
      </c>
      <c r="BJ195" s="14" t="s">
        <v>214</v>
      </c>
      <c r="BK195" s="123" t="s">
        <v>2671</v>
      </c>
    </row>
    <row r="196" spans="1:63" s="12" customFormat="1" ht="22.9" customHeight="1" x14ac:dyDescent="0.2">
      <c r="B196" s="103"/>
      <c r="D196" s="104" t="s">
        <v>56</v>
      </c>
      <c r="E196" s="125" t="s">
        <v>2103</v>
      </c>
      <c r="F196" s="125" t="s">
        <v>2104</v>
      </c>
      <c r="J196" s="103"/>
      <c r="K196" s="106"/>
      <c r="L196" s="107"/>
      <c r="M196" s="107"/>
      <c r="N196" s="108">
        <f>SUM(N197:N200)</f>
        <v>6.1820779999999997</v>
      </c>
      <c r="O196" s="107"/>
      <c r="P196" s="108">
        <f>SUM(P197:P200)</f>
        <v>1.2150600000000001E-2</v>
      </c>
      <c r="Q196" s="107"/>
      <c r="R196" s="109">
        <f>SUM(R197:R200)</f>
        <v>0</v>
      </c>
      <c r="AP196" s="104" t="s">
        <v>65</v>
      </c>
      <c r="AR196" s="110" t="s">
        <v>56</v>
      </c>
      <c r="AS196" s="110" t="s">
        <v>65</v>
      </c>
      <c r="AW196" s="104" t="s">
        <v>144</v>
      </c>
      <c r="BI196" s="111" t="e">
        <f>SUM(BI197:BI200)</f>
        <v>#REF!</v>
      </c>
    </row>
    <row r="197" spans="1:63" s="2" customFormat="1" ht="24.2" customHeight="1" x14ac:dyDescent="0.2">
      <c r="A197" s="25"/>
      <c r="B197" s="112"/>
      <c r="C197" s="113" t="s">
        <v>343</v>
      </c>
      <c r="D197" s="113" t="s">
        <v>145</v>
      </c>
      <c r="E197" s="114" t="s">
        <v>2105</v>
      </c>
      <c r="F197" s="115" t="s">
        <v>2106</v>
      </c>
      <c r="G197" s="116" t="s">
        <v>162</v>
      </c>
      <c r="H197" s="117">
        <v>3.6819999999999999</v>
      </c>
      <c r="I197" s="118"/>
      <c r="J197" s="26"/>
      <c r="K197" s="119" t="s">
        <v>1</v>
      </c>
      <c r="L197" s="120" t="s">
        <v>37</v>
      </c>
      <c r="M197" s="121">
        <v>3.5000000000000003E-2</v>
      </c>
      <c r="N197" s="121">
        <f>M197*H197</f>
        <v>0.12887000000000001</v>
      </c>
      <c r="O197" s="121">
        <v>1.3999999999999999E-4</v>
      </c>
      <c r="P197" s="121">
        <f>O197*H197</f>
        <v>5.1547999999999991E-4</v>
      </c>
      <c r="Q197" s="121">
        <v>0</v>
      </c>
      <c r="R197" s="122">
        <f>Q197*H197</f>
        <v>0</v>
      </c>
      <c r="S197" s="25"/>
      <c r="T197" s="25"/>
      <c r="U197" s="25"/>
      <c r="V197" s="25"/>
      <c r="W197" s="25"/>
      <c r="X197" s="25"/>
      <c r="Y197" s="25"/>
      <c r="Z197" s="25"/>
      <c r="AA197" s="25"/>
      <c r="AB197" s="25"/>
      <c r="AC197" s="25"/>
      <c r="AP197" s="123" t="s">
        <v>143</v>
      </c>
      <c r="AR197" s="123" t="s">
        <v>145</v>
      </c>
      <c r="AS197" s="123" t="s">
        <v>67</v>
      </c>
      <c r="AW197" s="14" t="s">
        <v>144</v>
      </c>
      <c r="BC197" s="124" t="e">
        <f>IF(L197="základní",#REF!,0)</f>
        <v>#REF!</v>
      </c>
      <c r="BD197" s="124">
        <f>IF(L197="snížená",#REF!,0)</f>
        <v>0</v>
      </c>
      <c r="BE197" s="124">
        <f>IF(L197="zákl. přenesená",#REF!,0)</f>
        <v>0</v>
      </c>
      <c r="BF197" s="124">
        <f>IF(L197="sníž. přenesená",#REF!,0)</f>
        <v>0</v>
      </c>
      <c r="BG197" s="124">
        <f>IF(L197="nulová",#REF!,0)</f>
        <v>0</v>
      </c>
      <c r="BH197" s="14" t="s">
        <v>65</v>
      </c>
      <c r="BI197" s="124" t="e">
        <f>ROUND(#REF!*H197,2)</f>
        <v>#REF!</v>
      </c>
      <c r="BJ197" s="14" t="s">
        <v>143</v>
      </c>
      <c r="BK197" s="123" t="s">
        <v>2107</v>
      </c>
    </row>
    <row r="198" spans="1:63" s="2" customFormat="1" ht="24.2" customHeight="1" x14ac:dyDescent="0.2">
      <c r="A198" s="25"/>
      <c r="B198" s="112"/>
      <c r="C198" s="113" t="s">
        <v>347</v>
      </c>
      <c r="D198" s="113" t="s">
        <v>145</v>
      </c>
      <c r="E198" s="114" t="s">
        <v>2108</v>
      </c>
      <c r="F198" s="115" t="s">
        <v>2109</v>
      </c>
      <c r="G198" s="116" t="s">
        <v>162</v>
      </c>
      <c r="H198" s="117">
        <v>7.3639999999999999</v>
      </c>
      <c r="I198" s="118"/>
      <c r="J198" s="26"/>
      <c r="K198" s="119" t="s">
        <v>1</v>
      </c>
      <c r="L198" s="120" t="s">
        <v>37</v>
      </c>
      <c r="M198" s="121">
        <v>0.20599999999999999</v>
      </c>
      <c r="N198" s="121">
        <f>M198*H198</f>
        <v>1.5169839999999999</v>
      </c>
      <c r="O198" s="121">
        <v>6.9999999999999999E-4</v>
      </c>
      <c r="P198" s="121">
        <f>O198*H198</f>
        <v>5.1548000000000002E-3</v>
      </c>
      <c r="Q198" s="121">
        <v>0</v>
      </c>
      <c r="R198" s="122">
        <f>Q198*H198</f>
        <v>0</v>
      </c>
      <c r="S198" s="25"/>
      <c r="T198" s="25"/>
      <c r="U198" s="25"/>
      <c r="V198" s="25"/>
      <c r="W198" s="25"/>
      <c r="X198" s="25"/>
      <c r="Y198" s="25"/>
      <c r="Z198" s="25"/>
      <c r="AA198" s="25"/>
      <c r="AB198" s="25"/>
      <c r="AC198" s="25"/>
      <c r="AP198" s="123" t="s">
        <v>143</v>
      </c>
      <c r="AR198" s="123" t="s">
        <v>145</v>
      </c>
      <c r="AS198" s="123" t="s">
        <v>67</v>
      </c>
      <c r="AW198" s="14" t="s">
        <v>144</v>
      </c>
      <c r="BC198" s="124" t="e">
        <f>IF(L198="základní",#REF!,0)</f>
        <v>#REF!</v>
      </c>
      <c r="BD198" s="124">
        <f>IF(L198="snížená",#REF!,0)</f>
        <v>0</v>
      </c>
      <c r="BE198" s="124">
        <f>IF(L198="zákl. přenesená",#REF!,0)</f>
        <v>0</v>
      </c>
      <c r="BF198" s="124">
        <f>IF(L198="sníž. přenesená",#REF!,0)</f>
        <v>0</v>
      </c>
      <c r="BG198" s="124">
        <f>IF(L198="nulová",#REF!,0)</f>
        <v>0</v>
      </c>
      <c r="BH198" s="14" t="s">
        <v>65</v>
      </c>
      <c r="BI198" s="124" t="e">
        <f>ROUND(#REF!*H198,2)</f>
        <v>#REF!</v>
      </c>
      <c r="BJ198" s="14" t="s">
        <v>143</v>
      </c>
      <c r="BK198" s="123" t="s">
        <v>2110</v>
      </c>
    </row>
    <row r="199" spans="1:63" s="2" customFormat="1" ht="16.5" customHeight="1" x14ac:dyDescent="0.2">
      <c r="A199" s="25"/>
      <c r="B199" s="112"/>
      <c r="C199" s="113" t="s">
        <v>351</v>
      </c>
      <c r="D199" s="113" t="s">
        <v>145</v>
      </c>
      <c r="E199" s="114" t="s">
        <v>2111</v>
      </c>
      <c r="F199" s="115" t="s">
        <v>2112</v>
      </c>
      <c r="G199" s="116" t="s">
        <v>162</v>
      </c>
      <c r="H199" s="117">
        <v>7.3639999999999999</v>
      </c>
      <c r="I199" s="118"/>
      <c r="J199" s="26"/>
      <c r="K199" s="119" t="s">
        <v>1</v>
      </c>
      <c r="L199" s="120" t="s">
        <v>37</v>
      </c>
      <c r="M199" s="121">
        <v>0.61599999999999999</v>
      </c>
      <c r="N199" s="121">
        <f>M199*H199</f>
        <v>4.5362239999999998</v>
      </c>
      <c r="O199" s="121">
        <v>8.8000000000000003E-4</v>
      </c>
      <c r="P199" s="121">
        <f>O199*H199</f>
        <v>6.4803200000000004E-3</v>
      </c>
      <c r="Q199" s="121">
        <v>0</v>
      </c>
      <c r="R199" s="122">
        <f>Q199*H199</f>
        <v>0</v>
      </c>
      <c r="S199" s="25"/>
      <c r="T199" s="25"/>
      <c r="U199" s="25"/>
      <c r="V199" s="25"/>
      <c r="W199" s="25"/>
      <c r="X199" s="25"/>
      <c r="Y199" s="25"/>
      <c r="Z199" s="25"/>
      <c r="AA199" s="25"/>
      <c r="AB199" s="25"/>
      <c r="AC199" s="25"/>
      <c r="AP199" s="123" t="s">
        <v>214</v>
      </c>
      <c r="AR199" s="123" t="s">
        <v>145</v>
      </c>
      <c r="AS199" s="123" t="s">
        <v>67</v>
      </c>
      <c r="AW199" s="14" t="s">
        <v>144</v>
      </c>
      <c r="BC199" s="124" t="e">
        <f>IF(L199="základní",#REF!,0)</f>
        <v>#REF!</v>
      </c>
      <c r="BD199" s="124">
        <f>IF(L199="snížená",#REF!,0)</f>
        <v>0</v>
      </c>
      <c r="BE199" s="124">
        <f>IF(L199="zákl. přenesená",#REF!,0)</f>
        <v>0</v>
      </c>
      <c r="BF199" s="124">
        <f>IF(L199="sníž. přenesená",#REF!,0)</f>
        <v>0</v>
      </c>
      <c r="BG199" s="124">
        <f>IF(L199="nulová",#REF!,0)</f>
        <v>0</v>
      </c>
      <c r="BH199" s="14" t="s">
        <v>65</v>
      </c>
      <c r="BI199" s="124" t="e">
        <f>ROUND(#REF!*H199,2)</f>
        <v>#REF!</v>
      </c>
      <c r="BJ199" s="14" t="s">
        <v>214</v>
      </c>
      <c r="BK199" s="123" t="s">
        <v>2113</v>
      </c>
    </row>
    <row r="200" spans="1:63" s="2" customFormat="1" ht="24.2" customHeight="1" x14ac:dyDescent="0.2">
      <c r="A200" s="25"/>
      <c r="B200" s="112"/>
      <c r="C200" s="113" t="s">
        <v>355</v>
      </c>
      <c r="D200" s="113" t="s">
        <v>145</v>
      </c>
      <c r="E200" s="114" t="s">
        <v>2672</v>
      </c>
      <c r="F200" s="115" t="s">
        <v>2673</v>
      </c>
      <c r="G200" s="116" t="s">
        <v>339</v>
      </c>
      <c r="H200" s="117">
        <v>48.970999999999997</v>
      </c>
      <c r="I200" s="118"/>
      <c r="J200" s="26"/>
      <c r="K200" s="119" t="s">
        <v>1</v>
      </c>
      <c r="L200" s="120" t="s">
        <v>37</v>
      </c>
      <c r="M200" s="121">
        <v>0</v>
      </c>
      <c r="N200" s="121">
        <f>M200*H200</f>
        <v>0</v>
      </c>
      <c r="O200" s="121">
        <v>0</v>
      </c>
      <c r="P200" s="121">
        <f>O200*H200</f>
        <v>0</v>
      </c>
      <c r="Q200" s="121">
        <v>0</v>
      </c>
      <c r="R200" s="122">
        <f>Q200*H200</f>
        <v>0</v>
      </c>
      <c r="S200" s="25"/>
      <c r="T200" s="25"/>
      <c r="U200" s="25"/>
      <c r="V200" s="25"/>
      <c r="W200" s="25"/>
      <c r="X200" s="25"/>
      <c r="Y200" s="25"/>
      <c r="Z200" s="25"/>
      <c r="AA200" s="25"/>
      <c r="AB200" s="25"/>
      <c r="AC200" s="25"/>
      <c r="AP200" s="123" t="s">
        <v>214</v>
      </c>
      <c r="AR200" s="123" t="s">
        <v>145</v>
      </c>
      <c r="AS200" s="123" t="s">
        <v>67</v>
      </c>
      <c r="AW200" s="14" t="s">
        <v>144</v>
      </c>
      <c r="BC200" s="124" t="e">
        <f>IF(L200="základní",#REF!,0)</f>
        <v>#REF!</v>
      </c>
      <c r="BD200" s="124">
        <f>IF(L200="snížená",#REF!,0)</f>
        <v>0</v>
      </c>
      <c r="BE200" s="124">
        <f>IF(L200="zákl. přenesená",#REF!,0)</f>
        <v>0</v>
      </c>
      <c r="BF200" s="124">
        <f>IF(L200="sníž. přenesená",#REF!,0)</f>
        <v>0</v>
      </c>
      <c r="BG200" s="124">
        <f>IF(L200="nulová",#REF!,0)</f>
        <v>0</v>
      </c>
      <c r="BH200" s="14" t="s">
        <v>65</v>
      </c>
      <c r="BI200" s="124" t="e">
        <f>ROUND(#REF!*H200,2)</f>
        <v>#REF!</v>
      </c>
      <c r="BJ200" s="14" t="s">
        <v>214</v>
      </c>
      <c r="BK200" s="123" t="s">
        <v>2674</v>
      </c>
    </row>
    <row r="201" spans="1:63" s="12" customFormat="1" ht="22.9" customHeight="1" x14ac:dyDescent="0.2">
      <c r="B201" s="103"/>
      <c r="D201" s="104" t="s">
        <v>56</v>
      </c>
      <c r="E201" s="125" t="s">
        <v>1737</v>
      </c>
      <c r="F201" s="125" t="s">
        <v>1738</v>
      </c>
      <c r="J201" s="103"/>
      <c r="K201" s="106"/>
      <c r="L201" s="107"/>
      <c r="M201" s="107"/>
      <c r="N201" s="108">
        <f>SUM(N202:N216)</f>
        <v>6.7502439999999995</v>
      </c>
      <c r="O201" s="107"/>
      <c r="P201" s="108">
        <f>SUM(P202:P216)</f>
        <v>3.1968089999999998E-2</v>
      </c>
      <c r="Q201" s="107"/>
      <c r="R201" s="109">
        <f>SUM(R202:R216)</f>
        <v>0.23863613000000003</v>
      </c>
      <c r="AP201" s="104" t="s">
        <v>67</v>
      </c>
      <c r="AR201" s="110" t="s">
        <v>56</v>
      </c>
      <c r="AS201" s="110" t="s">
        <v>65</v>
      </c>
      <c r="AW201" s="104" t="s">
        <v>144</v>
      </c>
      <c r="BI201" s="111" t="e">
        <f>SUM(BI202:BI216)</f>
        <v>#REF!</v>
      </c>
    </row>
    <row r="202" spans="1:63" s="2" customFormat="1" ht="24.2" customHeight="1" x14ac:dyDescent="0.2">
      <c r="A202" s="25"/>
      <c r="B202" s="112"/>
      <c r="C202" s="113" t="s">
        <v>359</v>
      </c>
      <c r="D202" s="113" t="s">
        <v>145</v>
      </c>
      <c r="E202" s="114" t="s">
        <v>2382</v>
      </c>
      <c r="F202" s="115" t="s">
        <v>2383</v>
      </c>
      <c r="G202" s="116" t="s">
        <v>162</v>
      </c>
      <c r="H202" s="117">
        <v>0.73599999999999999</v>
      </c>
      <c r="I202" s="118"/>
      <c r="J202" s="26"/>
      <c r="K202" s="119" t="s">
        <v>1</v>
      </c>
      <c r="L202" s="120" t="s">
        <v>37</v>
      </c>
      <c r="M202" s="121">
        <v>1.1000000000000001</v>
      </c>
      <c r="N202" s="121">
        <f t="shared" ref="N202:N216" si="15">M202*H202</f>
        <v>0.8096000000000001</v>
      </c>
      <c r="O202" s="121">
        <v>1.197E-2</v>
      </c>
      <c r="P202" s="121">
        <f t="shared" ref="P202:P216" si="16">O202*H202</f>
        <v>8.8099199999999989E-3</v>
      </c>
      <c r="Q202" s="121">
        <v>0</v>
      </c>
      <c r="R202" s="122">
        <f t="shared" ref="R202:R216" si="17">Q202*H202</f>
        <v>0</v>
      </c>
      <c r="S202" s="25"/>
      <c r="T202" s="25"/>
      <c r="U202" s="25"/>
      <c r="V202" s="25"/>
      <c r="W202" s="25"/>
      <c r="X202" s="25"/>
      <c r="Y202" s="25"/>
      <c r="Z202" s="25"/>
      <c r="AA202" s="25"/>
      <c r="AB202" s="25"/>
      <c r="AC202" s="25"/>
      <c r="AP202" s="123" t="s">
        <v>214</v>
      </c>
      <c r="AR202" s="123" t="s">
        <v>145</v>
      </c>
      <c r="AS202" s="123" t="s">
        <v>67</v>
      </c>
      <c r="AW202" s="14" t="s">
        <v>144</v>
      </c>
      <c r="BC202" s="124" t="e">
        <f>IF(L202="základní",#REF!,0)</f>
        <v>#REF!</v>
      </c>
      <c r="BD202" s="124">
        <f>IF(L202="snížená",#REF!,0)</f>
        <v>0</v>
      </c>
      <c r="BE202" s="124">
        <f>IF(L202="zákl. přenesená",#REF!,0)</f>
        <v>0</v>
      </c>
      <c r="BF202" s="124">
        <f>IF(L202="sníž. přenesená",#REF!,0)</f>
        <v>0</v>
      </c>
      <c r="BG202" s="124">
        <f>IF(L202="nulová",#REF!,0)</f>
        <v>0</v>
      </c>
      <c r="BH202" s="14" t="s">
        <v>65</v>
      </c>
      <c r="BI202" s="124" t="e">
        <f>ROUND(#REF!*H202,2)</f>
        <v>#REF!</v>
      </c>
      <c r="BJ202" s="14" t="s">
        <v>214</v>
      </c>
      <c r="BK202" s="123" t="s">
        <v>2682</v>
      </c>
    </row>
    <row r="203" spans="1:63" s="2" customFormat="1" ht="24.2" customHeight="1" x14ac:dyDescent="0.2">
      <c r="A203" s="25"/>
      <c r="B203" s="112"/>
      <c r="C203" s="113" t="s">
        <v>363</v>
      </c>
      <c r="D203" s="113" t="s">
        <v>145</v>
      </c>
      <c r="E203" s="114" t="s">
        <v>2692</v>
      </c>
      <c r="F203" s="115" t="s">
        <v>2693</v>
      </c>
      <c r="G203" s="116" t="s">
        <v>727</v>
      </c>
      <c r="H203" s="117">
        <v>0.73599999999999999</v>
      </c>
      <c r="I203" s="118"/>
      <c r="J203" s="26"/>
      <c r="K203" s="119" t="s">
        <v>1</v>
      </c>
      <c r="L203" s="120" t="s">
        <v>37</v>
      </c>
      <c r="M203" s="121">
        <v>0.46500000000000002</v>
      </c>
      <c r="N203" s="121">
        <f t="shared" si="15"/>
        <v>0.34223999999999999</v>
      </c>
      <c r="O203" s="121">
        <v>0</v>
      </c>
      <c r="P203" s="121">
        <f t="shared" si="16"/>
        <v>0</v>
      </c>
      <c r="Q203" s="121">
        <v>9.1999999999999998E-3</v>
      </c>
      <c r="R203" s="122">
        <f t="shared" si="17"/>
        <v>6.7711999999999998E-3</v>
      </c>
      <c r="S203" s="25"/>
      <c r="T203" s="25"/>
      <c r="U203" s="25"/>
      <c r="V203" s="25"/>
      <c r="W203" s="25"/>
      <c r="X203" s="25"/>
      <c r="Y203" s="25"/>
      <c r="Z203" s="25"/>
      <c r="AA203" s="25"/>
      <c r="AB203" s="25"/>
      <c r="AC203" s="25"/>
      <c r="AP203" s="123" t="s">
        <v>214</v>
      </c>
      <c r="AR203" s="123" t="s">
        <v>145</v>
      </c>
      <c r="AS203" s="123" t="s">
        <v>67</v>
      </c>
      <c r="AW203" s="14" t="s">
        <v>144</v>
      </c>
      <c r="BC203" s="124" t="e">
        <f>IF(L203="základní",#REF!,0)</f>
        <v>#REF!</v>
      </c>
      <c r="BD203" s="124">
        <f>IF(L203="snížená",#REF!,0)</f>
        <v>0</v>
      </c>
      <c r="BE203" s="124">
        <f>IF(L203="zákl. přenesená",#REF!,0)</f>
        <v>0</v>
      </c>
      <c r="BF203" s="124">
        <f>IF(L203="sníž. přenesená",#REF!,0)</f>
        <v>0</v>
      </c>
      <c r="BG203" s="124">
        <f>IF(L203="nulová",#REF!,0)</f>
        <v>0</v>
      </c>
      <c r="BH203" s="14" t="s">
        <v>65</v>
      </c>
      <c r="BI203" s="124" t="e">
        <f>ROUND(#REF!*H203,2)</f>
        <v>#REF!</v>
      </c>
      <c r="BJ203" s="14" t="s">
        <v>214</v>
      </c>
      <c r="BK203" s="123" t="s">
        <v>2694</v>
      </c>
    </row>
    <row r="204" spans="1:63" s="2" customFormat="1" ht="33" customHeight="1" x14ac:dyDescent="0.2">
      <c r="A204" s="25"/>
      <c r="B204" s="112"/>
      <c r="C204" s="113" t="s">
        <v>367</v>
      </c>
      <c r="D204" s="113" t="s">
        <v>145</v>
      </c>
      <c r="E204" s="114" t="s">
        <v>2695</v>
      </c>
      <c r="F204" s="115" t="s">
        <v>2696</v>
      </c>
      <c r="G204" s="116" t="s">
        <v>727</v>
      </c>
      <c r="H204" s="117">
        <v>0.73599999999999999</v>
      </c>
      <c r="I204" s="118"/>
      <c r="J204" s="26"/>
      <c r="K204" s="119" t="s">
        <v>1</v>
      </c>
      <c r="L204" s="120" t="s">
        <v>37</v>
      </c>
      <c r="M204" s="121">
        <v>0.85</v>
      </c>
      <c r="N204" s="121">
        <f t="shared" si="15"/>
        <v>0.62559999999999993</v>
      </c>
      <c r="O204" s="121">
        <v>4.9300000000000004E-3</v>
      </c>
      <c r="P204" s="121">
        <f t="shared" si="16"/>
        <v>3.6284800000000003E-3</v>
      </c>
      <c r="Q204" s="121">
        <v>0</v>
      </c>
      <c r="R204" s="122">
        <f t="shared" si="17"/>
        <v>0</v>
      </c>
      <c r="S204" s="25"/>
      <c r="T204" s="25"/>
      <c r="U204" s="25"/>
      <c r="V204" s="25"/>
      <c r="W204" s="25"/>
      <c r="X204" s="25"/>
      <c r="Y204" s="25"/>
      <c r="Z204" s="25"/>
      <c r="AA204" s="25"/>
      <c r="AB204" s="25"/>
      <c r="AC204" s="25"/>
      <c r="AP204" s="123" t="s">
        <v>214</v>
      </c>
      <c r="AR204" s="123" t="s">
        <v>145</v>
      </c>
      <c r="AS204" s="123" t="s">
        <v>67</v>
      </c>
      <c r="AW204" s="14" t="s">
        <v>144</v>
      </c>
      <c r="BC204" s="124" t="e">
        <f>IF(L204="základní",#REF!,0)</f>
        <v>#REF!</v>
      </c>
      <c r="BD204" s="124">
        <f>IF(L204="snížená",#REF!,0)</f>
        <v>0</v>
      </c>
      <c r="BE204" s="124">
        <f>IF(L204="zákl. přenesená",#REF!,0)</f>
        <v>0</v>
      </c>
      <c r="BF204" s="124">
        <f>IF(L204="sníž. přenesená",#REF!,0)</f>
        <v>0</v>
      </c>
      <c r="BG204" s="124">
        <f>IF(L204="nulová",#REF!,0)</f>
        <v>0</v>
      </c>
      <c r="BH204" s="14" t="s">
        <v>65</v>
      </c>
      <c r="BI204" s="124" t="e">
        <f>ROUND(#REF!*H204,2)</f>
        <v>#REF!</v>
      </c>
      <c r="BJ204" s="14" t="s">
        <v>214</v>
      </c>
      <c r="BK204" s="123" t="s">
        <v>2697</v>
      </c>
    </row>
    <row r="205" spans="1:63" s="2" customFormat="1" ht="16.5" customHeight="1" x14ac:dyDescent="0.2">
      <c r="A205" s="25"/>
      <c r="B205" s="112"/>
      <c r="C205" s="113" t="s">
        <v>371</v>
      </c>
      <c r="D205" s="113" t="s">
        <v>145</v>
      </c>
      <c r="E205" s="114" t="s">
        <v>2385</v>
      </c>
      <c r="F205" s="115" t="s">
        <v>2386</v>
      </c>
      <c r="G205" s="116" t="s">
        <v>727</v>
      </c>
      <c r="H205" s="117">
        <v>1.4730000000000001</v>
      </c>
      <c r="I205" s="118"/>
      <c r="J205" s="26"/>
      <c r="K205" s="119" t="s">
        <v>1</v>
      </c>
      <c r="L205" s="120" t="s">
        <v>37</v>
      </c>
      <c r="M205" s="121">
        <v>0.83699999999999997</v>
      </c>
      <c r="N205" s="121">
        <f t="shared" si="15"/>
        <v>1.232901</v>
      </c>
      <c r="O205" s="121">
        <v>0</v>
      </c>
      <c r="P205" s="121">
        <f t="shared" si="16"/>
        <v>0</v>
      </c>
      <c r="Q205" s="121">
        <v>0.155</v>
      </c>
      <c r="R205" s="122">
        <f t="shared" si="17"/>
        <v>0.22831500000000002</v>
      </c>
      <c r="S205" s="25"/>
      <c r="T205" s="25"/>
      <c r="U205" s="25"/>
      <c r="V205" s="25"/>
      <c r="W205" s="25"/>
      <c r="X205" s="25"/>
      <c r="Y205" s="25"/>
      <c r="Z205" s="25"/>
      <c r="AA205" s="25"/>
      <c r="AB205" s="25"/>
      <c r="AC205" s="25"/>
      <c r="AP205" s="123" t="s">
        <v>214</v>
      </c>
      <c r="AR205" s="123" t="s">
        <v>145</v>
      </c>
      <c r="AS205" s="123" t="s">
        <v>67</v>
      </c>
      <c r="AW205" s="14" t="s">
        <v>144</v>
      </c>
      <c r="BC205" s="124" t="e">
        <f>IF(L205="základní",#REF!,0)</f>
        <v>#REF!</v>
      </c>
      <c r="BD205" s="124">
        <f>IF(L205="snížená",#REF!,0)</f>
        <v>0</v>
      </c>
      <c r="BE205" s="124">
        <f>IF(L205="zákl. přenesená",#REF!,0)</f>
        <v>0</v>
      </c>
      <c r="BF205" s="124">
        <f>IF(L205="sníž. přenesená",#REF!,0)</f>
        <v>0</v>
      </c>
      <c r="BG205" s="124">
        <f>IF(L205="nulová",#REF!,0)</f>
        <v>0</v>
      </c>
      <c r="BH205" s="14" t="s">
        <v>65</v>
      </c>
      <c r="BI205" s="124" t="e">
        <f>ROUND(#REF!*H205,2)</f>
        <v>#REF!</v>
      </c>
      <c r="BJ205" s="14" t="s">
        <v>214</v>
      </c>
      <c r="BK205" s="123" t="s">
        <v>2698</v>
      </c>
    </row>
    <row r="206" spans="1:63" s="2" customFormat="1" ht="24.2" customHeight="1" x14ac:dyDescent="0.2">
      <c r="A206" s="25"/>
      <c r="B206" s="112"/>
      <c r="C206" s="113" t="s">
        <v>375</v>
      </c>
      <c r="D206" s="113" t="s">
        <v>145</v>
      </c>
      <c r="E206" s="114" t="s">
        <v>2388</v>
      </c>
      <c r="F206" s="115" t="s">
        <v>2389</v>
      </c>
      <c r="G206" s="116" t="s">
        <v>727</v>
      </c>
      <c r="H206" s="117">
        <v>1.4730000000000001</v>
      </c>
      <c r="I206" s="118"/>
      <c r="J206" s="26"/>
      <c r="K206" s="119" t="s">
        <v>1</v>
      </c>
      <c r="L206" s="120" t="s">
        <v>37</v>
      </c>
      <c r="M206" s="121">
        <v>0.50700000000000001</v>
      </c>
      <c r="N206" s="121">
        <f t="shared" si="15"/>
        <v>0.746811</v>
      </c>
      <c r="O206" s="121">
        <v>6.6E-4</v>
      </c>
      <c r="P206" s="121">
        <f t="shared" si="16"/>
        <v>9.7218000000000001E-4</v>
      </c>
      <c r="Q206" s="121">
        <v>0</v>
      </c>
      <c r="R206" s="122">
        <f t="shared" si="17"/>
        <v>0</v>
      </c>
      <c r="S206" s="25"/>
      <c r="T206" s="25"/>
      <c r="U206" s="25"/>
      <c r="V206" s="25"/>
      <c r="W206" s="25"/>
      <c r="X206" s="25"/>
      <c r="Y206" s="25"/>
      <c r="Z206" s="25"/>
      <c r="AA206" s="25"/>
      <c r="AB206" s="25"/>
      <c r="AC206" s="25"/>
      <c r="AP206" s="123" t="s">
        <v>214</v>
      </c>
      <c r="AR206" s="123" t="s">
        <v>145</v>
      </c>
      <c r="AS206" s="123" t="s">
        <v>67</v>
      </c>
      <c r="AW206" s="14" t="s">
        <v>144</v>
      </c>
      <c r="BC206" s="124" t="e">
        <f>IF(L206="základní",#REF!,0)</f>
        <v>#REF!</v>
      </c>
      <c r="BD206" s="124">
        <f>IF(L206="snížená",#REF!,0)</f>
        <v>0</v>
      </c>
      <c r="BE206" s="124">
        <f>IF(L206="zákl. přenesená",#REF!,0)</f>
        <v>0</v>
      </c>
      <c r="BF206" s="124">
        <f>IF(L206="sníž. přenesená",#REF!,0)</f>
        <v>0</v>
      </c>
      <c r="BG206" s="124">
        <f>IF(L206="nulová",#REF!,0)</f>
        <v>0</v>
      </c>
      <c r="BH206" s="14" t="s">
        <v>65</v>
      </c>
      <c r="BI206" s="124" t="e">
        <f>ROUND(#REF!*H206,2)</f>
        <v>#REF!</v>
      </c>
      <c r="BJ206" s="14" t="s">
        <v>214</v>
      </c>
      <c r="BK206" s="123" t="s">
        <v>2699</v>
      </c>
    </row>
    <row r="207" spans="1:63" s="2" customFormat="1" ht="24.2" customHeight="1" x14ac:dyDescent="0.2">
      <c r="A207" s="25"/>
      <c r="B207" s="112"/>
      <c r="C207" s="126" t="s">
        <v>379</v>
      </c>
      <c r="D207" s="126" t="s">
        <v>242</v>
      </c>
      <c r="E207" s="127" t="s">
        <v>2391</v>
      </c>
      <c r="F207" s="128" t="s">
        <v>2392</v>
      </c>
      <c r="G207" s="129" t="s">
        <v>162</v>
      </c>
      <c r="H207" s="130">
        <v>1.4730000000000001</v>
      </c>
      <c r="I207" s="131"/>
      <c r="J207" s="132"/>
      <c r="K207" s="133" t="s">
        <v>1</v>
      </c>
      <c r="L207" s="134" t="s">
        <v>37</v>
      </c>
      <c r="M207" s="121">
        <v>0</v>
      </c>
      <c r="N207" s="121">
        <f t="shared" si="15"/>
        <v>0</v>
      </c>
      <c r="O207" s="121">
        <v>0.01</v>
      </c>
      <c r="P207" s="121">
        <f t="shared" si="16"/>
        <v>1.4730000000000002E-2</v>
      </c>
      <c r="Q207" s="121">
        <v>0</v>
      </c>
      <c r="R207" s="122">
        <f t="shared" si="17"/>
        <v>0</v>
      </c>
      <c r="S207" s="25"/>
      <c r="T207" s="25"/>
      <c r="U207" s="25"/>
      <c r="V207" s="25"/>
      <c r="W207" s="25"/>
      <c r="X207" s="25"/>
      <c r="Y207" s="25"/>
      <c r="Z207" s="25"/>
      <c r="AA207" s="25"/>
      <c r="AB207" s="25"/>
      <c r="AC207" s="25"/>
      <c r="AP207" s="123" t="s">
        <v>267</v>
      </c>
      <c r="AR207" s="123" t="s">
        <v>242</v>
      </c>
      <c r="AS207" s="123" t="s">
        <v>67</v>
      </c>
      <c r="AW207" s="14" t="s">
        <v>144</v>
      </c>
      <c r="BC207" s="124" t="e">
        <f>IF(L207="základní",#REF!,0)</f>
        <v>#REF!</v>
      </c>
      <c r="BD207" s="124">
        <f>IF(L207="snížená",#REF!,0)</f>
        <v>0</v>
      </c>
      <c r="BE207" s="124">
        <f>IF(L207="zákl. přenesená",#REF!,0)</f>
        <v>0</v>
      </c>
      <c r="BF207" s="124">
        <f>IF(L207="sníž. přenesená",#REF!,0)</f>
        <v>0</v>
      </c>
      <c r="BG207" s="124">
        <f>IF(L207="nulová",#REF!,0)</f>
        <v>0</v>
      </c>
      <c r="BH207" s="14" t="s">
        <v>65</v>
      </c>
      <c r="BI207" s="124" t="e">
        <f>ROUND(#REF!*H207,2)</f>
        <v>#REF!</v>
      </c>
      <c r="BJ207" s="14" t="s">
        <v>214</v>
      </c>
      <c r="BK207" s="123" t="s">
        <v>2700</v>
      </c>
    </row>
    <row r="208" spans="1:63" s="2" customFormat="1" ht="16.5" customHeight="1" x14ac:dyDescent="0.2">
      <c r="A208" s="25"/>
      <c r="B208" s="112"/>
      <c r="C208" s="113" t="s">
        <v>383</v>
      </c>
      <c r="D208" s="113" t="s">
        <v>145</v>
      </c>
      <c r="E208" s="114" t="s">
        <v>1772</v>
      </c>
      <c r="F208" s="115" t="s">
        <v>1773</v>
      </c>
      <c r="G208" s="116" t="s">
        <v>727</v>
      </c>
      <c r="H208" s="117">
        <v>1.4730000000000001</v>
      </c>
      <c r="I208" s="118"/>
      <c r="J208" s="26"/>
      <c r="K208" s="119" t="s">
        <v>1</v>
      </c>
      <c r="L208" s="120" t="s">
        <v>37</v>
      </c>
      <c r="M208" s="121">
        <v>0.217</v>
      </c>
      <c r="N208" s="121">
        <f t="shared" si="15"/>
        <v>0.31964100000000001</v>
      </c>
      <c r="O208" s="121">
        <v>0</v>
      </c>
      <c r="P208" s="121">
        <f t="shared" si="16"/>
        <v>0</v>
      </c>
      <c r="Q208" s="121">
        <v>1.56E-3</v>
      </c>
      <c r="R208" s="122">
        <f t="shared" si="17"/>
        <v>2.29788E-3</v>
      </c>
      <c r="S208" s="25"/>
      <c r="T208" s="25"/>
      <c r="U208" s="25"/>
      <c r="V208" s="25"/>
      <c r="W208" s="25"/>
      <c r="X208" s="25"/>
      <c r="Y208" s="25"/>
      <c r="Z208" s="25"/>
      <c r="AA208" s="25"/>
      <c r="AB208" s="25"/>
      <c r="AC208" s="25"/>
      <c r="AP208" s="123" t="s">
        <v>214</v>
      </c>
      <c r="AR208" s="123" t="s">
        <v>145</v>
      </c>
      <c r="AS208" s="123" t="s">
        <v>67</v>
      </c>
      <c r="AW208" s="14" t="s">
        <v>144</v>
      </c>
      <c r="BC208" s="124" t="e">
        <f>IF(L208="základní",#REF!,0)</f>
        <v>#REF!</v>
      </c>
      <c r="BD208" s="124">
        <f>IF(L208="snížená",#REF!,0)</f>
        <v>0</v>
      </c>
      <c r="BE208" s="124">
        <f>IF(L208="zákl. přenesená",#REF!,0)</f>
        <v>0</v>
      </c>
      <c r="BF208" s="124">
        <f>IF(L208="sníž. přenesená",#REF!,0)</f>
        <v>0</v>
      </c>
      <c r="BG208" s="124">
        <f>IF(L208="nulová",#REF!,0)</f>
        <v>0</v>
      </c>
      <c r="BH208" s="14" t="s">
        <v>65</v>
      </c>
      <c r="BI208" s="124" t="e">
        <f>ROUND(#REF!*H208,2)</f>
        <v>#REF!</v>
      </c>
      <c r="BJ208" s="14" t="s">
        <v>214</v>
      </c>
      <c r="BK208" s="123" t="s">
        <v>2701</v>
      </c>
    </row>
    <row r="209" spans="1:63" s="2" customFormat="1" ht="24.2" customHeight="1" x14ac:dyDescent="0.2">
      <c r="A209" s="25"/>
      <c r="B209" s="112"/>
      <c r="C209" s="113" t="s">
        <v>387</v>
      </c>
      <c r="D209" s="113" t="s">
        <v>145</v>
      </c>
      <c r="E209" s="114" t="s">
        <v>1775</v>
      </c>
      <c r="F209" s="115" t="s">
        <v>2702</v>
      </c>
      <c r="G209" s="116" t="s">
        <v>727</v>
      </c>
      <c r="H209" s="117">
        <v>0.73599999999999999</v>
      </c>
      <c r="I209" s="118"/>
      <c r="J209" s="26"/>
      <c r="K209" s="119" t="s">
        <v>1</v>
      </c>
      <c r="L209" s="120" t="s">
        <v>37</v>
      </c>
      <c r="M209" s="121">
        <v>0.2</v>
      </c>
      <c r="N209" s="121">
        <f t="shared" si="15"/>
        <v>0.1472</v>
      </c>
      <c r="O209" s="121">
        <v>2.0799999999999998E-3</v>
      </c>
      <c r="P209" s="121">
        <f t="shared" si="16"/>
        <v>1.5308799999999999E-3</v>
      </c>
      <c r="Q209" s="121">
        <v>0</v>
      </c>
      <c r="R209" s="122">
        <f t="shared" si="17"/>
        <v>0</v>
      </c>
      <c r="S209" s="25"/>
      <c r="T209" s="25"/>
      <c r="U209" s="25"/>
      <c r="V209" s="25"/>
      <c r="W209" s="25"/>
      <c r="X209" s="25"/>
      <c r="Y209" s="25"/>
      <c r="Z209" s="25"/>
      <c r="AA209" s="25"/>
      <c r="AB209" s="25"/>
      <c r="AC209" s="25"/>
      <c r="AP209" s="123" t="s">
        <v>214</v>
      </c>
      <c r="AR209" s="123" t="s">
        <v>145</v>
      </c>
      <c r="AS209" s="123" t="s">
        <v>67</v>
      </c>
      <c r="AW209" s="14" t="s">
        <v>144</v>
      </c>
      <c r="BC209" s="124" t="e">
        <f>IF(L209="základní",#REF!,0)</f>
        <v>#REF!</v>
      </c>
      <c r="BD209" s="124">
        <f>IF(L209="snížená",#REF!,0)</f>
        <v>0</v>
      </c>
      <c r="BE209" s="124">
        <f>IF(L209="zákl. přenesená",#REF!,0)</f>
        <v>0</v>
      </c>
      <c r="BF209" s="124">
        <f>IF(L209="sníž. přenesená",#REF!,0)</f>
        <v>0</v>
      </c>
      <c r="BG209" s="124">
        <f>IF(L209="nulová",#REF!,0)</f>
        <v>0</v>
      </c>
      <c r="BH209" s="14" t="s">
        <v>65</v>
      </c>
      <c r="BI209" s="124" t="e">
        <f>ROUND(#REF!*H209,2)</f>
        <v>#REF!</v>
      </c>
      <c r="BJ209" s="14" t="s">
        <v>214</v>
      </c>
      <c r="BK209" s="123" t="s">
        <v>2703</v>
      </c>
    </row>
    <row r="210" spans="1:63" s="2" customFormat="1" ht="21.75" customHeight="1" x14ac:dyDescent="0.2">
      <c r="A210" s="25"/>
      <c r="B210" s="112"/>
      <c r="C210" s="113" t="s">
        <v>391</v>
      </c>
      <c r="D210" s="113" t="s">
        <v>145</v>
      </c>
      <c r="E210" s="114" t="s">
        <v>1778</v>
      </c>
      <c r="F210" s="115" t="s">
        <v>2398</v>
      </c>
      <c r="G210" s="116" t="s">
        <v>727</v>
      </c>
      <c r="H210" s="117">
        <v>0.73599999999999999</v>
      </c>
      <c r="I210" s="118"/>
      <c r="J210" s="26"/>
      <c r="K210" s="119" t="s">
        <v>1</v>
      </c>
      <c r="L210" s="120" t="s">
        <v>37</v>
      </c>
      <c r="M210" s="121">
        <v>0.2</v>
      </c>
      <c r="N210" s="121">
        <f t="shared" si="15"/>
        <v>0.1472</v>
      </c>
      <c r="O210" s="121">
        <v>1.8E-3</v>
      </c>
      <c r="P210" s="121">
        <f t="shared" si="16"/>
        <v>1.3247999999999999E-3</v>
      </c>
      <c r="Q210" s="121">
        <v>0</v>
      </c>
      <c r="R210" s="122">
        <f t="shared" si="17"/>
        <v>0</v>
      </c>
      <c r="S210" s="25"/>
      <c r="T210" s="25"/>
      <c r="U210" s="25"/>
      <c r="V210" s="25"/>
      <c r="W210" s="25"/>
      <c r="X210" s="25"/>
      <c r="Y210" s="25"/>
      <c r="Z210" s="25"/>
      <c r="AA210" s="25"/>
      <c r="AB210" s="25"/>
      <c r="AC210" s="25"/>
      <c r="AP210" s="123" t="s">
        <v>214</v>
      </c>
      <c r="AR210" s="123" t="s">
        <v>145</v>
      </c>
      <c r="AS210" s="123" t="s">
        <v>67</v>
      </c>
      <c r="AW210" s="14" t="s">
        <v>144</v>
      </c>
      <c r="BC210" s="124" t="e">
        <f>IF(L210="základní",#REF!,0)</f>
        <v>#REF!</v>
      </c>
      <c r="BD210" s="124">
        <f>IF(L210="snížená",#REF!,0)</f>
        <v>0</v>
      </c>
      <c r="BE210" s="124">
        <f>IF(L210="zákl. přenesená",#REF!,0)</f>
        <v>0</v>
      </c>
      <c r="BF210" s="124">
        <f>IF(L210="sníž. přenesená",#REF!,0)</f>
        <v>0</v>
      </c>
      <c r="BG210" s="124">
        <f>IF(L210="nulová",#REF!,0)</f>
        <v>0</v>
      </c>
      <c r="BH210" s="14" t="s">
        <v>65</v>
      </c>
      <c r="BI210" s="124" t="e">
        <f>ROUND(#REF!*H210,2)</f>
        <v>#REF!</v>
      </c>
      <c r="BJ210" s="14" t="s">
        <v>214</v>
      </c>
      <c r="BK210" s="123" t="s">
        <v>2704</v>
      </c>
    </row>
    <row r="211" spans="1:63" s="2" customFormat="1" ht="16.5" customHeight="1" x14ac:dyDescent="0.2">
      <c r="A211" s="25"/>
      <c r="B211" s="112"/>
      <c r="C211" s="113" t="s">
        <v>395</v>
      </c>
      <c r="D211" s="113" t="s">
        <v>145</v>
      </c>
      <c r="E211" s="114" t="s">
        <v>1784</v>
      </c>
      <c r="F211" s="115" t="s">
        <v>1785</v>
      </c>
      <c r="G211" s="116" t="s">
        <v>162</v>
      </c>
      <c r="H211" s="117">
        <v>1.4730000000000001</v>
      </c>
      <c r="I211" s="118"/>
      <c r="J211" s="26"/>
      <c r="K211" s="119" t="s">
        <v>1</v>
      </c>
      <c r="L211" s="120" t="s">
        <v>37</v>
      </c>
      <c r="M211" s="121">
        <v>3.7999999999999999E-2</v>
      </c>
      <c r="N211" s="121">
        <f t="shared" si="15"/>
        <v>5.5974000000000003E-2</v>
      </c>
      <c r="O211" s="121">
        <v>0</v>
      </c>
      <c r="P211" s="121">
        <f t="shared" si="16"/>
        <v>0</v>
      </c>
      <c r="Q211" s="121">
        <v>8.4999999999999995E-4</v>
      </c>
      <c r="R211" s="122">
        <f t="shared" si="17"/>
        <v>1.25205E-3</v>
      </c>
      <c r="S211" s="25"/>
      <c r="T211" s="25"/>
      <c r="U211" s="25"/>
      <c r="V211" s="25"/>
      <c r="W211" s="25"/>
      <c r="X211" s="25"/>
      <c r="Y211" s="25"/>
      <c r="Z211" s="25"/>
      <c r="AA211" s="25"/>
      <c r="AB211" s="25"/>
      <c r="AC211" s="25"/>
      <c r="AP211" s="123" t="s">
        <v>214</v>
      </c>
      <c r="AR211" s="123" t="s">
        <v>145</v>
      </c>
      <c r="AS211" s="123" t="s">
        <v>67</v>
      </c>
      <c r="AW211" s="14" t="s">
        <v>144</v>
      </c>
      <c r="BC211" s="124" t="e">
        <f>IF(L211="základní",#REF!,0)</f>
        <v>#REF!</v>
      </c>
      <c r="BD211" s="124">
        <f>IF(L211="snížená",#REF!,0)</f>
        <v>0</v>
      </c>
      <c r="BE211" s="124">
        <f>IF(L211="zákl. přenesená",#REF!,0)</f>
        <v>0</v>
      </c>
      <c r="BF211" s="124">
        <f>IF(L211="sníž. přenesená",#REF!,0)</f>
        <v>0</v>
      </c>
      <c r="BG211" s="124">
        <f>IF(L211="nulová",#REF!,0)</f>
        <v>0</v>
      </c>
      <c r="BH211" s="14" t="s">
        <v>65</v>
      </c>
      <c r="BI211" s="124" t="e">
        <f>ROUND(#REF!*H211,2)</f>
        <v>#REF!</v>
      </c>
      <c r="BJ211" s="14" t="s">
        <v>214</v>
      </c>
      <c r="BK211" s="123" t="s">
        <v>2705</v>
      </c>
    </row>
    <row r="212" spans="1:63" s="2" customFormat="1" ht="16.5" customHeight="1" x14ac:dyDescent="0.2">
      <c r="A212" s="25"/>
      <c r="B212" s="112"/>
      <c r="C212" s="113" t="s">
        <v>399</v>
      </c>
      <c r="D212" s="113" t="s">
        <v>145</v>
      </c>
      <c r="E212" s="114" t="s">
        <v>1787</v>
      </c>
      <c r="F212" s="115" t="s">
        <v>1788</v>
      </c>
      <c r="G212" s="116" t="s">
        <v>162</v>
      </c>
      <c r="H212" s="117">
        <v>0.73599999999999999</v>
      </c>
      <c r="I212" s="118"/>
      <c r="J212" s="26"/>
      <c r="K212" s="119" t="s">
        <v>1</v>
      </c>
      <c r="L212" s="120" t="s">
        <v>37</v>
      </c>
      <c r="M212" s="121">
        <v>0.113</v>
      </c>
      <c r="N212" s="121">
        <f t="shared" si="15"/>
        <v>8.3168000000000006E-2</v>
      </c>
      <c r="O212" s="121">
        <v>2.3000000000000001E-4</v>
      </c>
      <c r="P212" s="121">
        <f t="shared" si="16"/>
        <v>1.6928000000000001E-4</v>
      </c>
      <c r="Q212" s="121">
        <v>0</v>
      </c>
      <c r="R212" s="122">
        <f t="shared" si="17"/>
        <v>0</v>
      </c>
      <c r="S212" s="25"/>
      <c r="T212" s="25"/>
      <c r="U212" s="25"/>
      <c r="V212" s="25"/>
      <c r="W212" s="25"/>
      <c r="X212" s="25"/>
      <c r="Y212" s="25"/>
      <c r="Z212" s="25"/>
      <c r="AA212" s="25"/>
      <c r="AB212" s="25"/>
      <c r="AC212" s="25"/>
      <c r="AP212" s="123" t="s">
        <v>214</v>
      </c>
      <c r="AR212" s="123" t="s">
        <v>145</v>
      </c>
      <c r="AS212" s="123" t="s">
        <v>67</v>
      </c>
      <c r="AW212" s="14" t="s">
        <v>144</v>
      </c>
      <c r="BC212" s="124" t="e">
        <f>IF(L212="základní",#REF!,0)</f>
        <v>#REF!</v>
      </c>
      <c r="BD212" s="124">
        <f>IF(L212="snížená",#REF!,0)</f>
        <v>0</v>
      </c>
      <c r="BE212" s="124">
        <f>IF(L212="zákl. přenesená",#REF!,0)</f>
        <v>0</v>
      </c>
      <c r="BF212" s="124">
        <f>IF(L212="sníž. přenesená",#REF!,0)</f>
        <v>0</v>
      </c>
      <c r="BG212" s="124">
        <f>IF(L212="nulová",#REF!,0)</f>
        <v>0</v>
      </c>
      <c r="BH212" s="14" t="s">
        <v>65</v>
      </c>
      <c r="BI212" s="124" t="e">
        <f>ROUND(#REF!*H212,2)</f>
        <v>#REF!</v>
      </c>
      <c r="BJ212" s="14" t="s">
        <v>214</v>
      </c>
      <c r="BK212" s="123" t="s">
        <v>2706</v>
      </c>
    </row>
    <row r="213" spans="1:63" s="2" customFormat="1" ht="24.2" customHeight="1" x14ac:dyDescent="0.2">
      <c r="A213" s="25"/>
      <c r="B213" s="112"/>
      <c r="C213" s="113" t="s">
        <v>403</v>
      </c>
      <c r="D213" s="113" t="s">
        <v>145</v>
      </c>
      <c r="E213" s="114" t="s">
        <v>2707</v>
      </c>
      <c r="F213" s="115" t="s">
        <v>2708</v>
      </c>
      <c r="G213" s="116" t="s">
        <v>162</v>
      </c>
      <c r="H213" s="117">
        <v>0.73599999999999999</v>
      </c>
      <c r="I213" s="118"/>
      <c r="J213" s="26"/>
      <c r="K213" s="119" t="s">
        <v>1</v>
      </c>
      <c r="L213" s="120" t="s">
        <v>37</v>
      </c>
      <c r="M213" s="121">
        <v>0.113</v>
      </c>
      <c r="N213" s="121">
        <f t="shared" si="15"/>
        <v>8.3168000000000006E-2</v>
      </c>
      <c r="O213" s="121">
        <v>4.6999999999999999E-4</v>
      </c>
      <c r="P213" s="121">
        <f t="shared" si="16"/>
        <v>3.4591999999999999E-4</v>
      </c>
      <c r="Q213" s="121">
        <v>0</v>
      </c>
      <c r="R213" s="122">
        <f t="shared" si="17"/>
        <v>0</v>
      </c>
      <c r="S213" s="25"/>
      <c r="T213" s="25"/>
      <c r="U213" s="25"/>
      <c r="V213" s="25"/>
      <c r="W213" s="25"/>
      <c r="X213" s="25"/>
      <c r="Y213" s="25"/>
      <c r="Z213" s="25"/>
      <c r="AA213" s="25"/>
      <c r="AB213" s="25"/>
      <c r="AC213" s="25"/>
      <c r="AP213" s="123" t="s">
        <v>214</v>
      </c>
      <c r="AR213" s="123" t="s">
        <v>145</v>
      </c>
      <c r="AS213" s="123" t="s">
        <v>67</v>
      </c>
      <c r="AW213" s="14" t="s">
        <v>144</v>
      </c>
      <c r="BC213" s="124" t="e">
        <f>IF(L213="základní",#REF!,0)</f>
        <v>#REF!</v>
      </c>
      <c r="BD213" s="124">
        <f>IF(L213="snížená",#REF!,0)</f>
        <v>0</v>
      </c>
      <c r="BE213" s="124">
        <f>IF(L213="zákl. přenesená",#REF!,0)</f>
        <v>0</v>
      </c>
      <c r="BF213" s="124">
        <f>IF(L213="sníž. přenesená",#REF!,0)</f>
        <v>0</v>
      </c>
      <c r="BG213" s="124">
        <f>IF(L213="nulová",#REF!,0)</f>
        <v>0</v>
      </c>
      <c r="BH213" s="14" t="s">
        <v>65</v>
      </c>
      <c r="BI213" s="124" t="e">
        <f>ROUND(#REF!*H213,2)</f>
        <v>#REF!</v>
      </c>
      <c r="BJ213" s="14" t="s">
        <v>214</v>
      </c>
      <c r="BK213" s="123" t="s">
        <v>2709</v>
      </c>
    </row>
    <row r="214" spans="1:63" s="2" customFormat="1" ht="16.5" customHeight="1" x14ac:dyDescent="0.2">
      <c r="A214" s="25"/>
      <c r="B214" s="112"/>
      <c r="C214" s="113" t="s">
        <v>407</v>
      </c>
      <c r="D214" s="113" t="s">
        <v>145</v>
      </c>
      <c r="E214" s="114" t="s">
        <v>1835</v>
      </c>
      <c r="F214" s="115" t="s">
        <v>1836</v>
      </c>
      <c r="G214" s="116" t="s">
        <v>162</v>
      </c>
      <c r="H214" s="117">
        <v>1.4730000000000001</v>
      </c>
      <c r="I214" s="118"/>
      <c r="J214" s="26"/>
      <c r="K214" s="119" t="s">
        <v>1</v>
      </c>
      <c r="L214" s="120" t="s">
        <v>37</v>
      </c>
      <c r="M214" s="121">
        <v>0.95</v>
      </c>
      <c r="N214" s="121">
        <f t="shared" si="15"/>
        <v>1.3993500000000001</v>
      </c>
      <c r="O214" s="121">
        <v>3.1E-4</v>
      </c>
      <c r="P214" s="121">
        <f t="shared" si="16"/>
        <v>4.5663000000000002E-4</v>
      </c>
      <c r="Q214" s="121">
        <v>0</v>
      </c>
      <c r="R214" s="122">
        <f t="shared" si="17"/>
        <v>0</v>
      </c>
      <c r="S214" s="25"/>
      <c r="T214" s="25"/>
      <c r="U214" s="25"/>
      <c r="V214" s="25"/>
      <c r="W214" s="25"/>
      <c r="X214" s="25"/>
      <c r="Y214" s="25"/>
      <c r="Z214" s="25"/>
      <c r="AA214" s="25"/>
      <c r="AB214" s="25"/>
      <c r="AC214" s="25"/>
      <c r="AP214" s="123" t="s">
        <v>214</v>
      </c>
      <c r="AR214" s="123" t="s">
        <v>145</v>
      </c>
      <c r="AS214" s="123" t="s">
        <v>67</v>
      </c>
      <c r="AW214" s="14" t="s">
        <v>144</v>
      </c>
      <c r="BC214" s="124" t="e">
        <f>IF(L214="základní",#REF!,0)</f>
        <v>#REF!</v>
      </c>
      <c r="BD214" s="124">
        <f>IF(L214="snížená",#REF!,0)</f>
        <v>0</v>
      </c>
      <c r="BE214" s="124">
        <f>IF(L214="zákl. přenesená",#REF!,0)</f>
        <v>0</v>
      </c>
      <c r="BF214" s="124">
        <f>IF(L214="sníž. přenesená",#REF!,0)</f>
        <v>0</v>
      </c>
      <c r="BG214" s="124">
        <f>IF(L214="nulová",#REF!,0)</f>
        <v>0</v>
      </c>
      <c r="BH214" s="14" t="s">
        <v>65</v>
      </c>
      <c r="BI214" s="124" t="e">
        <f>ROUND(#REF!*H214,2)</f>
        <v>#REF!</v>
      </c>
      <c r="BJ214" s="14" t="s">
        <v>214</v>
      </c>
      <c r="BK214" s="123" t="s">
        <v>2710</v>
      </c>
    </row>
    <row r="215" spans="1:63" s="2" customFormat="1" ht="24.2" customHeight="1" x14ac:dyDescent="0.2">
      <c r="A215" s="25"/>
      <c r="B215" s="112"/>
      <c r="C215" s="113" t="s">
        <v>411</v>
      </c>
      <c r="D215" s="113" t="s">
        <v>145</v>
      </c>
      <c r="E215" s="114" t="s">
        <v>1838</v>
      </c>
      <c r="F215" s="115" t="s">
        <v>1839</v>
      </c>
      <c r="G215" s="116" t="s">
        <v>212</v>
      </c>
      <c r="H215" s="117">
        <v>0.23899999999999999</v>
      </c>
      <c r="I215" s="118"/>
      <c r="J215" s="26"/>
      <c r="K215" s="119" t="s">
        <v>1</v>
      </c>
      <c r="L215" s="120" t="s">
        <v>37</v>
      </c>
      <c r="M215" s="121">
        <v>3.169</v>
      </c>
      <c r="N215" s="121">
        <f t="shared" si="15"/>
        <v>0.75739099999999993</v>
      </c>
      <c r="O215" s="121">
        <v>0</v>
      </c>
      <c r="P215" s="121">
        <f t="shared" si="16"/>
        <v>0</v>
      </c>
      <c r="Q215" s="121">
        <v>0</v>
      </c>
      <c r="R215" s="122">
        <f t="shared" si="17"/>
        <v>0</v>
      </c>
      <c r="S215" s="25"/>
      <c r="T215" s="25"/>
      <c r="U215" s="25"/>
      <c r="V215" s="25"/>
      <c r="W215" s="25"/>
      <c r="X215" s="25"/>
      <c r="Y215" s="25"/>
      <c r="Z215" s="25"/>
      <c r="AA215" s="25"/>
      <c r="AB215" s="25"/>
      <c r="AC215" s="25"/>
      <c r="AP215" s="123" t="s">
        <v>214</v>
      </c>
      <c r="AR215" s="123" t="s">
        <v>145</v>
      </c>
      <c r="AS215" s="123" t="s">
        <v>67</v>
      </c>
      <c r="AW215" s="14" t="s">
        <v>144</v>
      </c>
      <c r="BC215" s="124" t="e">
        <f>IF(L215="základní",#REF!,0)</f>
        <v>#REF!</v>
      </c>
      <c r="BD215" s="124">
        <f>IF(L215="snížená",#REF!,0)</f>
        <v>0</v>
      </c>
      <c r="BE215" s="124">
        <f>IF(L215="zákl. přenesená",#REF!,0)</f>
        <v>0</v>
      </c>
      <c r="BF215" s="124">
        <f>IF(L215="sníž. přenesená",#REF!,0)</f>
        <v>0</v>
      </c>
      <c r="BG215" s="124">
        <f>IF(L215="nulová",#REF!,0)</f>
        <v>0</v>
      </c>
      <c r="BH215" s="14" t="s">
        <v>65</v>
      </c>
      <c r="BI215" s="124" t="e">
        <f>ROUND(#REF!*H215,2)</f>
        <v>#REF!</v>
      </c>
      <c r="BJ215" s="14" t="s">
        <v>214</v>
      </c>
      <c r="BK215" s="123" t="s">
        <v>2711</v>
      </c>
    </row>
    <row r="216" spans="1:63" s="2" customFormat="1" ht="24.2" customHeight="1" x14ac:dyDescent="0.2">
      <c r="A216" s="25"/>
      <c r="B216" s="112"/>
      <c r="C216" s="113" t="s">
        <v>415</v>
      </c>
      <c r="D216" s="113" t="s">
        <v>145</v>
      </c>
      <c r="E216" s="114" t="s">
        <v>2500</v>
      </c>
      <c r="F216" s="115" t="s">
        <v>2501</v>
      </c>
      <c r="G216" s="116" t="s">
        <v>339</v>
      </c>
      <c r="H216" s="117">
        <v>285.79399999999998</v>
      </c>
      <c r="I216" s="118"/>
      <c r="J216" s="26"/>
      <c r="K216" s="119" t="s">
        <v>1</v>
      </c>
      <c r="L216" s="120" t="s">
        <v>37</v>
      </c>
      <c r="M216" s="121">
        <v>0</v>
      </c>
      <c r="N216" s="121">
        <f t="shared" si="15"/>
        <v>0</v>
      </c>
      <c r="O216" s="121">
        <v>0</v>
      </c>
      <c r="P216" s="121">
        <f t="shared" si="16"/>
        <v>0</v>
      </c>
      <c r="Q216" s="121">
        <v>0</v>
      </c>
      <c r="R216" s="122">
        <f t="shared" si="17"/>
        <v>0</v>
      </c>
      <c r="S216" s="25"/>
      <c r="T216" s="25"/>
      <c r="U216" s="25"/>
      <c r="V216" s="25"/>
      <c r="W216" s="25"/>
      <c r="X216" s="25"/>
      <c r="Y216" s="25"/>
      <c r="Z216" s="25"/>
      <c r="AA216" s="25"/>
      <c r="AB216" s="25"/>
      <c r="AC216" s="25"/>
      <c r="AP216" s="123" t="s">
        <v>214</v>
      </c>
      <c r="AR216" s="123" t="s">
        <v>145</v>
      </c>
      <c r="AS216" s="123" t="s">
        <v>67</v>
      </c>
      <c r="AW216" s="14" t="s">
        <v>144</v>
      </c>
      <c r="BC216" s="124" t="e">
        <f>IF(L216="základní",#REF!,0)</f>
        <v>#REF!</v>
      </c>
      <c r="BD216" s="124">
        <f>IF(L216="snížená",#REF!,0)</f>
        <v>0</v>
      </c>
      <c r="BE216" s="124">
        <f>IF(L216="zákl. přenesená",#REF!,0)</f>
        <v>0</v>
      </c>
      <c r="BF216" s="124">
        <f>IF(L216="sníž. přenesená",#REF!,0)</f>
        <v>0</v>
      </c>
      <c r="BG216" s="124">
        <f>IF(L216="nulová",#REF!,0)</f>
        <v>0</v>
      </c>
      <c r="BH216" s="14" t="s">
        <v>65</v>
      </c>
      <c r="BI216" s="124" t="e">
        <f>ROUND(#REF!*H216,2)</f>
        <v>#REF!</v>
      </c>
      <c r="BJ216" s="14" t="s">
        <v>214</v>
      </c>
      <c r="BK216" s="123" t="s">
        <v>2712</v>
      </c>
    </row>
    <row r="217" spans="1:63" s="12" customFormat="1" ht="22.9" customHeight="1" x14ac:dyDescent="0.2">
      <c r="B217" s="103"/>
      <c r="D217" s="104" t="s">
        <v>56</v>
      </c>
      <c r="E217" s="125" t="s">
        <v>2117</v>
      </c>
      <c r="F217" s="125" t="s">
        <v>2118</v>
      </c>
      <c r="J217" s="103"/>
      <c r="K217" s="106"/>
      <c r="L217" s="107"/>
      <c r="M217" s="107"/>
      <c r="N217" s="108">
        <f>SUM(N218:N222)</f>
        <v>1.836322</v>
      </c>
      <c r="O217" s="107"/>
      <c r="P217" s="108">
        <f>SUM(P218:P222)</f>
        <v>0.12813359999999999</v>
      </c>
      <c r="Q217" s="107"/>
      <c r="R217" s="109">
        <f>SUM(R218:R222)</f>
        <v>0.14730000000000001</v>
      </c>
      <c r="AP217" s="104" t="s">
        <v>67</v>
      </c>
      <c r="AR217" s="110" t="s">
        <v>56</v>
      </c>
      <c r="AS217" s="110" t="s">
        <v>65</v>
      </c>
      <c r="AW217" s="104" t="s">
        <v>144</v>
      </c>
      <c r="BI217" s="111" t="e">
        <f>SUM(BI218:BI222)</f>
        <v>#REF!</v>
      </c>
    </row>
    <row r="218" spans="1:63" s="2" customFormat="1" ht="16.5" customHeight="1" x14ac:dyDescent="0.2">
      <c r="A218" s="25"/>
      <c r="B218" s="112"/>
      <c r="C218" s="113" t="s">
        <v>419</v>
      </c>
      <c r="D218" s="113" t="s">
        <v>145</v>
      </c>
      <c r="E218" s="114" t="s">
        <v>2119</v>
      </c>
      <c r="F218" s="115" t="s">
        <v>2120</v>
      </c>
      <c r="G218" s="116" t="s">
        <v>162</v>
      </c>
      <c r="H218" s="117">
        <v>2.9460000000000002</v>
      </c>
      <c r="I218" s="118"/>
      <c r="J218" s="26"/>
      <c r="K218" s="119" t="s">
        <v>1</v>
      </c>
      <c r="L218" s="120" t="s">
        <v>37</v>
      </c>
      <c r="M218" s="121">
        <v>8.2000000000000003E-2</v>
      </c>
      <c r="N218" s="121">
        <f>M218*H218</f>
        <v>0.24157200000000004</v>
      </c>
      <c r="O218" s="121">
        <v>0</v>
      </c>
      <c r="P218" s="121">
        <f>O218*H218</f>
        <v>0</v>
      </c>
      <c r="Q218" s="121">
        <v>0.05</v>
      </c>
      <c r="R218" s="122">
        <f>Q218*H218</f>
        <v>0.14730000000000001</v>
      </c>
      <c r="S218" s="25"/>
      <c r="T218" s="25"/>
      <c r="U218" s="25"/>
      <c r="V218" s="25"/>
      <c r="W218" s="25"/>
      <c r="X218" s="25"/>
      <c r="Y218" s="25"/>
      <c r="Z218" s="25"/>
      <c r="AA218" s="25"/>
      <c r="AB218" s="25"/>
      <c r="AC218" s="25"/>
      <c r="AP218" s="123" t="s">
        <v>214</v>
      </c>
      <c r="AR218" s="123" t="s">
        <v>145</v>
      </c>
      <c r="AS218" s="123" t="s">
        <v>67</v>
      </c>
      <c r="AW218" s="14" t="s">
        <v>144</v>
      </c>
      <c r="BC218" s="124" t="e">
        <f>IF(L218="základní",#REF!,0)</f>
        <v>#REF!</v>
      </c>
      <c r="BD218" s="124">
        <f>IF(L218="snížená",#REF!,0)</f>
        <v>0</v>
      </c>
      <c r="BE218" s="124">
        <f>IF(L218="zákl. přenesená",#REF!,0)</f>
        <v>0</v>
      </c>
      <c r="BF218" s="124">
        <f>IF(L218="sníž. přenesená",#REF!,0)</f>
        <v>0</v>
      </c>
      <c r="BG218" s="124">
        <f>IF(L218="nulová",#REF!,0)</f>
        <v>0</v>
      </c>
      <c r="BH218" s="14" t="s">
        <v>65</v>
      </c>
      <c r="BI218" s="124" t="e">
        <f>ROUND(#REF!*H218,2)</f>
        <v>#REF!</v>
      </c>
      <c r="BJ218" s="14" t="s">
        <v>214</v>
      </c>
      <c r="BK218" s="123" t="s">
        <v>2121</v>
      </c>
    </row>
    <row r="219" spans="1:63" s="2" customFormat="1" ht="16.5" customHeight="1" x14ac:dyDescent="0.2">
      <c r="A219" s="25"/>
      <c r="B219" s="112"/>
      <c r="C219" s="113" t="s">
        <v>423</v>
      </c>
      <c r="D219" s="113" t="s">
        <v>145</v>
      </c>
      <c r="E219" s="114" t="s">
        <v>2122</v>
      </c>
      <c r="F219" s="115" t="s">
        <v>2123</v>
      </c>
      <c r="G219" s="116" t="s">
        <v>169</v>
      </c>
      <c r="H219" s="117">
        <v>0.73599999999999999</v>
      </c>
      <c r="I219" s="118"/>
      <c r="J219" s="26"/>
      <c r="K219" s="119" t="s">
        <v>1</v>
      </c>
      <c r="L219" s="120" t="s">
        <v>37</v>
      </c>
      <c r="M219" s="121">
        <v>5.1999999999999998E-2</v>
      </c>
      <c r="N219" s="121">
        <f>M219*H219</f>
        <v>3.8272E-2</v>
      </c>
      <c r="O219" s="121">
        <v>0</v>
      </c>
      <c r="P219" s="121">
        <f>O219*H219</f>
        <v>0</v>
      </c>
      <c r="Q219" s="121">
        <v>0</v>
      </c>
      <c r="R219" s="122">
        <f>Q219*H219</f>
        <v>0</v>
      </c>
      <c r="S219" s="25"/>
      <c r="T219" s="25"/>
      <c r="U219" s="25"/>
      <c r="V219" s="25"/>
      <c r="W219" s="25"/>
      <c r="X219" s="25"/>
      <c r="Y219" s="25"/>
      <c r="Z219" s="25"/>
      <c r="AA219" s="25"/>
      <c r="AB219" s="25"/>
      <c r="AC219" s="25"/>
      <c r="AP219" s="123" t="s">
        <v>143</v>
      </c>
      <c r="AR219" s="123" t="s">
        <v>145</v>
      </c>
      <c r="AS219" s="123" t="s">
        <v>67</v>
      </c>
      <c r="AW219" s="14" t="s">
        <v>144</v>
      </c>
      <c r="BC219" s="124" t="e">
        <f>IF(L219="základní",#REF!,0)</f>
        <v>#REF!</v>
      </c>
      <c r="BD219" s="124">
        <f>IF(L219="snížená",#REF!,0)</f>
        <v>0</v>
      </c>
      <c r="BE219" s="124">
        <f>IF(L219="zákl. přenesená",#REF!,0)</f>
        <v>0</v>
      </c>
      <c r="BF219" s="124">
        <f>IF(L219="sníž. přenesená",#REF!,0)</f>
        <v>0</v>
      </c>
      <c r="BG219" s="124">
        <f>IF(L219="nulová",#REF!,0)</f>
        <v>0</v>
      </c>
      <c r="BH219" s="14" t="s">
        <v>65</v>
      </c>
      <c r="BI219" s="124" t="e">
        <f>ROUND(#REF!*H219,2)</f>
        <v>#REF!</v>
      </c>
      <c r="BJ219" s="14" t="s">
        <v>143</v>
      </c>
      <c r="BK219" s="123" t="s">
        <v>2124</v>
      </c>
    </row>
    <row r="220" spans="1:63" s="2" customFormat="1" ht="37.9" customHeight="1" x14ac:dyDescent="0.2">
      <c r="A220" s="25"/>
      <c r="B220" s="112"/>
      <c r="C220" s="113" t="s">
        <v>427</v>
      </c>
      <c r="D220" s="113" t="s">
        <v>145</v>
      </c>
      <c r="E220" s="114" t="s">
        <v>2716</v>
      </c>
      <c r="F220" s="115" t="s">
        <v>2717</v>
      </c>
      <c r="G220" s="116" t="s">
        <v>162</v>
      </c>
      <c r="H220" s="117">
        <v>3.6819999999999999</v>
      </c>
      <c r="I220" s="118"/>
      <c r="J220" s="26"/>
      <c r="K220" s="119" t="s">
        <v>1</v>
      </c>
      <c r="L220" s="120" t="s">
        <v>37</v>
      </c>
      <c r="M220" s="121">
        <v>0.3</v>
      </c>
      <c r="N220" s="121">
        <f>M220*H220</f>
        <v>1.1046</v>
      </c>
      <c r="O220" s="121">
        <v>3.4799999999999998E-2</v>
      </c>
      <c r="P220" s="121">
        <f>O220*H220</f>
        <v>0.12813359999999999</v>
      </c>
      <c r="Q220" s="121">
        <v>0</v>
      </c>
      <c r="R220" s="122">
        <f>Q220*H220</f>
        <v>0</v>
      </c>
      <c r="S220" s="25"/>
      <c r="T220" s="25"/>
      <c r="U220" s="25"/>
      <c r="V220" s="25"/>
      <c r="W220" s="25"/>
      <c r="X220" s="25"/>
      <c r="Y220" s="25"/>
      <c r="Z220" s="25"/>
      <c r="AA220" s="25"/>
      <c r="AB220" s="25"/>
      <c r="AC220" s="25"/>
      <c r="AP220" s="123" t="s">
        <v>214</v>
      </c>
      <c r="AR220" s="123" t="s">
        <v>145</v>
      </c>
      <c r="AS220" s="123" t="s">
        <v>67</v>
      </c>
      <c r="AW220" s="14" t="s">
        <v>144</v>
      </c>
      <c r="BC220" s="124" t="e">
        <f>IF(L220="základní",#REF!,0)</f>
        <v>#REF!</v>
      </c>
      <c r="BD220" s="124">
        <f>IF(L220="snížená",#REF!,0)</f>
        <v>0</v>
      </c>
      <c r="BE220" s="124">
        <f>IF(L220="zákl. přenesená",#REF!,0)</f>
        <v>0</v>
      </c>
      <c r="BF220" s="124">
        <f>IF(L220="sníž. přenesená",#REF!,0)</f>
        <v>0</v>
      </c>
      <c r="BG220" s="124">
        <f>IF(L220="nulová",#REF!,0)</f>
        <v>0</v>
      </c>
      <c r="BH220" s="14" t="s">
        <v>65</v>
      </c>
      <c r="BI220" s="124" t="e">
        <f>ROUND(#REF!*H220,2)</f>
        <v>#REF!</v>
      </c>
      <c r="BJ220" s="14" t="s">
        <v>214</v>
      </c>
      <c r="BK220" s="123" t="s">
        <v>2718</v>
      </c>
    </row>
    <row r="221" spans="1:63" s="2" customFormat="1" ht="24.2" customHeight="1" x14ac:dyDescent="0.2">
      <c r="A221" s="25"/>
      <c r="B221" s="112"/>
      <c r="C221" s="113" t="s">
        <v>431</v>
      </c>
      <c r="D221" s="113" t="s">
        <v>145</v>
      </c>
      <c r="E221" s="114" t="s">
        <v>2128</v>
      </c>
      <c r="F221" s="115" t="s">
        <v>2129</v>
      </c>
      <c r="G221" s="116" t="s">
        <v>212</v>
      </c>
      <c r="H221" s="117">
        <v>0.14699999999999999</v>
      </c>
      <c r="I221" s="118"/>
      <c r="J221" s="26"/>
      <c r="K221" s="119" t="s">
        <v>1</v>
      </c>
      <c r="L221" s="120" t="s">
        <v>37</v>
      </c>
      <c r="M221" s="121">
        <v>3.0739999999999998</v>
      </c>
      <c r="N221" s="121">
        <f>M221*H221</f>
        <v>0.45187799999999995</v>
      </c>
      <c r="O221" s="121">
        <v>0</v>
      </c>
      <c r="P221" s="121">
        <f>O221*H221</f>
        <v>0</v>
      </c>
      <c r="Q221" s="121">
        <v>0</v>
      </c>
      <c r="R221" s="122">
        <f>Q221*H221</f>
        <v>0</v>
      </c>
      <c r="S221" s="25"/>
      <c r="T221" s="25"/>
      <c r="U221" s="25"/>
      <c r="V221" s="25"/>
      <c r="W221" s="25"/>
      <c r="X221" s="25"/>
      <c r="Y221" s="25"/>
      <c r="Z221" s="25"/>
      <c r="AA221" s="25"/>
      <c r="AB221" s="25"/>
      <c r="AC221" s="25"/>
      <c r="AP221" s="123" t="s">
        <v>214</v>
      </c>
      <c r="AR221" s="123" t="s">
        <v>145</v>
      </c>
      <c r="AS221" s="123" t="s">
        <v>67</v>
      </c>
      <c r="AW221" s="14" t="s">
        <v>144</v>
      </c>
      <c r="BC221" s="124" t="e">
        <f>IF(L221="základní",#REF!,0)</f>
        <v>#REF!</v>
      </c>
      <c r="BD221" s="124">
        <f>IF(L221="snížená",#REF!,0)</f>
        <v>0</v>
      </c>
      <c r="BE221" s="124">
        <f>IF(L221="zákl. přenesená",#REF!,0)</f>
        <v>0</v>
      </c>
      <c r="BF221" s="124">
        <f>IF(L221="sníž. přenesená",#REF!,0)</f>
        <v>0</v>
      </c>
      <c r="BG221" s="124">
        <f>IF(L221="nulová",#REF!,0)</f>
        <v>0</v>
      </c>
      <c r="BH221" s="14" t="s">
        <v>65</v>
      </c>
      <c r="BI221" s="124" t="e">
        <f>ROUND(#REF!*H221,2)</f>
        <v>#REF!</v>
      </c>
      <c r="BJ221" s="14" t="s">
        <v>214</v>
      </c>
      <c r="BK221" s="123" t="s">
        <v>2130</v>
      </c>
    </row>
    <row r="222" spans="1:63" s="2" customFormat="1" ht="24.2" customHeight="1" x14ac:dyDescent="0.2">
      <c r="A222" s="25"/>
      <c r="B222" s="112"/>
      <c r="C222" s="113" t="s">
        <v>435</v>
      </c>
      <c r="D222" s="113" t="s">
        <v>145</v>
      </c>
      <c r="E222" s="114" t="s">
        <v>2719</v>
      </c>
      <c r="F222" s="115" t="s">
        <v>2720</v>
      </c>
      <c r="G222" s="116" t="s">
        <v>339</v>
      </c>
      <c r="H222" s="117">
        <v>386.97300000000001</v>
      </c>
      <c r="I222" s="118"/>
      <c r="J222" s="26"/>
      <c r="K222" s="119" t="s">
        <v>1</v>
      </c>
      <c r="L222" s="120" t="s">
        <v>37</v>
      </c>
      <c r="M222" s="121">
        <v>0</v>
      </c>
      <c r="N222" s="121">
        <f>M222*H222</f>
        <v>0</v>
      </c>
      <c r="O222" s="121">
        <v>0</v>
      </c>
      <c r="P222" s="121">
        <f>O222*H222</f>
        <v>0</v>
      </c>
      <c r="Q222" s="121">
        <v>0</v>
      </c>
      <c r="R222" s="122">
        <f>Q222*H222</f>
        <v>0</v>
      </c>
      <c r="S222" s="25"/>
      <c r="T222" s="25"/>
      <c r="U222" s="25"/>
      <c r="V222" s="25"/>
      <c r="W222" s="25"/>
      <c r="X222" s="25"/>
      <c r="Y222" s="25"/>
      <c r="Z222" s="25"/>
      <c r="AA222" s="25"/>
      <c r="AB222" s="25"/>
      <c r="AC222" s="25"/>
      <c r="AP222" s="123" t="s">
        <v>214</v>
      </c>
      <c r="AR222" s="123" t="s">
        <v>145</v>
      </c>
      <c r="AS222" s="123" t="s">
        <v>67</v>
      </c>
      <c r="AW222" s="14" t="s">
        <v>144</v>
      </c>
      <c r="BC222" s="124" t="e">
        <f>IF(L222="základní",#REF!,0)</f>
        <v>#REF!</v>
      </c>
      <c r="BD222" s="124">
        <f>IF(L222="snížená",#REF!,0)</f>
        <v>0</v>
      </c>
      <c r="BE222" s="124">
        <f>IF(L222="zákl. přenesená",#REF!,0)</f>
        <v>0</v>
      </c>
      <c r="BF222" s="124">
        <f>IF(L222="sníž. přenesená",#REF!,0)</f>
        <v>0</v>
      </c>
      <c r="BG222" s="124">
        <f>IF(L222="nulová",#REF!,0)</f>
        <v>0</v>
      </c>
      <c r="BH222" s="14" t="s">
        <v>65</v>
      </c>
      <c r="BI222" s="124" t="e">
        <f>ROUND(#REF!*H222,2)</f>
        <v>#REF!</v>
      </c>
      <c r="BJ222" s="14" t="s">
        <v>214</v>
      </c>
      <c r="BK222" s="123" t="s">
        <v>2721</v>
      </c>
    </row>
    <row r="223" spans="1:63" s="12" customFormat="1" ht="22.9" customHeight="1" x14ac:dyDescent="0.2">
      <c r="B223" s="103"/>
      <c r="D223" s="104" t="s">
        <v>56</v>
      </c>
      <c r="E223" s="125" t="s">
        <v>258</v>
      </c>
      <c r="F223" s="125" t="s">
        <v>872</v>
      </c>
      <c r="J223" s="103"/>
      <c r="K223" s="106"/>
      <c r="L223" s="107"/>
      <c r="M223" s="107"/>
      <c r="N223" s="108">
        <f>SUM(N224:N234)</f>
        <v>0</v>
      </c>
      <c r="O223" s="107"/>
      <c r="P223" s="108">
        <f>SUM(P224:P234)</f>
        <v>0</v>
      </c>
      <c r="Q223" s="107"/>
      <c r="R223" s="109">
        <f>SUM(R224:R234)</f>
        <v>0</v>
      </c>
      <c r="AP223" s="104" t="s">
        <v>67</v>
      </c>
      <c r="AR223" s="110" t="s">
        <v>56</v>
      </c>
      <c r="AS223" s="110" t="s">
        <v>65</v>
      </c>
      <c r="AW223" s="104" t="s">
        <v>144</v>
      </c>
      <c r="BI223" s="111" t="e">
        <f>SUM(BI224:BI234)</f>
        <v>#REF!</v>
      </c>
    </row>
    <row r="224" spans="1:63" s="2" customFormat="1" ht="37.9" customHeight="1" x14ac:dyDescent="0.2">
      <c r="A224" s="25"/>
      <c r="B224" s="112"/>
      <c r="C224" s="113" t="s">
        <v>439</v>
      </c>
      <c r="D224" s="113" t="s">
        <v>145</v>
      </c>
      <c r="E224" s="114" t="s">
        <v>2134</v>
      </c>
      <c r="F224" s="115" t="s">
        <v>2135</v>
      </c>
      <c r="G224" s="116" t="s">
        <v>905</v>
      </c>
      <c r="H224" s="117">
        <v>2.2090000000000001</v>
      </c>
      <c r="I224" s="118"/>
      <c r="J224" s="26"/>
      <c r="K224" s="119" t="s">
        <v>1</v>
      </c>
      <c r="L224" s="120" t="s">
        <v>37</v>
      </c>
      <c r="M224" s="121">
        <v>0</v>
      </c>
      <c r="N224" s="121">
        <f t="shared" ref="N224:N234" si="18">M224*H224</f>
        <v>0</v>
      </c>
      <c r="O224" s="121">
        <v>0</v>
      </c>
      <c r="P224" s="121">
        <f t="shared" ref="P224:P234" si="19">O224*H224</f>
        <v>0</v>
      </c>
      <c r="Q224" s="121">
        <v>0</v>
      </c>
      <c r="R224" s="122">
        <f t="shared" ref="R224:R234" si="20">Q224*H224</f>
        <v>0</v>
      </c>
      <c r="S224" s="25"/>
      <c r="T224" s="25"/>
      <c r="U224" s="25"/>
      <c r="V224" s="25"/>
      <c r="W224" s="25"/>
      <c r="X224" s="25"/>
      <c r="Y224" s="25"/>
      <c r="Z224" s="25"/>
      <c r="AA224" s="25"/>
      <c r="AB224" s="25"/>
      <c r="AC224" s="25"/>
      <c r="AP224" s="123" t="s">
        <v>143</v>
      </c>
      <c r="AR224" s="123" t="s">
        <v>145</v>
      </c>
      <c r="AS224" s="123" t="s">
        <v>67</v>
      </c>
      <c r="AW224" s="14" t="s">
        <v>144</v>
      </c>
      <c r="BC224" s="124" t="e">
        <f>IF(L224="základní",#REF!,0)</f>
        <v>#REF!</v>
      </c>
      <c r="BD224" s="124">
        <f>IF(L224="snížená",#REF!,0)</f>
        <v>0</v>
      </c>
      <c r="BE224" s="124">
        <f>IF(L224="zákl. přenesená",#REF!,0)</f>
        <v>0</v>
      </c>
      <c r="BF224" s="124">
        <f>IF(L224="sníž. přenesená",#REF!,0)</f>
        <v>0</v>
      </c>
      <c r="BG224" s="124">
        <f>IF(L224="nulová",#REF!,0)</f>
        <v>0</v>
      </c>
      <c r="BH224" s="14" t="s">
        <v>65</v>
      </c>
      <c r="BI224" s="124" t="e">
        <f>ROUND(#REF!*H224,2)</f>
        <v>#REF!</v>
      </c>
      <c r="BJ224" s="14" t="s">
        <v>143</v>
      </c>
      <c r="BK224" s="123" t="s">
        <v>2901</v>
      </c>
    </row>
    <row r="225" spans="1:63" s="2" customFormat="1" ht="16.5" customHeight="1" x14ac:dyDescent="0.2">
      <c r="A225" s="25"/>
      <c r="B225" s="112"/>
      <c r="C225" s="113" t="s">
        <v>443</v>
      </c>
      <c r="D225" s="113" t="s">
        <v>145</v>
      </c>
      <c r="E225" s="114" t="s">
        <v>2137</v>
      </c>
      <c r="F225" s="115" t="s">
        <v>2138</v>
      </c>
      <c r="G225" s="116" t="s">
        <v>905</v>
      </c>
      <c r="H225" s="117">
        <v>6.6269999999999998</v>
      </c>
      <c r="I225" s="118"/>
      <c r="J225" s="26"/>
      <c r="K225" s="119" t="s">
        <v>1</v>
      </c>
      <c r="L225" s="120" t="s">
        <v>37</v>
      </c>
      <c r="M225" s="121">
        <v>0</v>
      </c>
      <c r="N225" s="121">
        <f t="shared" si="18"/>
        <v>0</v>
      </c>
      <c r="O225" s="121">
        <v>0</v>
      </c>
      <c r="P225" s="121">
        <f t="shared" si="19"/>
        <v>0</v>
      </c>
      <c r="Q225" s="121">
        <v>0</v>
      </c>
      <c r="R225" s="122">
        <f t="shared" si="20"/>
        <v>0</v>
      </c>
      <c r="S225" s="25"/>
      <c r="T225" s="25"/>
      <c r="U225" s="25"/>
      <c r="V225" s="25"/>
      <c r="W225" s="25"/>
      <c r="X225" s="25"/>
      <c r="Y225" s="25"/>
      <c r="Z225" s="25"/>
      <c r="AA225" s="25"/>
      <c r="AB225" s="25"/>
      <c r="AC225" s="25"/>
      <c r="AP225" s="123" t="s">
        <v>143</v>
      </c>
      <c r="AR225" s="123" t="s">
        <v>145</v>
      </c>
      <c r="AS225" s="123" t="s">
        <v>67</v>
      </c>
      <c r="AW225" s="14" t="s">
        <v>144</v>
      </c>
      <c r="BC225" s="124" t="e">
        <f>IF(L225="základní",#REF!,0)</f>
        <v>#REF!</v>
      </c>
      <c r="BD225" s="124">
        <f>IF(L225="snížená",#REF!,0)</f>
        <v>0</v>
      </c>
      <c r="BE225" s="124">
        <f>IF(L225="zákl. přenesená",#REF!,0)</f>
        <v>0</v>
      </c>
      <c r="BF225" s="124">
        <f>IF(L225="sníž. přenesená",#REF!,0)</f>
        <v>0</v>
      </c>
      <c r="BG225" s="124">
        <f>IF(L225="nulová",#REF!,0)</f>
        <v>0</v>
      </c>
      <c r="BH225" s="14" t="s">
        <v>65</v>
      </c>
      <c r="BI225" s="124" t="e">
        <f>ROUND(#REF!*H225,2)</f>
        <v>#REF!</v>
      </c>
      <c r="BJ225" s="14" t="s">
        <v>143</v>
      </c>
      <c r="BK225" s="123" t="s">
        <v>2902</v>
      </c>
    </row>
    <row r="226" spans="1:63" s="2" customFormat="1" ht="16.5" customHeight="1" x14ac:dyDescent="0.2">
      <c r="A226" s="25"/>
      <c r="B226" s="112"/>
      <c r="C226" s="113" t="s">
        <v>447</v>
      </c>
      <c r="D226" s="113" t="s">
        <v>145</v>
      </c>
      <c r="E226" s="114" t="s">
        <v>2140</v>
      </c>
      <c r="F226" s="115" t="s">
        <v>2141</v>
      </c>
      <c r="G226" s="116" t="s">
        <v>905</v>
      </c>
      <c r="H226" s="117">
        <v>2.2090000000000001</v>
      </c>
      <c r="I226" s="118"/>
      <c r="J226" s="26"/>
      <c r="K226" s="119" t="s">
        <v>1</v>
      </c>
      <c r="L226" s="120" t="s">
        <v>37</v>
      </c>
      <c r="M226" s="121">
        <v>0</v>
      </c>
      <c r="N226" s="121">
        <f t="shared" si="18"/>
        <v>0</v>
      </c>
      <c r="O226" s="121">
        <v>0</v>
      </c>
      <c r="P226" s="121">
        <f t="shared" si="19"/>
        <v>0</v>
      </c>
      <c r="Q226" s="121">
        <v>0</v>
      </c>
      <c r="R226" s="122">
        <f t="shared" si="20"/>
        <v>0</v>
      </c>
      <c r="S226" s="25"/>
      <c r="T226" s="25"/>
      <c r="U226" s="25"/>
      <c r="V226" s="25"/>
      <c r="W226" s="25"/>
      <c r="X226" s="25"/>
      <c r="Y226" s="25"/>
      <c r="Z226" s="25"/>
      <c r="AA226" s="25"/>
      <c r="AB226" s="25"/>
      <c r="AC226" s="25"/>
      <c r="AP226" s="123" t="s">
        <v>143</v>
      </c>
      <c r="AR226" s="123" t="s">
        <v>145</v>
      </c>
      <c r="AS226" s="123" t="s">
        <v>67</v>
      </c>
      <c r="AW226" s="14" t="s">
        <v>144</v>
      </c>
      <c r="BC226" s="124" t="e">
        <f>IF(L226="základní",#REF!,0)</f>
        <v>#REF!</v>
      </c>
      <c r="BD226" s="124">
        <f>IF(L226="snížená",#REF!,0)</f>
        <v>0</v>
      </c>
      <c r="BE226" s="124">
        <f>IF(L226="zákl. přenesená",#REF!,0)</f>
        <v>0</v>
      </c>
      <c r="BF226" s="124">
        <f>IF(L226="sníž. přenesená",#REF!,0)</f>
        <v>0</v>
      </c>
      <c r="BG226" s="124">
        <f>IF(L226="nulová",#REF!,0)</f>
        <v>0</v>
      </c>
      <c r="BH226" s="14" t="s">
        <v>65</v>
      </c>
      <c r="BI226" s="124" t="e">
        <f>ROUND(#REF!*H226,2)</f>
        <v>#REF!</v>
      </c>
      <c r="BJ226" s="14" t="s">
        <v>143</v>
      </c>
      <c r="BK226" s="123" t="s">
        <v>2903</v>
      </c>
    </row>
    <row r="227" spans="1:63" s="2" customFormat="1" ht="24.2" customHeight="1" x14ac:dyDescent="0.2">
      <c r="A227" s="25"/>
      <c r="B227" s="112"/>
      <c r="C227" s="113" t="s">
        <v>453</v>
      </c>
      <c r="D227" s="113" t="s">
        <v>145</v>
      </c>
      <c r="E227" s="114" t="s">
        <v>2143</v>
      </c>
      <c r="F227" s="115" t="s">
        <v>2144</v>
      </c>
      <c r="G227" s="116" t="s">
        <v>198</v>
      </c>
      <c r="H227" s="117">
        <v>331.37299999999999</v>
      </c>
      <c r="I227" s="118"/>
      <c r="J227" s="26"/>
      <c r="K227" s="119" t="s">
        <v>1</v>
      </c>
      <c r="L227" s="120" t="s">
        <v>37</v>
      </c>
      <c r="M227" s="121">
        <v>0</v>
      </c>
      <c r="N227" s="121">
        <f t="shared" si="18"/>
        <v>0</v>
      </c>
      <c r="O227" s="121">
        <v>0</v>
      </c>
      <c r="P227" s="121">
        <f t="shared" si="19"/>
        <v>0</v>
      </c>
      <c r="Q227" s="121">
        <v>0</v>
      </c>
      <c r="R227" s="122">
        <f t="shared" si="20"/>
        <v>0</v>
      </c>
      <c r="S227" s="25"/>
      <c r="T227" s="25"/>
      <c r="U227" s="25"/>
      <c r="V227" s="25"/>
      <c r="W227" s="25"/>
      <c r="X227" s="25"/>
      <c r="Y227" s="25"/>
      <c r="Z227" s="25"/>
      <c r="AA227" s="25"/>
      <c r="AB227" s="25"/>
      <c r="AC227" s="25"/>
      <c r="AP227" s="123" t="s">
        <v>143</v>
      </c>
      <c r="AR227" s="123" t="s">
        <v>145</v>
      </c>
      <c r="AS227" s="123" t="s">
        <v>67</v>
      </c>
      <c r="AW227" s="14" t="s">
        <v>144</v>
      </c>
      <c r="BC227" s="124" t="e">
        <f>IF(L227="základní",#REF!,0)</f>
        <v>#REF!</v>
      </c>
      <c r="BD227" s="124">
        <f>IF(L227="snížená",#REF!,0)</f>
        <v>0</v>
      </c>
      <c r="BE227" s="124">
        <f>IF(L227="zákl. přenesená",#REF!,0)</f>
        <v>0</v>
      </c>
      <c r="BF227" s="124">
        <f>IF(L227="sníž. přenesená",#REF!,0)</f>
        <v>0</v>
      </c>
      <c r="BG227" s="124">
        <f>IF(L227="nulová",#REF!,0)</f>
        <v>0</v>
      </c>
      <c r="BH227" s="14" t="s">
        <v>65</v>
      </c>
      <c r="BI227" s="124" t="e">
        <f>ROUND(#REF!*H227,2)</f>
        <v>#REF!</v>
      </c>
      <c r="BJ227" s="14" t="s">
        <v>143</v>
      </c>
      <c r="BK227" s="123" t="s">
        <v>2904</v>
      </c>
    </row>
    <row r="228" spans="1:63" s="2" customFormat="1" ht="16.5" customHeight="1" x14ac:dyDescent="0.2">
      <c r="A228" s="25"/>
      <c r="B228" s="112"/>
      <c r="C228" s="113" t="s">
        <v>457</v>
      </c>
      <c r="D228" s="113" t="s">
        <v>145</v>
      </c>
      <c r="E228" s="114" t="s">
        <v>2146</v>
      </c>
      <c r="F228" s="115" t="s">
        <v>2147</v>
      </c>
      <c r="G228" s="116" t="s">
        <v>2148</v>
      </c>
      <c r="H228" s="117">
        <v>0.73599999999999999</v>
      </c>
      <c r="I228" s="118"/>
      <c r="J228" s="26"/>
      <c r="K228" s="119" t="s">
        <v>1</v>
      </c>
      <c r="L228" s="120" t="s">
        <v>37</v>
      </c>
      <c r="M228" s="121">
        <v>0</v>
      </c>
      <c r="N228" s="121">
        <f t="shared" si="18"/>
        <v>0</v>
      </c>
      <c r="O228" s="121">
        <v>0</v>
      </c>
      <c r="P228" s="121">
        <f t="shared" si="19"/>
        <v>0</v>
      </c>
      <c r="Q228" s="121">
        <v>0</v>
      </c>
      <c r="R228" s="122">
        <f t="shared" si="20"/>
        <v>0</v>
      </c>
      <c r="S228" s="25"/>
      <c r="T228" s="25"/>
      <c r="U228" s="25"/>
      <c r="V228" s="25"/>
      <c r="W228" s="25"/>
      <c r="X228" s="25"/>
      <c r="Y228" s="25"/>
      <c r="Z228" s="25"/>
      <c r="AA228" s="25"/>
      <c r="AB228" s="25"/>
      <c r="AC228" s="25"/>
      <c r="AP228" s="123" t="s">
        <v>143</v>
      </c>
      <c r="AR228" s="123" t="s">
        <v>145</v>
      </c>
      <c r="AS228" s="123" t="s">
        <v>67</v>
      </c>
      <c r="AW228" s="14" t="s">
        <v>144</v>
      </c>
      <c r="BC228" s="124" t="e">
        <f>IF(L228="základní",#REF!,0)</f>
        <v>#REF!</v>
      </c>
      <c r="BD228" s="124">
        <f>IF(L228="snížená",#REF!,0)</f>
        <v>0</v>
      </c>
      <c r="BE228" s="124">
        <f>IF(L228="zákl. přenesená",#REF!,0)</f>
        <v>0</v>
      </c>
      <c r="BF228" s="124">
        <f>IF(L228="sníž. přenesená",#REF!,0)</f>
        <v>0</v>
      </c>
      <c r="BG228" s="124">
        <f>IF(L228="nulová",#REF!,0)</f>
        <v>0</v>
      </c>
      <c r="BH228" s="14" t="s">
        <v>65</v>
      </c>
      <c r="BI228" s="124" t="e">
        <f>ROUND(#REF!*H228,2)</f>
        <v>#REF!</v>
      </c>
      <c r="BJ228" s="14" t="s">
        <v>143</v>
      </c>
      <c r="BK228" s="123" t="s">
        <v>2905</v>
      </c>
    </row>
    <row r="229" spans="1:63" s="2" customFormat="1" ht="24.2" customHeight="1" x14ac:dyDescent="0.2">
      <c r="A229" s="25"/>
      <c r="B229" s="112"/>
      <c r="C229" s="113" t="s">
        <v>461</v>
      </c>
      <c r="D229" s="113" t="s">
        <v>145</v>
      </c>
      <c r="E229" s="114" t="s">
        <v>2150</v>
      </c>
      <c r="F229" s="115" t="s">
        <v>2151</v>
      </c>
      <c r="G229" s="116" t="s">
        <v>169</v>
      </c>
      <c r="H229" s="117">
        <v>0.73599999999999999</v>
      </c>
      <c r="I229" s="118"/>
      <c r="J229" s="26"/>
      <c r="K229" s="119" t="s">
        <v>1</v>
      </c>
      <c r="L229" s="120" t="s">
        <v>37</v>
      </c>
      <c r="M229" s="121">
        <v>0</v>
      </c>
      <c r="N229" s="121">
        <f t="shared" si="18"/>
        <v>0</v>
      </c>
      <c r="O229" s="121">
        <v>0</v>
      </c>
      <c r="P229" s="121">
        <f t="shared" si="19"/>
        <v>0</v>
      </c>
      <c r="Q229" s="121">
        <v>0</v>
      </c>
      <c r="R229" s="122">
        <f t="shared" si="20"/>
        <v>0</v>
      </c>
      <c r="S229" s="25"/>
      <c r="T229" s="25"/>
      <c r="U229" s="25"/>
      <c r="V229" s="25"/>
      <c r="W229" s="25"/>
      <c r="X229" s="25"/>
      <c r="Y229" s="25"/>
      <c r="Z229" s="25"/>
      <c r="AA229" s="25"/>
      <c r="AB229" s="25"/>
      <c r="AC229" s="25"/>
      <c r="AP229" s="123" t="s">
        <v>143</v>
      </c>
      <c r="AR229" s="123" t="s">
        <v>145</v>
      </c>
      <c r="AS229" s="123" t="s">
        <v>67</v>
      </c>
      <c r="AW229" s="14" t="s">
        <v>144</v>
      </c>
      <c r="BC229" s="124" t="e">
        <f>IF(L229="základní",#REF!,0)</f>
        <v>#REF!</v>
      </c>
      <c r="BD229" s="124">
        <f>IF(L229="snížená",#REF!,0)</f>
        <v>0</v>
      </c>
      <c r="BE229" s="124">
        <f>IF(L229="zákl. přenesená",#REF!,0)</f>
        <v>0</v>
      </c>
      <c r="BF229" s="124">
        <f>IF(L229="sníž. přenesená",#REF!,0)</f>
        <v>0</v>
      </c>
      <c r="BG229" s="124">
        <f>IF(L229="nulová",#REF!,0)</f>
        <v>0</v>
      </c>
      <c r="BH229" s="14" t="s">
        <v>65</v>
      </c>
      <c r="BI229" s="124" t="e">
        <f>ROUND(#REF!*H229,2)</f>
        <v>#REF!</v>
      </c>
      <c r="BJ229" s="14" t="s">
        <v>143</v>
      </c>
      <c r="BK229" s="123" t="s">
        <v>2906</v>
      </c>
    </row>
    <row r="230" spans="1:63" s="2" customFormat="1" ht="24.2" customHeight="1" x14ac:dyDescent="0.2">
      <c r="A230" s="25"/>
      <c r="B230" s="112"/>
      <c r="C230" s="113" t="s">
        <v>465</v>
      </c>
      <c r="D230" s="113" t="s">
        <v>145</v>
      </c>
      <c r="E230" s="114" t="s">
        <v>2153</v>
      </c>
      <c r="F230" s="115" t="s">
        <v>2154</v>
      </c>
      <c r="G230" s="116" t="s">
        <v>198</v>
      </c>
      <c r="H230" s="117">
        <v>36.819000000000003</v>
      </c>
      <c r="I230" s="118"/>
      <c r="J230" s="26"/>
      <c r="K230" s="119" t="s">
        <v>1</v>
      </c>
      <c r="L230" s="120" t="s">
        <v>37</v>
      </c>
      <c r="M230" s="121">
        <v>0</v>
      </c>
      <c r="N230" s="121">
        <f t="shared" si="18"/>
        <v>0</v>
      </c>
      <c r="O230" s="121">
        <v>0</v>
      </c>
      <c r="P230" s="121">
        <f t="shared" si="19"/>
        <v>0</v>
      </c>
      <c r="Q230" s="121">
        <v>0</v>
      </c>
      <c r="R230" s="122">
        <f t="shared" si="20"/>
        <v>0</v>
      </c>
      <c r="S230" s="25"/>
      <c r="T230" s="25"/>
      <c r="U230" s="25"/>
      <c r="V230" s="25"/>
      <c r="W230" s="25"/>
      <c r="X230" s="25"/>
      <c r="Y230" s="25"/>
      <c r="Z230" s="25"/>
      <c r="AA230" s="25"/>
      <c r="AB230" s="25"/>
      <c r="AC230" s="25"/>
      <c r="AP230" s="123" t="s">
        <v>143</v>
      </c>
      <c r="AR230" s="123" t="s">
        <v>145</v>
      </c>
      <c r="AS230" s="123" t="s">
        <v>67</v>
      </c>
      <c r="AW230" s="14" t="s">
        <v>144</v>
      </c>
      <c r="BC230" s="124" t="e">
        <f>IF(L230="základní",#REF!,0)</f>
        <v>#REF!</v>
      </c>
      <c r="BD230" s="124">
        <f>IF(L230="snížená",#REF!,0)</f>
        <v>0</v>
      </c>
      <c r="BE230" s="124">
        <f>IF(L230="zákl. přenesená",#REF!,0)</f>
        <v>0</v>
      </c>
      <c r="BF230" s="124">
        <f>IF(L230="sníž. přenesená",#REF!,0)</f>
        <v>0</v>
      </c>
      <c r="BG230" s="124">
        <f>IF(L230="nulová",#REF!,0)</f>
        <v>0</v>
      </c>
      <c r="BH230" s="14" t="s">
        <v>65</v>
      </c>
      <c r="BI230" s="124" t="e">
        <f>ROUND(#REF!*H230,2)</f>
        <v>#REF!</v>
      </c>
      <c r="BJ230" s="14" t="s">
        <v>143</v>
      </c>
      <c r="BK230" s="123" t="s">
        <v>2907</v>
      </c>
    </row>
    <row r="231" spans="1:63" s="2" customFormat="1" ht="16.5" customHeight="1" x14ac:dyDescent="0.2">
      <c r="A231" s="25"/>
      <c r="B231" s="112"/>
      <c r="C231" s="113" t="s">
        <v>469</v>
      </c>
      <c r="D231" s="113" t="s">
        <v>145</v>
      </c>
      <c r="E231" s="114" t="s">
        <v>2156</v>
      </c>
      <c r="F231" s="115" t="s">
        <v>2157</v>
      </c>
      <c r="G231" s="116" t="s">
        <v>905</v>
      </c>
      <c r="H231" s="117">
        <v>0.73599999999999999</v>
      </c>
      <c r="I231" s="118"/>
      <c r="J231" s="26"/>
      <c r="K231" s="119" t="s">
        <v>1</v>
      </c>
      <c r="L231" s="120" t="s">
        <v>37</v>
      </c>
      <c r="M231" s="121">
        <v>0</v>
      </c>
      <c r="N231" s="121">
        <f t="shared" si="18"/>
        <v>0</v>
      </c>
      <c r="O231" s="121">
        <v>0</v>
      </c>
      <c r="P231" s="121">
        <f t="shared" si="19"/>
        <v>0</v>
      </c>
      <c r="Q231" s="121">
        <v>0</v>
      </c>
      <c r="R231" s="122">
        <f t="shared" si="20"/>
        <v>0</v>
      </c>
      <c r="S231" s="25"/>
      <c r="T231" s="25"/>
      <c r="U231" s="25"/>
      <c r="V231" s="25"/>
      <c r="W231" s="25"/>
      <c r="X231" s="25"/>
      <c r="Y231" s="25"/>
      <c r="Z231" s="25"/>
      <c r="AA231" s="25"/>
      <c r="AB231" s="25"/>
      <c r="AC231" s="25"/>
      <c r="AP231" s="123" t="s">
        <v>143</v>
      </c>
      <c r="AR231" s="123" t="s">
        <v>145</v>
      </c>
      <c r="AS231" s="123" t="s">
        <v>67</v>
      </c>
      <c r="AW231" s="14" t="s">
        <v>144</v>
      </c>
      <c r="BC231" s="124" t="e">
        <f>IF(L231="základní",#REF!,0)</f>
        <v>#REF!</v>
      </c>
      <c r="BD231" s="124">
        <f>IF(L231="snížená",#REF!,0)</f>
        <v>0</v>
      </c>
      <c r="BE231" s="124">
        <f>IF(L231="zákl. přenesená",#REF!,0)</f>
        <v>0</v>
      </c>
      <c r="BF231" s="124">
        <f>IF(L231="sníž. přenesená",#REF!,0)</f>
        <v>0</v>
      </c>
      <c r="BG231" s="124">
        <f>IF(L231="nulová",#REF!,0)</f>
        <v>0</v>
      </c>
      <c r="BH231" s="14" t="s">
        <v>65</v>
      </c>
      <c r="BI231" s="124" t="e">
        <f>ROUND(#REF!*H231,2)</f>
        <v>#REF!</v>
      </c>
      <c r="BJ231" s="14" t="s">
        <v>143</v>
      </c>
      <c r="BK231" s="123" t="s">
        <v>2908</v>
      </c>
    </row>
    <row r="232" spans="1:63" s="2" customFormat="1" ht="24.2" customHeight="1" x14ac:dyDescent="0.2">
      <c r="A232" s="25"/>
      <c r="B232" s="112"/>
      <c r="C232" s="113" t="s">
        <v>473</v>
      </c>
      <c r="D232" s="113" t="s">
        <v>145</v>
      </c>
      <c r="E232" s="114" t="s">
        <v>2159</v>
      </c>
      <c r="F232" s="115" t="s">
        <v>2160</v>
      </c>
      <c r="G232" s="116" t="s">
        <v>727</v>
      </c>
      <c r="H232" s="117">
        <v>0.73599999999999999</v>
      </c>
      <c r="I232" s="118"/>
      <c r="J232" s="26"/>
      <c r="K232" s="119" t="s">
        <v>1</v>
      </c>
      <c r="L232" s="120" t="s">
        <v>37</v>
      </c>
      <c r="M232" s="121">
        <v>0</v>
      </c>
      <c r="N232" s="121">
        <f t="shared" si="18"/>
        <v>0</v>
      </c>
      <c r="O232" s="121">
        <v>0</v>
      </c>
      <c r="P232" s="121">
        <f t="shared" si="19"/>
        <v>0</v>
      </c>
      <c r="Q232" s="121">
        <v>0</v>
      </c>
      <c r="R232" s="122">
        <f t="shared" si="20"/>
        <v>0</v>
      </c>
      <c r="S232" s="25"/>
      <c r="T232" s="25"/>
      <c r="U232" s="25"/>
      <c r="V232" s="25"/>
      <c r="W232" s="25"/>
      <c r="X232" s="25"/>
      <c r="Y232" s="25"/>
      <c r="Z232" s="25"/>
      <c r="AA232" s="25"/>
      <c r="AB232" s="25"/>
      <c r="AC232" s="25"/>
      <c r="AP232" s="123" t="s">
        <v>143</v>
      </c>
      <c r="AR232" s="123" t="s">
        <v>145</v>
      </c>
      <c r="AS232" s="123" t="s">
        <v>67</v>
      </c>
      <c r="AW232" s="14" t="s">
        <v>144</v>
      </c>
      <c r="BC232" s="124" t="e">
        <f>IF(L232="základní",#REF!,0)</f>
        <v>#REF!</v>
      </c>
      <c r="BD232" s="124">
        <f>IF(L232="snížená",#REF!,0)</f>
        <v>0</v>
      </c>
      <c r="BE232" s="124">
        <f>IF(L232="zákl. přenesená",#REF!,0)</f>
        <v>0</v>
      </c>
      <c r="BF232" s="124">
        <f>IF(L232="sníž. přenesená",#REF!,0)</f>
        <v>0</v>
      </c>
      <c r="BG232" s="124">
        <f>IF(L232="nulová",#REF!,0)</f>
        <v>0</v>
      </c>
      <c r="BH232" s="14" t="s">
        <v>65</v>
      </c>
      <c r="BI232" s="124" t="e">
        <f>ROUND(#REF!*H232,2)</f>
        <v>#REF!</v>
      </c>
      <c r="BJ232" s="14" t="s">
        <v>143</v>
      </c>
      <c r="BK232" s="123" t="s">
        <v>2909</v>
      </c>
    </row>
    <row r="233" spans="1:63" s="2" customFormat="1" ht="16.5" customHeight="1" x14ac:dyDescent="0.2">
      <c r="A233" s="25"/>
      <c r="B233" s="112"/>
      <c r="C233" s="113" t="s">
        <v>477</v>
      </c>
      <c r="D233" s="113" t="s">
        <v>145</v>
      </c>
      <c r="E233" s="114" t="s">
        <v>2162</v>
      </c>
      <c r="F233" s="115" t="s">
        <v>2163</v>
      </c>
      <c r="G233" s="116" t="s">
        <v>905</v>
      </c>
      <c r="H233" s="117">
        <v>0.73599999999999999</v>
      </c>
      <c r="I233" s="118"/>
      <c r="J233" s="26"/>
      <c r="K233" s="119" t="s">
        <v>1</v>
      </c>
      <c r="L233" s="120" t="s">
        <v>37</v>
      </c>
      <c r="M233" s="121">
        <v>0</v>
      </c>
      <c r="N233" s="121">
        <f t="shared" si="18"/>
        <v>0</v>
      </c>
      <c r="O233" s="121">
        <v>0</v>
      </c>
      <c r="P233" s="121">
        <f t="shared" si="19"/>
        <v>0</v>
      </c>
      <c r="Q233" s="121">
        <v>0</v>
      </c>
      <c r="R233" s="122">
        <f t="shared" si="20"/>
        <v>0</v>
      </c>
      <c r="S233" s="25"/>
      <c r="T233" s="25"/>
      <c r="U233" s="25"/>
      <c r="V233" s="25"/>
      <c r="W233" s="25"/>
      <c r="X233" s="25"/>
      <c r="Y233" s="25"/>
      <c r="Z233" s="25"/>
      <c r="AA233" s="25"/>
      <c r="AB233" s="25"/>
      <c r="AC233" s="25"/>
      <c r="AP233" s="123" t="s">
        <v>143</v>
      </c>
      <c r="AR233" s="123" t="s">
        <v>145</v>
      </c>
      <c r="AS233" s="123" t="s">
        <v>67</v>
      </c>
      <c r="AW233" s="14" t="s">
        <v>144</v>
      </c>
      <c r="BC233" s="124" t="e">
        <f>IF(L233="základní",#REF!,0)</f>
        <v>#REF!</v>
      </c>
      <c r="BD233" s="124">
        <f>IF(L233="snížená",#REF!,0)</f>
        <v>0</v>
      </c>
      <c r="BE233" s="124">
        <f>IF(L233="zákl. přenesená",#REF!,0)</f>
        <v>0</v>
      </c>
      <c r="BF233" s="124">
        <f>IF(L233="sníž. přenesená",#REF!,0)</f>
        <v>0</v>
      </c>
      <c r="BG233" s="124">
        <f>IF(L233="nulová",#REF!,0)</f>
        <v>0</v>
      </c>
      <c r="BH233" s="14" t="s">
        <v>65</v>
      </c>
      <c r="BI233" s="124" t="e">
        <f>ROUND(#REF!*H233,2)</f>
        <v>#REF!</v>
      </c>
      <c r="BJ233" s="14" t="s">
        <v>143</v>
      </c>
      <c r="BK233" s="123" t="s">
        <v>2910</v>
      </c>
    </row>
    <row r="234" spans="1:63" s="2" customFormat="1" ht="24.2" customHeight="1" x14ac:dyDescent="0.2">
      <c r="A234" s="25"/>
      <c r="B234" s="112"/>
      <c r="C234" s="113" t="s">
        <v>481</v>
      </c>
      <c r="D234" s="113" t="s">
        <v>145</v>
      </c>
      <c r="E234" s="114" t="s">
        <v>2165</v>
      </c>
      <c r="F234" s="115" t="s">
        <v>2166</v>
      </c>
      <c r="G234" s="116" t="s">
        <v>339</v>
      </c>
      <c r="H234" s="117">
        <v>288.11099999999999</v>
      </c>
      <c r="I234" s="118"/>
      <c r="J234" s="26"/>
      <c r="K234" s="119" t="s">
        <v>1</v>
      </c>
      <c r="L234" s="120" t="s">
        <v>37</v>
      </c>
      <c r="M234" s="121">
        <v>0</v>
      </c>
      <c r="N234" s="121">
        <f t="shared" si="18"/>
        <v>0</v>
      </c>
      <c r="O234" s="121">
        <v>0</v>
      </c>
      <c r="P234" s="121">
        <f t="shared" si="19"/>
        <v>0</v>
      </c>
      <c r="Q234" s="121">
        <v>0</v>
      </c>
      <c r="R234" s="122">
        <f t="shared" si="20"/>
        <v>0</v>
      </c>
      <c r="S234" s="25"/>
      <c r="T234" s="25"/>
      <c r="U234" s="25"/>
      <c r="V234" s="25"/>
      <c r="W234" s="25"/>
      <c r="X234" s="25"/>
      <c r="Y234" s="25"/>
      <c r="Z234" s="25"/>
      <c r="AA234" s="25"/>
      <c r="AB234" s="25"/>
      <c r="AC234" s="25"/>
      <c r="AP234" s="123" t="s">
        <v>214</v>
      </c>
      <c r="AR234" s="123" t="s">
        <v>145</v>
      </c>
      <c r="AS234" s="123" t="s">
        <v>67</v>
      </c>
      <c r="AW234" s="14" t="s">
        <v>144</v>
      </c>
      <c r="BC234" s="124" t="e">
        <f>IF(L234="základní",#REF!,0)</f>
        <v>#REF!</v>
      </c>
      <c r="BD234" s="124">
        <f>IF(L234="snížená",#REF!,0)</f>
        <v>0</v>
      </c>
      <c r="BE234" s="124">
        <f>IF(L234="zákl. přenesená",#REF!,0)</f>
        <v>0</v>
      </c>
      <c r="BF234" s="124">
        <f>IF(L234="sníž. přenesená",#REF!,0)</f>
        <v>0</v>
      </c>
      <c r="BG234" s="124">
        <f>IF(L234="nulová",#REF!,0)</f>
        <v>0</v>
      </c>
      <c r="BH234" s="14" t="s">
        <v>65</v>
      </c>
      <c r="BI234" s="124" t="e">
        <f>ROUND(#REF!*H234,2)</f>
        <v>#REF!</v>
      </c>
      <c r="BJ234" s="14" t="s">
        <v>214</v>
      </c>
      <c r="BK234" s="123" t="s">
        <v>2911</v>
      </c>
    </row>
    <row r="235" spans="1:63" s="12" customFormat="1" ht="22.9" customHeight="1" x14ac:dyDescent="0.2">
      <c r="B235" s="103"/>
      <c r="D235" s="104" t="s">
        <v>56</v>
      </c>
      <c r="E235" s="125" t="s">
        <v>273</v>
      </c>
      <c r="F235" s="125" t="s">
        <v>274</v>
      </c>
      <c r="J235" s="103"/>
      <c r="K235" s="106"/>
      <c r="L235" s="107"/>
      <c r="M235" s="107"/>
      <c r="N235" s="108">
        <f>SUM(N236:N245)</f>
        <v>69.966350000000006</v>
      </c>
      <c r="O235" s="107"/>
      <c r="P235" s="108">
        <f>SUM(P236:P245)</f>
        <v>1.74918208</v>
      </c>
      <c r="Q235" s="107"/>
      <c r="R235" s="109">
        <f>SUM(R236:R245)</f>
        <v>3.3786259999999997</v>
      </c>
      <c r="AP235" s="104" t="s">
        <v>67</v>
      </c>
      <c r="AR235" s="110" t="s">
        <v>56</v>
      </c>
      <c r="AS235" s="110" t="s">
        <v>65</v>
      </c>
      <c r="AW235" s="104" t="s">
        <v>144</v>
      </c>
      <c r="BI235" s="111" t="e">
        <f>SUM(BI236:BI245)</f>
        <v>#REF!</v>
      </c>
    </row>
    <row r="236" spans="1:63" s="2" customFormat="1" ht="24.2" customHeight="1" x14ac:dyDescent="0.2">
      <c r="A236" s="25"/>
      <c r="B236" s="112"/>
      <c r="C236" s="113" t="s">
        <v>485</v>
      </c>
      <c r="D236" s="113" t="s">
        <v>145</v>
      </c>
      <c r="E236" s="114" t="s">
        <v>2722</v>
      </c>
      <c r="F236" s="115" t="s">
        <v>2723</v>
      </c>
      <c r="G236" s="116" t="s">
        <v>178</v>
      </c>
      <c r="H236" s="117">
        <v>88.911000000000001</v>
      </c>
      <c r="I236" s="118"/>
      <c r="J236" s="26"/>
      <c r="K236" s="119" t="s">
        <v>1</v>
      </c>
      <c r="L236" s="120" t="s">
        <v>37</v>
      </c>
      <c r="M236" s="121">
        <v>0.09</v>
      </c>
      <c r="N236" s="121">
        <f t="shared" ref="N236:N245" si="21">M236*H236</f>
        <v>8.0019899999999993</v>
      </c>
      <c r="O236" s="121">
        <v>0</v>
      </c>
      <c r="P236" s="121">
        <f t="shared" ref="P236:P245" si="22">O236*H236</f>
        <v>0</v>
      </c>
      <c r="Q236" s="121">
        <v>0.03</v>
      </c>
      <c r="R236" s="122">
        <f t="shared" ref="R236:R245" si="23">Q236*H236</f>
        <v>2.6673299999999998</v>
      </c>
      <c r="S236" s="25"/>
      <c r="T236" s="25"/>
      <c r="U236" s="25"/>
      <c r="V236" s="25"/>
      <c r="W236" s="25"/>
      <c r="X236" s="25"/>
      <c r="Y236" s="25"/>
      <c r="Z236" s="25"/>
      <c r="AA236" s="25"/>
      <c r="AB236" s="25"/>
      <c r="AC236" s="25"/>
      <c r="AP236" s="123" t="s">
        <v>214</v>
      </c>
      <c r="AR236" s="123" t="s">
        <v>145</v>
      </c>
      <c r="AS236" s="123" t="s">
        <v>67</v>
      </c>
      <c r="AW236" s="14" t="s">
        <v>144</v>
      </c>
      <c r="BC236" s="124" t="e">
        <f>IF(L236="základní",#REF!,0)</f>
        <v>#REF!</v>
      </c>
      <c r="BD236" s="124">
        <f>IF(L236="snížená",#REF!,0)</f>
        <v>0</v>
      </c>
      <c r="BE236" s="124">
        <f>IF(L236="zákl. přenesená",#REF!,0)</f>
        <v>0</v>
      </c>
      <c r="BF236" s="124">
        <f>IF(L236="sníž. přenesená",#REF!,0)</f>
        <v>0</v>
      </c>
      <c r="BG236" s="124">
        <f>IF(L236="nulová",#REF!,0)</f>
        <v>0</v>
      </c>
      <c r="BH236" s="14" t="s">
        <v>65</v>
      </c>
      <c r="BI236" s="124" t="e">
        <f>ROUND(#REF!*H236,2)</f>
        <v>#REF!</v>
      </c>
      <c r="BJ236" s="14" t="s">
        <v>214</v>
      </c>
      <c r="BK236" s="123" t="s">
        <v>2724</v>
      </c>
    </row>
    <row r="237" spans="1:63" s="2" customFormat="1" ht="33" customHeight="1" x14ac:dyDescent="0.2">
      <c r="A237" s="25"/>
      <c r="B237" s="112"/>
      <c r="C237" s="113" t="s">
        <v>491</v>
      </c>
      <c r="D237" s="113" t="s">
        <v>145</v>
      </c>
      <c r="E237" s="114" t="s">
        <v>2725</v>
      </c>
      <c r="F237" s="115" t="s">
        <v>2726</v>
      </c>
      <c r="G237" s="116" t="s">
        <v>178</v>
      </c>
      <c r="H237" s="117">
        <v>44.456000000000003</v>
      </c>
      <c r="I237" s="118"/>
      <c r="J237" s="26"/>
      <c r="K237" s="119" t="s">
        <v>1</v>
      </c>
      <c r="L237" s="120" t="s">
        <v>37</v>
      </c>
      <c r="M237" s="121">
        <v>0.14000000000000001</v>
      </c>
      <c r="N237" s="121">
        <f t="shared" si="21"/>
        <v>6.2238400000000009</v>
      </c>
      <c r="O237" s="121">
        <v>0</v>
      </c>
      <c r="P237" s="121">
        <f t="shared" si="22"/>
        <v>0</v>
      </c>
      <c r="Q237" s="121">
        <v>1.6E-2</v>
      </c>
      <c r="R237" s="122">
        <f t="shared" si="23"/>
        <v>0.71129600000000004</v>
      </c>
      <c r="S237" s="25"/>
      <c r="T237" s="25"/>
      <c r="U237" s="25"/>
      <c r="V237" s="25"/>
      <c r="W237" s="25"/>
      <c r="X237" s="25"/>
      <c r="Y237" s="25"/>
      <c r="Z237" s="25"/>
      <c r="AA237" s="25"/>
      <c r="AB237" s="25"/>
      <c r="AC237" s="25"/>
      <c r="AP237" s="123" t="s">
        <v>214</v>
      </c>
      <c r="AR237" s="123" t="s">
        <v>145</v>
      </c>
      <c r="AS237" s="123" t="s">
        <v>67</v>
      </c>
      <c r="AW237" s="14" t="s">
        <v>144</v>
      </c>
      <c r="BC237" s="124" t="e">
        <f>IF(L237="základní",#REF!,0)</f>
        <v>#REF!</v>
      </c>
      <c r="BD237" s="124">
        <f>IF(L237="snížená",#REF!,0)</f>
        <v>0</v>
      </c>
      <c r="BE237" s="124">
        <f>IF(L237="zákl. přenesená",#REF!,0)</f>
        <v>0</v>
      </c>
      <c r="BF237" s="124">
        <f>IF(L237="sníž. přenesená",#REF!,0)</f>
        <v>0</v>
      </c>
      <c r="BG237" s="124">
        <f>IF(L237="nulová",#REF!,0)</f>
        <v>0</v>
      </c>
      <c r="BH237" s="14" t="s">
        <v>65</v>
      </c>
      <c r="BI237" s="124" t="e">
        <f>ROUND(#REF!*H237,2)</f>
        <v>#REF!</v>
      </c>
      <c r="BJ237" s="14" t="s">
        <v>214</v>
      </c>
      <c r="BK237" s="123" t="s">
        <v>2727</v>
      </c>
    </row>
    <row r="238" spans="1:63" s="2" customFormat="1" ht="62.65" customHeight="1" x14ac:dyDescent="0.2">
      <c r="A238" s="25"/>
      <c r="B238" s="112"/>
      <c r="C238" s="113" t="s">
        <v>495</v>
      </c>
      <c r="D238" s="113" t="s">
        <v>145</v>
      </c>
      <c r="E238" s="114" t="s">
        <v>2728</v>
      </c>
      <c r="F238" s="115" t="s">
        <v>2729</v>
      </c>
      <c r="G238" s="116" t="s">
        <v>178</v>
      </c>
      <c r="H238" s="117">
        <v>44.456000000000003</v>
      </c>
      <c r="I238" s="118"/>
      <c r="J238" s="26"/>
      <c r="K238" s="119" t="s">
        <v>1</v>
      </c>
      <c r="L238" s="120" t="s">
        <v>37</v>
      </c>
      <c r="M238" s="121">
        <v>0.32800000000000001</v>
      </c>
      <c r="N238" s="121">
        <f t="shared" si="21"/>
        <v>14.581568000000001</v>
      </c>
      <c r="O238" s="121">
        <v>5.0000000000000002E-5</v>
      </c>
      <c r="P238" s="121">
        <f t="shared" si="22"/>
        <v>2.2228000000000005E-3</v>
      </c>
      <c r="Q238" s="121">
        <v>0</v>
      </c>
      <c r="R238" s="122">
        <f t="shared" si="23"/>
        <v>0</v>
      </c>
      <c r="S238" s="25"/>
      <c r="T238" s="25"/>
      <c r="U238" s="25"/>
      <c r="V238" s="25"/>
      <c r="W238" s="25"/>
      <c r="X238" s="25"/>
      <c r="Y238" s="25"/>
      <c r="Z238" s="25"/>
      <c r="AA238" s="25"/>
      <c r="AB238" s="25"/>
      <c r="AC238" s="25"/>
      <c r="AP238" s="123" t="s">
        <v>214</v>
      </c>
      <c r="AR238" s="123" t="s">
        <v>145</v>
      </c>
      <c r="AS238" s="123" t="s">
        <v>67</v>
      </c>
      <c r="AW238" s="14" t="s">
        <v>144</v>
      </c>
      <c r="BC238" s="124" t="e">
        <f>IF(L238="základní",#REF!,0)</f>
        <v>#REF!</v>
      </c>
      <c r="BD238" s="124">
        <f>IF(L238="snížená",#REF!,0)</f>
        <v>0</v>
      </c>
      <c r="BE238" s="124">
        <f>IF(L238="zákl. přenesená",#REF!,0)</f>
        <v>0</v>
      </c>
      <c r="BF238" s="124">
        <f>IF(L238="sníž. přenesená",#REF!,0)</f>
        <v>0</v>
      </c>
      <c r="BG238" s="124">
        <f>IF(L238="nulová",#REF!,0)</f>
        <v>0</v>
      </c>
      <c r="BH238" s="14" t="s">
        <v>65</v>
      </c>
      <c r="BI238" s="124" t="e">
        <f>ROUND(#REF!*H238,2)</f>
        <v>#REF!</v>
      </c>
      <c r="BJ238" s="14" t="s">
        <v>214</v>
      </c>
      <c r="BK238" s="123" t="s">
        <v>2730</v>
      </c>
    </row>
    <row r="239" spans="1:63" s="2" customFormat="1" ht="16.5" customHeight="1" x14ac:dyDescent="0.2">
      <c r="A239" s="25"/>
      <c r="B239" s="112"/>
      <c r="C239" s="113" t="s">
        <v>499</v>
      </c>
      <c r="D239" s="113" t="s">
        <v>145</v>
      </c>
      <c r="E239" s="114" t="s">
        <v>2731</v>
      </c>
      <c r="F239" s="115" t="s">
        <v>2732</v>
      </c>
      <c r="G239" s="116" t="s">
        <v>178</v>
      </c>
      <c r="H239" s="117">
        <v>44.456000000000003</v>
      </c>
      <c r="I239" s="118"/>
      <c r="J239" s="26"/>
      <c r="K239" s="119" t="s">
        <v>1</v>
      </c>
      <c r="L239" s="120" t="s">
        <v>37</v>
      </c>
      <c r="M239" s="121">
        <v>0.30099999999999999</v>
      </c>
      <c r="N239" s="121">
        <f t="shared" si="21"/>
        <v>13.381256</v>
      </c>
      <c r="O239" s="121">
        <v>0</v>
      </c>
      <c r="P239" s="121">
        <f t="shared" si="22"/>
        <v>0</v>
      </c>
      <c r="Q239" s="121">
        <v>0</v>
      </c>
      <c r="R239" s="122">
        <f t="shared" si="23"/>
        <v>0</v>
      </c>
      <c r="S239" s="25"/>
      <c r="T239" s="25"/>
      <c r="U239" s="25"/>
      <c r="V239" s="25"/>
      <c r="W239" s="25"/>
      <c r="X239" s="25"/>
      <c r="Y239" s="25"/>
      <c r="Z239" s="25"/>
      <c r="AA239" s="25"/>
      <c r="AB239" s="25"/>
      <c r="AC239" s="25"/>
      <c r="AP239" s="123" t="s">
        <v>214</v>
      </c>
      <c r="AR239" s="123" t="s">
        <v>145</v>
      </c>
      <c r="AS239" s="123" t="s">
        <v>67</v>
      </c>
      <c r="AW239" s="14" t="s">
        <v>144</v>
      </c>
      <c r="BC239" s="124" t="e">
        <f>IF(L239="základní",#REF!,0)</f>
        <v>#REF!</v>
      </c>
      <c r="BD239" s="124">
        <f>IF(L239="snížená",#REF!,0)</f>
        <v>0</v>
      </c>
      <c r="BE239" s="124">
        <f>IF(L239="zákl. přenesená",#REF!,0)</f>
        <v>0</v>
      </c>
      <c r="BF239" s="124">
        <f>IF(L239="sníž. přenesená",#REF!,0)</f>
        <v>0</v>
      </c>
      <c r="BG239" s="124">
        <f>IF(L239="nulová",#REF!,0)</f>
        <v>0</v>
      </c>
      <c r="BH239" s="14" t="s">
        <v>65</v>
      </c>
      <c r="BI239" s="124" t="e">
        <f>ROUND(#REF!*H239,2)</f>
        <v>#REF!</v>
      </c>
      <c r="BJ239" s="14" t="s">
        <v>214</v>
      </c>
      <c r="BK239" s="123" t="s">
        <v>2733</v>
      </c>
    </row>
    <row r="240" spans="1:63" s="2" customFormat="1" ht="16.5" customHeight="1" x14ac:dyDescent="0.2">
      <c r="A240" s="25"/>
      <c r="B240" s="112"/>
      <c r="C240" s="126" t="s">
        <v>505</v>
      </c>
      <c r="D240" s="126" t="s">
        <v>242</v>
      </c>
      <c r="E240" s="127" t="s">
        <v>291</v>
      </c>
      <c r="F240" s="128" t="s">
        <v>2734</v>
      </c>
      <c r="G240" s="129" t="s">
        <v>155</v>
      </c>
      <c r="H240" s="130">
        <v>1.3340000000000001</v>
      </c>
      <c r="I240" s="131"/>
      <c r="J240" s="132"/>
      <c r="K240" s="133" t="s">
        <v>1</v>
      </c>
      <c r="L240" s="134" t="s">
        <v>37</v>
      </c>
      <c r="M240" s="121">
        <v>0</v>
      </c>
      <c r="N240" s="121">
        <f t="shared" si="21"/>
        <v>0</v>
      </c>
      <c r="O240" s="121">
        <v>0.55000000000000004</v>
      </c>
      <c r="P240" s="121">
        <f t="shared" si="22"/>
        <v>0.73370000000000013</v>
      </c>
      <c r="Q240" s="121">
        <v>0</v>
      </c>
      <c r="R240" s="122">
        <f t="shared" si="23"/>
        <v>0</v>
      </c>
      <c r="S240" s="25"/>
      <c r="T240" s="25"/>
      <c r="U240" s="25"/>
      <c r="V240" s="25"/>
      <c r="W240" s="25"/>
      <c r="X240" s="25"/>
      <c r="Y240" s="25"/>
      <c r="Z240" s="25"/>
      <c r="AA240" s="25"/>
      <c r="AB240" s="25"/>
      <c r="AC240" s="25"/>
      <c r="AP240" s="123" t="s">
        <v>267</v>
      </c>
      <c r="AR240" s="123" t="s">
        <v>242</v>
      </c>
      <c r="AS240" s="123" t="s">
        <v>67</v>
      </c>
      <c r="AW240" s="14" t="s">
        <v>144</v>
      </c>
      <c r="BC240" s="124" t="e">
        <f>IF(L240="základní",#REF!,0)</f>
        <v>#REF!</v>
      </c>
      <c r="BD240" s="124">
        <f>IF(L240="snížená",#REF!,0)</f>
        <v>0</v>
      </c>
      <c r="BE240" s="124">
        <f>IF(L240="zákl. přenesená",#REF!,0)</f>
        <v>0</v>
      </c>
      <c r="BF240" s="124">
        <f>IF(L240="sníž. přenesená",#REF!,0)</f>
        <v>0</v>
      </c>
      <c r="BG240" s="124">
        <f>IF(L240="nulová",#REF!,0)</f>
        <v>0</v>
      </c>
      <c r="BH240" s="14" t="s">
        <v>65</v>
      </c>
      <c r="BI240" s="124" t="e">
        <f>ROUND(#REF!*H240,2)</f>
        <v>#REF!</v>
      </c>
      <c r="BJ240" s="14" t="s">
        <v>214</v>
      </c>
      <c r="BK240" s="123" t="s">
        <v>2735</v>
      </c>
    </row>
    <row r="241" spans="1:63" s="2" customFormat="1" ht="16.5" customHeight="1" x14ac:dyDescent="0.2">
      <c r="A241" s="25"/>
      <c r="B241" s="112"/>
      <c r="C241" s="113" t="s">
        <v>509</v>
      </c>
      <c r="D241" s="113" t="s">
        <v>145</v>
      </c>
      <c r="E241" s="114" t="s">
        <v>2736</v>
      </c>
      <c r="F241" s="115" t="s">
        <v>2737</v>
      </c>
      <c r="G241" s="116" t="s">
        <v>155</v>
      </c>
      <c r="H241" s="117">
        <v>1.3340000000000001</v>
      </c>
      <c r="I241" s="118"/>
      <c r="J241" s="26"/>
      <c r="K241" s="119" t="s">
        <v>1</v>
      </c>
      <c r="L241" s="120" t="s">
        <v>37</v>
      </c>
      <c r="M241" s="121">
        <v>3.4</v>
      </c>
      <c r="N241" s="121">
        <f t="shared" si="21"/>
        <v>4.5356000000000005</v>
      </c>
      <c r="O241" s="121">
        <v>0</v>
      </c>
      <c r="P241" s="121">
        <f t="shared" si="22"/>
        <v>0</v>
      </c>
      <c r="Q241" s="121">
        <v>0</v>
      </c>
      <c r="R241" s="122">
        <f t="shared" si="23"/>
        <v>0</v>
      </c>
      <c r="S241" s="25"/>
      <c r="T241" s="25"/>
      <c r="U241" s="25"/>
      <c r="V241" s="25"/>
      <c r="W241" s="25"/>
      <c r="X241" s="25"/>
      <c r="Y241" s="25"/>
      <c r="Z241" s="25"/>
      <c r="AA241" s="25"/>
      <c r="AB241" s="25"/>
      <c r="AC241" s="25"/>
      <c r="AP241" s="123" t="s">
        <v>214</v>
      </c>
      <c r="AR241" s="123" t="s">
        <v>145</v>
      </c>
      <c r="AS241" s="123" t="s">
        <v>67</v>
      </c>
      <c r="AW241" s="14" t="s">
        <v>144</v>
      </c>
      <c r="BC241" s="124" t="e">
        <f>IF(L241="základní",#REF!,0)</f>
        <v>#REF!</v>
      </c>
      <c r="BD241" s="124">
        <f>IF(L241="snížená",#REF!,0)</f>
        <v>0</v>
      </c>
      <c r="BE241" s="124">
        <f>IF(L241="zákl. přenesená",#REF!,0)</f>
        <v>0</v>
      </c>
      <c r="BF241" s="124">
        <f>IF(L241="sníž. přenesená",#REF!,0)</f>
        <v>0</v>
      </c>
      <c r="BG241" s="124">
        <f>IF(L241="nulová",#REF!,0)</f>
        <v>0</v>
      </c>
      <c r="BH241" s="14" t="s">
        <v>65</v>
      </c>
      <c r="BI241" s="124" t="e">
        <f>ROUND(#REF!*H241,2)</f>
        <v>#REF!</v>
      </c>
      <c r="BJ241" s="14" t="s">
        <v>214</v>
      </c>
      <c r="BK241" s="123" t="s">
        <v>2738</v>
      </c>
    </row>
    <row r="242" spans="1:63" s="2" customFormat="1" ht="33" customHeight="1" x14ac:dyDescent="0.2">
      <c r="A242" s="25"/>
      <c r="B242" s="112"/>
      <c r="C242" s="113" t="s">
        <v>513</v>
      </c>
      <c r="D242" s="113" t="s">
        <v>145</v>
      </c>
      <c r="E242" s="114" t="s">
        <v>2739</v>
      </c>
      <c r="F242" s="115" t="s">
        <v>2740</v>
      </c>
      <c r="G242" s="116" t="s">
        <v>155</v>
      </c>
      <c r="H242" s="117">
        <v>1.3340000000000001</v>
      </c>
      <c r="I242" s="118"/>
      <c r="J242" s="26"/>
      <c r="K242" s="119" t="s">
        <v>1</v>
      </c>
      <c r="L242" s="120" t="s">
        <v>37</v>
      </c>
      <c r="M242" s="121">
        <v>1.56</v>
      </c>
      <c r="N242" s="121">
        <f t="shared" si="21"/>
        <v>2.0810400000000002</v>
      </c>
      <c r="O242" s="121">
        <v>1.08E-3</v>
      </c>
      <c r="P242" s="121">
        <f t="shared" si="22"/>
        <v>1.4407200000000002E-3</v>
      </c>
      <c r="Q242" s="121">
        <v>0</v>
      </c>
      <c r="R242" s="122">
        <f t="shared" si="23"/>
        <v>0</v>
      </c>
      <c r="S242" s="25"/>
      <c r="T242" s="25"/>
      <c r="U242" s="25"/>
      <c r="V242" s="25"/>
      <c r="W242" s="25"/>
      <c r="X242" s="25"/>
      <c r="Y242" s="25"/>
      <c r="Z242" s="25"/>
      <c r="AA242" s="25"/>
      <c r="AB242" s="25"/>
      <c r="AC242" s="25"/>
      <c r="AP242" s="123" t="s">
        <v>214</v>
      </c>
      <c r="AR242" s="123" t="s">
        <v>145</v>
      </c>
      <c r="AS242" s="123" t="s">
        <v>67</v>
      </c>
      <c r="AW242" s="14" t="s">
        <v>144</v>
      </c>
      <c r="BC242" s="124" t="e">
        <f>IF(L242="základní",#REF!,0)</f>
        <v>#REF!</v>
      </c>
      <c r="BD242" s="124">
        <f>IF(L242="snížená",#REF!,0)</f>
        <v>0</v>
      </c>
      <c r="BE242" s="124">
        <f>IF(L242="zákl. přenesená",#REF!,0)</f>
        <v>0</v>
      </c>
      <c r="BF242" s="124">
        <f>IF(L242="sníž. přenesená",#REF!,0)</f>
        <v>0</v>
      </c>
      <c r="BG242" s="124">
        <f>IF(L242="nulová",#REF!,0)</f>
        <v>0</v>
      </c>
      <c r="BH242" s="14" t="s">
        <v>65</v>
      </c>
      <c r="BI242" s="124" t="e">
        <f>ROUND(#REF!*H242,2)</f>
        <v>#REF!</v>
      </c>
      <c r="BJ242" s="14" t="s">
        <v>214</v>
      </c>
      <c r="BK242" s="123" t="s">
        <v>2741</v>
      </c>
    </row>
    <row r="243" spans="1:63" s="2" customFormat="1" ht="37.9" customHeight="1" x14ac:dyDescent="0.2">
      <c r="A243" s="25"/>
      <c r="B243" s="112"/>
      <c r="C243" s="113" t="s">
        <v>517</v>
      </c>
      <c r="D243" s="113" t="s">
        <v>145</v>
      </c>
      <c r="E243" s="114" t="s">
        <v>2742</v>
      </c>
      <c r="F243" s="115" t="s">
        <v>2743</v>
      </c>
      <c r="G243" s="116" t="s">
        <v>178</v>
      </c>
      <c r="H243" s="117">
        <v>44.456000000000003</v>
      </c>
      <c r="I243" s="118"/>
      <c r="J243" s="26"/>
      <c r="K243" s="119" t="s">
        <v>1</v>
      </c>
      <c r="L243" s="120" t="s">
        <v>37</v>
      </c>
      <c r="M243" s="121">
        <v>0.47599999999999998</v>
      </c>
      <c r="N243" s="121">
        <f t="shared" si="21"/>
        <v>21.161056000000002</v>
      </c>
      <c r="O243" s="121">
        <v>2.2579999999999999E-2</v>
      </c>
      <c r="P243" s="121">
        <f t="shared" si="22"/>
        <v>1.00381648</v>
      </c>
      <c r="Q243" s="121">
        <v>0</v>
      </c>
      <c r="R243" s="122">
        <f t="shared" si="23"/>
        <v>0</v>
      </c>
      <c r="S243" s="25"/>
      <c r="T243" s="25"/>
      <c r="U243" s="25"/>
      <c r="V243" s="25"/>
      <c r="W243" s="25"/>
      <c r="X243" s="25"/>
      <c r="Y243" s="25"/>
      <c r="Z243" s="25"/>
      <c r="AA243" s="25"/>
      <c r="AB243" s="25"/>
      <c r="AC243" s="25"/>
      <c r="AP243" s="123" t="s">
        <v>214</v>
      </c>
      <c r="AR243" s="123" t="s">
        <v>145</v>
      </c>
      <c r="AS243" s="123" t="s">
        <v>67</v>
      </c>
      <c r="AW243" s="14" t="s">
        <v>144</v>
      </c>
      <c r="BC243" s="124" t="e">
        <f>IF(L243="základní",#REF!,0)</f>
        <v>#REF!</v>
      </c>
      <c r="BD243" s="124">
        <f>IF(L243="snížená",#REF!,0)</f>
        <v>0</v>
      </c>
      <c r="BE243" s="124">
        <f>IF(L243="zákl. přenesená",#REF!,0)</f>
        <v>0</v>
      </c>
      <c r="BF243" s="124">
        <f>IF(L243="sníž. přenesená",#REF!,0)</f>
        <v>0</v>
      </c>
      <c r="BG243" s="124">
        <f>IF(L243="nulová",#REF!,0)</f>
        <v>0</v>
      </c>
      <c r="BH243" s="14" t="s">
        <v>65</v>
      </c>
      <c r="BI243" s="124" t="e">
        <f>ROUND(#REF!*H243,2)</f>
        <v>#REF!</v>
      </c>
      <c r="BJ243" s="14" t="s">
        <v>214</v>
      </c>
      <c r="BK243" s="123" t="s">
        <v>2744</v>
      </c>
    </row>
    <row r="244" spans="1:63" s="2" customFormat="1" ht="24.2" customHeight="1" x14ac:dyDescent="0.2">
      <c r="A244" s="25"/>
      <c r="B244" s="112"/>
      <c r="C244" s="113" t="s">
        <v>521</v>
      </c>
      <c r="D244" s="113" t="s">
        <v>145</v>
      </c>
      <c r="E244" s="114" t="s">
        <v>2745</v>
      </c>
      <c r="F244" s="115" t="s">
        <v>2746</v>
      </c>
      <c r="G244" s="116" t="s">
        <v>178</v>
      </c>
      <c r="H244" s="117">
        <v>44.456000000000003</v>
      </c>
      <c r="I244" s="118"/>
      <c r="J244" s="26"/>
      <c r="K244" s="119" t="s">
        <v>1</v>
      </c>
      <c r="L244" s="120" t="s">
        <v>37</v>
      </c>
      <c r="M244" s="121">
        <v>0</v>
      </c>
      <c r="N244" s="121">
        <f t="shared" si="21"/>
        <v>0</v>
      </c>
      <c r="O244" s="121">
        <v>1.8000000000000001E-4</v>
      </c>
      <c r="P244" s="121">
        <f t="shared" si="22"/>
        <v>8.0020800000000017E-3</v>
      </c>
      <c r="Q244" s="121">
        <v>0</v>
      </c>
      <c r="R244" s="122">
        <f t="shared" si="23"/>
        <v>0</v>
      </c>
      <c r="S244" s="25"/>
      <c r="T244" s="25"/>
      <c r="U244" s="25"/>
      <c r="V244" s="25"/>
      <c r="W244" s="25"/>
      <c r="X244" s="25"/>
      <c r="Y244" s="25"/>
      <c r="Z244" s="25"/>
      <c r="AA244" s="25"/>
      <c r="AB244" s="25"/>
      <c r="AC244" s="25"/>
      <c r="AP244" s="123" t="s">
        <v>214</v>
      </c>
      <c r="AR244" s="123" t="s">
        <v>145</v>
      </c>
      <c r="AS244" s="123" t="s">
        <v>67</v>
      </c>
      <c r="AW244" s="14" t="s">
        <v>144</v>
      </c>
      <c r="BC244" s="124" t="e">
        <f>IF(L244="základní",#REF!,0)</f>
        <v>#REF!</v>
      </c>
      <c r="BD244" s="124">
        <f>IF(L244="snížená",#REF!,0)</f>
        <v>0</v>
      </c>
      <c r="BE244" s="124">
        <f>IF(L244="zákl. přenesená",#REF!,0)</f>
        <v>0</v>
      </c>
      <c r="BF244" s="124">
        <f>IF(L244="sníž. přenesená",#REF!,0)</f>
        <v>0</v>
      </c>
      <c r="BG244" s="124">
        <f>IF(L244="nulová",#REF!,0)</f>
        <v>0</v>
      </c>
      <c r="BH244" s="14" t="s">
        <v>65</v>
      </c>
      <c r="BI244" s="124" t="e">
        <f>ROUND(#REF!*H244,2)</f>
        <v>#REF!</v>
      </c>
      <c r="BJ244" s="14" t="s">
        <v>214</v>
      </c>
      <c r="BK244" s="123" t="s">
        <v>2747</v>
      </c>
    </row>
    <row r="245" spans="1:63" s="2" customFormat="1" ht="24.2" customHeight="1" x14ac:dyDescent="0.2">
      <c r="A245" s="25"/>
      <c r="B245" s="112"/>
      <c r="C245" s="113" t="s">
        <v>525</v>
      </c>
      <c r="D245" s="113" t="s">
        <v>145</v>
      </c>
      <c r="E245" s="114" t="s">
        <v>337</v>
      </c>
      <c r="F245" s="115" t="s">
        <v>2748</v>
      </c>
      <c r="G245" s="116" t="s">
        <v>339</v>
      </c>
      <c r="H245" s="117">
        <v>1044.9770000000001</v>
      </c>
      <c r="I245" s="118"/>
      <c r="J245" s="26"/>
      <c r="K245" s="119" t="s">
        <v>1</v>
      </c>
      <c r="L245" s="120" t="s">
        <v>37</v>
      </c>
      <c r="M245" s="121">
        <v>0</v>
      </c>
      <c r="N245" s="121">
        <f t="shared" si="21"/>
        <v>0</v>
      </c>
      <c r="O245" s="121">
        <v>0</v>
      </c>
      <c r="P245" s="121">
        <f t="shared" si="22"/>
        <v>0</v>
      </c>
      <c r="Q245" s="121">
        <v>0</v>
      </c>
      <c r="R245" s="122">
        <f t="shared" si="23"/>
        <v>0</v>
      </c>
      <c r="S245" s="25"/>
      <c r="T245" s="25"/>
      <c r="U245" s="25"/>
      <c r="V245" s="25"/>
      <c r="W245" s="25"/>
      <c r="X245" s="25"/>
      <c r="Y245" s="25"/>
      <c r="Z245" s="25"/>
      <c r="AA245" s="25"/>
      <c r="AB245" s="25"/>
      <c r="AC245" s="25"/>
      <c r="AP245" s="123" t="s">
        <v>214</v>
      </c>
      <c r="AR245" s="123" t="s">
        <v>145</v>
      </c>
      <c r="AS245" s="123" t="s">
        <v>67</v>
      </c>
      <c r="AW245" s="14" t="s">
        <v>144</v>
      </c>
      <c r="BC245" s="124" t="e">
        <f>IF(L245="základní",#REF!,0)</f>
        <v>#REF!</v>
      </c>
      <c r="BD245" s="124">
        <f>IF(L245="snížená",#REF!,0)</f>
        <v>0</v>
      </c>
      <c r="BE245" s="124">
        <f>IF(L245="zákl. přenesená",#REF!,0)</f>
        <v>0</v>
      </c>
      <c r="BF245" s="124">
        <f>IF(L245="sníž. přenesená",#REF!,0)</f>
        <v>0</v>
      </c>
      <c r="BG245" s="124">
        <f>IF(L245="nulová",#REF!,0)</f>
        <v>0</v>
      </c>
      <c r="BH245" s="14" t="s">
        <v>65</v>
      </c>
      <c r="BI245" s="124" t="e">
        <f>ROUND(#REF!*H245,2)</f>
        <v>#REF!</v>
      </c>
      <c r="BJ245" s="14" t="s">
        <v>214</v>
      </c>
      <c r="BK245" s="123" t="s">
        <v>2749</v>
      </c>
    </row>
    <row r="246" spans="1:63" s="12" customFormat="1" ht="22.9" customHeight="1" x14ac:dyDescent="0.2">
      <c r="B246" s="103"/>
      <c r="D246" s="104" t="s">
        <v>56</v>
      </c>
      <c r="E246" s="125" t="s">
        <v>907</v>
      </c>
      <c r="F246" s="125" t="s">
        <v>908</v>
      </c>
      <c r="J246" s="103"/>
      <c r="K246" s="106"/>
      <c r="L246" s="107"/>
      <c r="M246" s="107"/>
      <c r="N246" s="108">
        <f>SUM(N247:N250)</f>
        <v>48.323672000000002</v>
      </c>
      <c r="O246" s="107"/>
      <c r="P246" s="108">
        <f>SUM(P247:P250)</f>
        <v>0.55814986000000011</v>
      </c>
      <c r="Q246" s="107"/>
      <c r="R246" s="109">
        <f>SUM(R247:R250)</f>
        <v>0</v>
      </c>
      <c r="AP246" s="104" t="s">
        <v>67</v>
      </c>
      <c r="AR246" s="110" t="s">
        <v>56</v>
      </c>
      <c r="AS246" s="110" t="s">
        <v>65</v>
      </c>
      <c r="AW246" s="104" t="s">
        <v>144</v>
      </c>
      <c r="BI246" s="111" t="e">
        <f>SUM(BI247:BI250)</f>
        <v>#REF!</v>
      </c>
    </row>
    <row r="247" spans="1:63" s="2" customFormat="1" ht="24.2" customHeight="1" x14ac:dyDescent="0.2">
      <c r="A247" s="25"/>
      <c r="B247" s="112"/>
      <c r="C247" s="113" t="s">
        <v>529</v>
      </c>
      <c r="D247" s="113" t="s">
        <v>145</v>
      </c>
      <c r="E247" s="114" t="s">
        <v>2172</v>
      </c>
      <c r="F247" s="115" t="s">
        <v>2173</v>
      </c>
      <c r="G247" s="116" t="s">
        <v>178</v>
      </c>
      <c r="H247" s="117">
        <v>44.456000000000003</v>
      </c>
      <c r="I247" s="118"/>
      <c r="J247" s="26"/>
      <c r="K247" s="119" t="s">
        <v>1</v>
      </c>
      <c r="L247" s="120" t="s">
        <v>37</v>
      </c>
      <c r="M247" s="121">
        <v>1.0469999999999999</v>
      </c>
      <c r="N247" s="121">
        <f>M247*H247</f>
        <v>46.545431999999998</v>
      </c>
      <c r="O247" s="121">
        <v>1.217E-2</v>
      </c>
      <c r="P247" s="121">
        <f>O247*H247</f>
        <v>0.54102952000000004</v>
      </c>
      <c r="Q247" s="121">
        <v>0</v>
      </c>
      <c r="R247" s="122">
        <f>Q247*H247</f>
        <v>0</v>
      </c>
      <c r="S247" s="25"/>
      <c r="T247" s="25"/>
      <c r="U247" s="25"/>
      <c r="V247" s="25"/>
      <c r="W247" s="25"/>
      <c r="X247" s="25"/>
      <c r="Y247" s="25"/>
      <c r="Z247" s="25"/>
      <c r="AA247" s="25"/>
      <c r="AB247" s="25"/>
      <c r="AC247" s="25"/>
      <c r="AP247" s="123" t="s">
        <v>214</v>
      </c>
      <c r="AR247" s="123" t="s">
        <v>145</v>
      </c>
      <c r="AS247" s="123" t="s">
        <v>67</v>
      </c>
      <c r="AW247" s="14" t="s">
        <v>144</v>
      </c>
      <c r="BC247" s="124" t="e">
        <f>IF(L247="základní",#REF!,0)</f>
        <v>#REF!</v>
      </c>
      <c r="BD247" s="124">
        <f>IF(L247="snížená",#REF!,0)</f>
        <v>0</v>
      </c>
      <c r="BE247" s="124">
        <f>IF(L247="zákl. přenesená",#REF!,0)</f>
        <v>0</v>
      </c>
      <c r="BF247" s="124">
        <f>IF(L247="sníž. přenesená",#REF!,0)</f>
        <v>0</v>
      </c>
      <c r="BG247" s="124">
        <f>IF(L247="nulová",#REF!,0)</f>
        <v>0</v>
      </c>
      <c r="BH247" s="14" t="s">
        <v>65</v>
      </c>
      <c r="BI247" s="124" t="e">
        <f>ROUND(#REF!*H247,2)</f>
        <v>#REF!</v>
      </c>
      <c r="BJ247" s="14" t="s">
        <v>214</v>
      </c>
      <c r="BK247" s="123" t="s">
        <v>2174</v>
      </c>
    </row>
    <row r="248" spans="1:63" s="2" customFormat="1" ht="16.5" customHeight="1" x14ac:dyDescent="0.2">
      <c r="A248" s="25"/>
      <c r="B248" s="112"/>
      <c r="C248" s="113" t="s">
        <v>942</v>
      </c>
      <c r="D248" s="113" t="s">
        <v>145</v>
      </c>
      <c r="E248" s="114" t="s">
        <v>2175</v>
      </c>
      <c r="F248" s="115" t="s">
        <v>2176</v>
      </c>
      <c r="G248" s="116" t="s">
        <v>178</v>
      </c>
      <c r="H248" s="117">
        <v>44.456000000000003</v>
      </c>
      <c r="I248" s="118"/>
      <c r="J248" s="26"/>
      <c r="K248" s="119" t="s">
        <v>1</v>
      </c>
      <c r="L248" s="120" t="s">
        <v>37</v>
      </c>
      <c r="M248" s="121">
        <v>0.04</v>
      </c>
      <c r="N248" s="121">
        <f>M248*H248</f>
        <v>1.7782400000000003</v>
      </c>
      <c r="O248" s="121">
        <v>1E-4</v>
      </c>
      <c r="P248" s="121">
        <f>O248*H248</f>
        <v>4.4456000000000009E-3</v>
      </c>
      <c r="Q248" s="121">
        <v>0</v>
      </c>
      <c r="R248" s="122">
        <f>Q248*H248</f>
        <v>0</v>
      </c>
      <c r="S248" s="25"/>
      <c r="T248" s="25"/>
      <c r="U248" s="25"/>
      <c r="V248" s="25"/>
      <c r="W248" s="25"/>
      <c r="X248" s="25"/>
      <c r="Y248" s="25"/>
      <c r="Z248" s="25"/>
      <c r="AA248" s="25"/>
      <c r="AB248" s="25"/>
      <c r="AC248" s="25"/>
      <c r="AP248" s="123" t="s">
        <v>214</v>
      </c>
      <c r="AR248" s="123" t="s">
        <v>145</v>
      </c>
      <c r="AS248" s="123" t="s">
        <v>67</v>
      </c>
      <c r="AW248" s="14" t="s">
        <v>144</v>
      </c>
      <c r="BC248" s="124" t="e">
        <f>IF(L248="základní",#REF!,0)</f>
        <v>#REF!</v>
      </c>
      <c r="BD248" s="124">
        <f>IF(L248="snížená",#REF!,0)</f>
        <v>0</v>
      </c>
      <c r="BE248" s="124">
        <f>IF(L248="zákl. přenesená",#REF!,0)</f>
        <v>0</v>
      </c>
      <c r="BF248" s="124">
        <f>IF(L248="sníž. přenesená",#REF!,0)</f>
        <v>0</v>
      </c>
      <c r="BG248" s="124">
        <f>IF(L248="nulová",#REF!,0)</f>
        <v>0</v>
      </c>
      <c r="BH248" s="14" t="s">
        <v>65</v>
      </c>
      <c r="BI248" s="124" t="e">
        <f>ROUND(#REF!*H248,2)</f>
        <v>#REF!</v>
      </c>
      <c r="BJ248" s="14" t="s">
        <v>214</v>
      </c>
      <c r="BK248" s="123" t="s">
        <v>2177</v>
      </c>
    </row>
    <row r="249" spans="1:63" s="2" customFormat="1" ht="24.2" customHeight="1" x14ac:dyDescent="0.2">
      <c r="A249" s="25"/>
      <c r="B249" s="112"/>
      <c r="C249" s="113" t="s">
        <v>946</v>
      </c>
      <c r="D249" s="113" t="s">
        <v>145</v>
      </c>
      <c r="E249" s="114" t="s">
        <v>2184</v>
      </c>
      <c r="F249" s="115" t="s">
        <v>2185</v>
      </c>
      <c r="G249" s="116" t="s">
        <v>198</v>
      </c>
      <c r="H249" s="117">
        <v>48.749000000000002</v>
      </c>
      <c r="I249" s="118"/>
      <c r="J249" s="26"/>
      <c r="K249" s="119" t="s">
        <v>1</v>
      </c>
      <c r="L249" s="120" t="s">
        <v>37</v>
      </c>
      <c r="M249" s="121">
        <v>0</v>
      </c>
      <c r="N249" s="121">
        <f>M249*H249</f>
        <v>0</v>
      </c>
      <c r="O249" s="121">
        <v>2.5999999999999998E-4</v>
      </c>
      <c r="P249" s="121">
        <f>O249*H249</f>
        <v>1.267474E-2</v>
      </c>
      <c r="Q249" s="121">
        <v>0</v>
      </c>
      <c r="R249" s="122">
        <f>Q249*H249</f>
        <v>0</v>
      </c>
      <c r="S249" s="25"/>
      <c r="T249" s="25"/>
      <c r="U249" s="25"/>
      <c r="V249" s="25"/>
      <c r="W249" s="25"/>
      <c r="X249" s="25"/>
      <c r="Y249" s="25"/>
      <c r="Z249" s="25"/>
      <c r="AA249" s="25"/>
      <c r="AB249" s="25"/>
      <c r="AC249" s="25"/>
      <c r="AP249" s="123" t="s">
        <v>214</v>
      </c>
      <c r="AR249" s="123" t="s">
        <v>145</v>
      </c>
      <c r="AS249" s="123" t="s">
        <v>67</v>
      </c>
      <c r="AW249" s="14" t="s">
        <v>144</v>
      </c>
      <c r="BC249" s="124" t="e">
        <f>IF(L249="základní",#REF!,0)</f>
        <v>#REF!</v>
      </c>
      <c r="BD249" s="124">
        <f>IF(L249="snížená",#REF!,0)</f>
        <v>0</v>
      </c>
      <c r="BE249" s="124">
        <f>IF(L249="zákl. přenesená",#REF!,0)</f>
        <v>0</v>
      </c>
      <c r="BF249" s="124">
        <f>IF(L249="sníž. přenesená",#REF!,0)</f>
        <v>0</v>
      </c>
      <c r="BG249" s="124">
        <f>IF(L249="nulová",#REF!,0)</f>
        <v>0</v>
      </c>
      <c r="BH249" s="14" t="s">
        <v>65</v>
      </c>
      <c r="BI249" s="124" t="e">
        <f>ROUND(#REF!*H249,2)</f>
        <v>#REF!</v>
      </c>
      <c r="BJ249" s="14" t="s">
        <v>214</v>
      </c>
      <c r="BK249" s="123" t="s">
        <v>2186</v>
      </c>
    </row>
    <row r="250" spans="1:63" s="2" customFormat="1" ht="24.2" customHeight="1" x14ac:dyDescent="0.2">
      <c r="A250" s="25"/>
      <c r="B250" s="112"/>
      <c r="C250" s="113" t="s">
        <v>952</v>
      </c>
      <c r="D250" s="113" t="s">
        <v>145</v>
      </c>
      <c r="E250" s="114" t="s">
        <v>2753</v>
      </c>
      <c r="F250" s="115" t="s">
        <v>2754</v>
      </c>
      <c r="G250" s="116" t="s">
        <v>339</v>
      </c>
      <c r="H250" s="117">
        <v>484.464</v>
      </c>
      <c r="I250" s="118"/>
      <c r="J250" s="26"/>
      <c r="K250" s="119" t="s">
        <v>1</v>
      </c>
      <c r="L250" s="120" t="s">
        <v>37</v>
      </c>
      <c r="M250" s="121">
        <v>0</v>
      </c>
      <c r="N250" s="121">
        <f>M250*H250</f>
        <v>0</v>
      </c>
      <c r="O250" s="121">
        <v>0</v>
      </c>
      <c r="P250" s="121">
        <f>O250*H250</f>
        <v>0</v>
      </c>
      <c r="Q250" s="121">
        <v>0</v>
      </c>
      <c r="R250" s="122">
        <f>Q250*H250</f>
        <v>0</v>
      </c>
      <c r="S250" s="25"/>
      <c r="T250" s="25"/>
      <c r="U250" s="25"/>
      <c r="V250" s="25"/>
      <c r="W250" s="25"/>
      <c r="X250" s="25"/>
      <c r="Y250" s="25"/>
      <c r="Z250" s="25"/>
      <c r="AA250" s="25"/>
      <c r="AB250" s="25"/>
      <c r="AC250" s="25"/>
      <c r="AP250" s="123" t="s">
        <v>214</v>
      </c>
      <c r="AR250" s="123" t="s">
        <v>145</v>
      </c>
      <c r="AS250" s="123" t="s">
        <v>67</v>
      </c>
      <c r="AW250" s="14" t="s">
        <v>144</v>
      </c>
      <c r="BC250" s="124" t="e">
        <f>IF(L250="základní",#REF!,0)</f>
        <v>#REF!</v>
      </c>
      <c r="BD250" s="124">
        <f>IF(L250="snížená",#REF!,0)</f>
        <v>0</v>
      </c>
      <c r="BE250" s="124">
        <f>IF(L250="zákl. přenesená",#REF!,0)</f>
        <v>0</v>
      </c>
      <c r="BF250" s="124">
        <f>IF(L250="sníž. přenesená",#REF!,0)</f>
        <v>0</v>
      </c>
      <c r="BG250" s="124">
        <f>IF(L250="nulová",#REF!,0)</f>
        <v>0</v>
      </c>
      <c r="BH250" s="14" t="s">
        <v>65</v>
      </c>
      <c r="BI250" s="124" t="e">
        <f>ROUND(#REF!*H250,2)</f>
        <v>#REF!</v>
      </c>
      <c r="BJ250" s="14" t="s">
        <v>214</v>
      </c>
      <c r="BK250" s="123" t="s">
        <v>2755</v>
      </c>
    </row>
    <row r="251" spans="1:63" s="12" customFormat="1" ht="22.9" customHeight="1" x14ac:dyDescent="0.2">
      <c r="B251" s="103"/>
      <c r="D251" s="104" t="s">
        <v>56</v>
      </c>
      <c r="E251" s="125" t="s">
        <v>950</v>
      </c>
      <c r="F251" s="125" t="s">
        <v>951</v>
      </c>
      <c r="J251" s="103"/>
      <c r="K251" s="106"/>
      <c r="L251" s="107"/>
      <c r="M251" s="107"/>
      <c r="N251" s="108">
        <f>SUM(N252:N258)</f>
        <v>10.379259999999999</v>
      </c>
      <c r="O251" s="107"/>
      <c r="P251" s="108">
        <f>SUM(P252:P258)</f>
        <v>0.19097995000000004</v>
      </c>
      <c r="Q251" s="107"/>
      <c r="R251" s="109">
        <f>SUM(R252:R258)</f>
        <v>0</v>
      </c>
      <c r="AP251" s="104" t="s">
        <v>67</v>
      </c>
      <c r="AR251" s="110" t="s">
        <v>56</v>
      </c>
      <c r="AS251" s="110" t="s">
        <v>65</v>
      </c>
      <c r="AW251" s="104" t="s">
        <v>144</v>
      </c>
      <c r="BI251" s="111" t="e">
        <f>SUM(BI252:BI258)</f>
        <v>#REF!</v>
      </c>
    </row>
    <row r="252" spans="1:63" s="2" customFormat="1" ht="24.2" customHeight="1" x14ac:dyDescent="0.2">
      <c r="A252" s="25"/>
      <c r="B252" s="112"/>
      <c r="C252" s="113" t="s">
        <v>956</v>
      </c>
      <c r="D252" s="113" t="s">
        <v>145</v>
      </c>
      <c r="E252" s="114" t="s">
        <v>1862</v>
      </c>
      <c r="F252" s="115" t="s">
        <v>2194</v>
      </c>
      <c r="G252" s="116" t="s">
        <v>162</v>
      </c>
      <c r="H252" s="117">
        <v>5.1550000000000002</v>
      </c>
      <c r="I252" s="118"/>
      <c r="J252" s="26"/>
      <c r="K252" s="119" t="s">
        <v>1</v>
      </c>
      <c r="L252" s="120" t="s">
        <v>37</v>
      </c>
      <c r="M252" s="121">
        <v>1.6819999999999999</v>
      </c>
      <c r="N252" s="121">
        <f t="shared" ref="N252:N258" si="24">M252*H252</f>
        <v>8.6707099999999997</v>
      </c>
      <c r="O252" s="121">
        <v>0</v>
      </c>
      <c r="P252" s="121">
        <f t="shared" ref="P252:P258" si="25">O252*H252</f>
        <v>0</v>
      </c>
      <c r="Q252" s="121">
        <v>0</v>
      </c>
      <c r="R252" s="122">
        <f t="shared" ref="R252:R258" si="26">Q252*H252</f>
        <v>0</v>
      </c>
      <c r="S252" s="25"/>
      <c r="T252" s="25"/>
      <c r="U252" s="25"/>
      <c r="V252" s="25"/>
      <c r="W252" s="25"/>
      <c r="X252" s="25"/>
      <c r="Y252" s="25"/>
      <c r="Z252" s="25"/>
      <c r="AA252" s="25"/>
      <c r="AB252" s="25"/>
      <c r="AC252" s="25"/>
      <c r="AP252" s="123" t="s">
        <v>214</v>
      </c>
      <c r="AR252" s="123" t="s">
        <v>145</v>
      </c>
      <c r="AS252" s="123" t="s">
        <v>67</v>
      </c>
      <c r="AW252" s="14" t="s">
        <v>144</v>
      </c>
      <c r="BC252" s="124" t="e">
        <f>IF(L252="základní",#REF!,0)</f>
        <v>#REF!</v>
      </c>
      <c r="BD252" s="124">
        <f>IF(L252="snížená",#REF!,0)</f>
        <v>0</v>
      </c>
      <c r="BE252" s="124">
        <f>IF(L252="zákl. přenesená",#REF!,0)</f>
        <v>0</v>
      </c>
      <c r="BF252" s="124">
        <f>IF(L252="sníž. přenesená",#REF!,0)</f>
        <v>0</v>
      </c>
      <c r="BG252" s="124">
        <f>IF(L252="nulová",#REF!,0)</f>
        <v>0</v>
      </c>
      <c r="BH252" s="14" t="s">
        <v>65</v>
      </c>
      <c r="BI252" s="124" t="e">
        <f>ROUND(#REF!*H252,2)</f>
        <v>#REF!</v>
      </c>
      <c r="BJ252" s="14" t="s">
        <v>214</v>
      </c>
      <c r="BK252" s="123" t="s">
        <v>2195</v>
      </c>
    </row>
    <row r="253" spans="1:63" s="2" customFormat="1" ht="37.9" customHeight="1" x14ac:dyDescent="0.2">
      <c r="A253" s="25"/>
      <c r="B253" s="112"/>
      <c r="C253" s="126" t="s">
        <v>960</v>
      </c>
      <c r="D253" s="126" t="s">
        <v>242</v>
      </c>
      <c r="E253" s="127" t="s">
        <v>2199</v>
      </c>
      <c r="F253" s="128" t="s">
        <v>2200</v>
      </c>
      <c r="G253" s="129" t="s">
        <v>162</v>
      </c>
      <c r="H253" s="130">
        <v>2.2090000000000001</v>
      </c>
      <c r="I253" s="131"/>
      <c r="J253" s="132"/>
      <c r="K253" s="133" t="s">
        <v>1</v>
      </c>
      <c r="L253" s="134" t="s">
        <v>37</v>
      </c>
      <c r="M253" s="121">
        <v>0</v>
      </c>
      <c r="N253" s="121">
        <f t="shared" si="24"/>
        <v>0</v>
      </c>
      <c r="O253" s="121">
        <v>6.08E-2</v>
      </c>
      <c r="P253" s="121">
        <f t="shared" si="25"/>
        <v>0.13430720000000002</v>
      </c>
      <c r="Q253" s="121">
        <v>0</v>
      </c>
      <c r="R253" s="122">
        <f t="shared" si="26"/>
        <v>0</v>
      </c>
      <c r="S253" s="25"/>
      <c r="T253" s="25"/>
      <c r="U253" s="25"/>
      <c r="V253" s="25"/>
      <c r="W253" s="25"/>
      <c r="X253" s="25"/>
      <c r="Y253" s="25"/>
      <c r="Z253" s="25"/>
      <c r="AA253" s="25"/>
      <c r="AB253" s="25"/>
      <c r="AC253" s="25"/>
      <c r="AP253" s="123" t="s">
        <v>267</v>
      </c>
      <c r="AR253" s="123" t="s">
        <v>242</v>
      </c>
      <c r="AS253" s="123" t="s">
        <v>67</v>
      </c>
      <c r="AW253" s="14" t="s">
        <v>144</v>
      </c>
      <c r="BC253" s="124" t="e">
        <f>IF(L253="základní",#REF!,0)</f>
        <v>#REF!</v>
      </c>
      <c r="BD253" s="124">
        <f>IF(L253="snížená",#REF!,0)</f>
        <v>0</v>
      </c>
      <c r="BE253" s="124">
        <f>IF(L253="zákl. přenesená",#REF!,0)</f>
        <v>0</v>
      </c>
      <c r="BF253" s="124">
        <f>IF(L253="sníž. přenesená",#REF!,0)</f>
        <v>0</v>
      </c>
      <c r="BG253" s="124">
        <f>IF(L253="nulová",#REF!,0)</f>
        <v>0</v>
      </c>
      <c r="BH253" s="14" t="s">
        <v>65</v>
      </c>
      <c r="BI253" s="124" t="e">
        <f>ROUND(#REF!*H253,2)</f>
        <v>#REF!</v>
      </c>
      <c r="BJ253" s="14" t="s">
        <v>214</v>
      </c>
      <c r="BK253" s="123" t="s">
        <v>2912</v>
      </c>
    </row>
    <row r="254" spans="1:63" s="2" customFormat="1" ht="24.2" customHeight="1" x14ac:dyDescent="0.2">
      <c r="A254" s="25"/>
      <c r="B254" s="112"/>
      <c r="C254" s="126" t="s">
        <v>964</v>
      </c>
      <c r="D254" s="126" t="s">
        <v>242</v>
      </c>
      <c r="E254" s="127" t="s">
        <v>2196</v>
      </c>
      <c r="F254" s="128" t="s">
        <v>2756</v>
      </c>
      <c r="G254" s="129" t="s">
        <v>162</v>
      </c>
      <c r="H254" s="130">
        <v>2.9460000000000002</v>
      </c>
      <c r="I254" s="131"/>
      <c r="J254" s="132"/>
      <c r="K254" s="133" t="s">
        <v>1</v>
      </c>
      <c r="L254" s="134" t="s">
        <v>37</v>
      </c>
      <c r="M254" s="121">
        <v>0</v>
      </c>
      <c r="N254" s="121">
        <f t="shared" si="24"/>
        <v>0</v>
      </c>
      <c r="O254" s="121">
        <v>1.6E-2</v>
      </c>
      <c r="P254" s="121">
        <f t="shared" si="25"/>
        <v>4.7136000000000004E-2</v>
      </c>
      <c r="Q254" s="121">
        <v>0</v>
      </c>
      <c r="R254" s="122">
        <f t="shared" si="26"/>
        <v>0</v>
      </c>
      <c r="S254" s="25"/>
      <c r="T254" s="25"/>
      <c r="U254" s="25"/>
      <c r="V254" s="25"/>
      <c r="W254" s="25"/>
      <c r="X254" s="25"/>
      <c r="Y254" s="25"/>
      <c r="Z254" s="25"/>
      <c r="AA254" s="25"/>
      <c r="AB254" s="25"/>
      <c r="AC254" s="25"/>
      <c r="AP254" s="123" t="s">
        <v>267</v>
      </c>
      <c r="AR254" s="123" t="s">
        <v>242</v>
      </c>
      <c r="AS254" s="123" t="s">
        <v>67</v>
      </c>
      <c r="AW254" s="14" t="s">
        <v>144</v>
      </c>
      <c r="BC254" s="124" t="e">
        <f>IF(L254="základní",#REF!,0)</f>
        <v>#REF!</v>
      </c>
      <c r="BD254" s="124">
        <f>IF(L254="snížená",#REF!,0)</f>
        <v>0</v>
      </c>
      <c r="BE254" s="124">
        <f>IF(L254="zákl. přenesená",#REF!,0)</f>
        <v>0</v>
      </c>
      <c r="BF254" s="124">
        <f>IF(L254="sníž. přenesená",#REF!,0)</f>
        <v>0</v>
      </c>
      <c r="BG254" s="124">
        <f>IF(L254="nulová",#REF!,0)</f>
        <v>0</v>
      </c>
      <c r="BH254" s="14" t="s">
        <v>65</v>
      </c>
      <c r="BI254" s="124" t="e">
        <f>ROUND(#REF!*H254,2)</f>
        <v>#REF!</v>
      </c>
      <c r="BJ254" s="14" t="s">
        <v>214</v>
      </c>
      <c r="BK254" s="123" t="s">
        <v>2198</v>
      </c>
    </row>
    <row r="255" spans="1:63" s="2" customFormat="1" ht="24.2" customHeight="1" x14ac:dyDescent="0.2">
      <c r="A255" s="25"/>
      <c r="B255" s="112"/>
      <c r="C255" s="113" t="s">
        <v>968</v>
      </c>
      <c r="D255" s="113" t="s">
        <v>145</v>
      </c>
      <c r="E255" s="114" t="s">
        <v>2202</v>
      </c>
      <c r="F255" s="115" t="s">
        <v>2203</v>
      </c>
      <c r="G255" s="116" t="s">
        <v>162</v>
      </c>
      <c r="H255" s="117">
        <v>5.1550000000000002</v>
      </c>
      <c r="I255" s="118"/>
      <c r="J255" s="26"/>
      <c r="K255" s="119" t="s">
        <v>1</v>
      </c>
      <c r="L255" s="120" t="s">
        <v>37</v>
      </c>
      <c r="M255" s="121">
        <v>0.26</v>
      </c>
      <c r="N255" s="121">
        <f t="shared" si="24"/>
        <v>1.3403</v>
      </c>
      <c r="O255" s="121">
        <v>0</v>
      </c>
      <c r="P255" s="121">
        <f t="shared" si="25"/>
        <v>0</v>
      </c>
      <c r="Q255" s="121">
        <v>0</v>
      </c>
      <c r="R255" s="122">
        <f t="shared" si="26"/>
        <v>0</v>
      </c>
      <c r="S255" s="25"/>
      <c r="T255" s="25"/>
      <c r="U255" s="25"/>
      <c r="V255" s="25"/>
      <c r="W255" s="25"/>
      <c r="X255" s="25"/>
      <c r="Y255" s="25"/>
      <c r="Z255" s="25"/>
      <c r="AA255" s="25"/>
      <c r="AB255" s="25"/>
      <c r="AC255" s="25"/>
      <c r="AP255" s="123" t="s">
        <v>214</v>
      </c>
      <c r="AR255" s="123" t="s">
        <v>145</v>
      </c>
      <c r="AS255" s="123" t="s">
        <v>67</v>
      </c>
      <c r="AW255" s="14" t="s">
        <v>144</v>
      </c>
      <c r="BC255" s="124" t="e">
        <f>IF(L255="základní",#REF!,0)</f>
        <v>#REF!</v>
      </c>
      <c r="BD255" s="124">
        <f>IF(L255="snížená",#REF!,0)</f>
        <v>0</v>
      </c>
      <c r="BE255" s="124">
        <f>IF(L255="zákl. přenesená",#REF!,0)</f>
        <v>0</v>
      </c>
      <c r="BF255" s="124">
        <f>IF(L255="sníž. přenesená",#REF!,0)</f>
        <v>0</v>
      </c>
      <c r="BG255" s="124">
        <f>IF(L255="nulová",#REF!,0)</f>
        <v>0</v>
      </c>
      <c r="BH255" s="14" t="s">
        <v>65</v>
      </c>
      <c r="BI255" s="124" t="e">
        <f>ROUND(#REF!*H255,2)</f>
        <v>#REF!</v>
      </c>
      <c r="BJ255" s="14" t="s">
        <v>214</v>
      </c>
      <c r="BK255" s="123" t="s">
        <v>2204</v>
      </c>
    </row>
    <row r="256" spans="1:63" s="2" customFormat="1" ht="24.2" customHeight="1" x14ac:dyDescent="0.2">
      <c r="A256" s="25"/>
      <c r="B256" s="112"/>
      <c r="C256" s="126" t="s">
        <v>972</v>
      </c>
      <c r="D256" s="126" t="s">
        <v>242</v>
      </c>
      <c r="E256" s="127" t="s">
        <v>2205</v>
      </c>
      <c r="F256" s="128" t="s">
        <v>2206</v>
      </c>
      <c r="G256" s="129" t="s">
        <v>162</v>
      </c>
      <c r="H256" s="130">
        <v>5.1550000000000002</v>
      </c>
      <c r="I256" s="131"/>
      <c r="J256" s="132"/>
      <c r="K256" s="133" t="s">
        <v>1</v>
      </c>
      <c r="L256" s="134" t="s">
        <v>37</v>
      </c>
      <c r="M256" s="121">
        <v>0</v>
      </c>
      <c r="N256" s="121">
        <f t="shared" si="24"/>
        <v>0</v>
      </c>
      <c r="O256" s="121">
        <v>1.8500000000000001E-3</v>
      </c>
      <c r="P256" s="121">
        <f t="shared" si="25"/>
        <v>9.5367500000000001E-3</v>
      </c>
      <c r="Q256" s="121">
        <v>0</v>
      </c>
      <c r="R256" s="122">
        <f t="shared" si="26"/>
        <v>0</v>
      </c>
      <c r="S256" s="25"/>
      <c r="T256" s="25"/>
      <c r="U256" s="25"/>
      <c r="V256" s="25"/>
      <c r="W256" s="25"/>
      <c r="X256" s="25"/>
      <c r="Y256" s="25"/>
      <c r="Z256" s="25"/>
      <c r="AA256" s="25"/>
      <c r="AB256" s="25"/>
      <c r="AC256" s="25"/>
      <c r="AP256" s="123" t="s">
        <v>267</v>
      </c>
      <c r="AR256" s="123" t="s">
        <v>242</v>
      </c>
      <c r="AS256" s="123" t="s">
        <v>67</v>
      </c>
      <c r="AW256" s="14" t="s">
        <v>144</v>
      </c>
      <c r="BC256" s="124" t="e">
        <f>IF(L256="základní",#REF!,0)</f>
        <v>#REF!</v>
      </c>
      <c r="BD256" s="124">
        <f>IF(L256="snížená",#REF!,0)</f>
        <v>0</v>
      </c>
      <c r="BE256" s="124">
        <f>IF(L256="zákl. přenesená",#REF!,0)</f>
        <v>0</v>
      </c>
      <c r="BF256" s="124">
        <f>IF(L256="sníž. přenesená",#REF!,0)</f>
        <v>0</v>
      </c>
      <c r="BG256" s="124">
        <f>IF(L256="nulová",#REF!,0)</f>
        <v>0</v>
      </c>
      <c r="BH256" s="14" t="s">
        <v>65</v>
      </c>
      <c r="BI256" s="124" t="e">
        <f>ROUND(#REF!*H256,2)</f>
        <v>#REF!</v>
      </c>
      <c r="BJ256" s="14" t="s">
        <v>214</v>
      </c>
      <c r="BK256" s="123" t="s">
        <v>2207</v>
      </c>
    </row>
    <row r="257" spans="1:63" s="2" customFormat="1" ht="24.2" customHeight="1" x14ac:dyDescent="0.2">
      <c r="A257" s="25"/>
      <c r="B257" s="112"/>
      <c r="C257" s="113" t="s">
        <v>976</v>
      </c>
      <c r="D257" s="113" t="s">
        <v>145</v>
      </c>
      <c r="E257" s="114" t="s">
        <v>2761</v>
      </c>
      <c r="F257" s="115" t="s">
        <v>2762</v>
      </c>
      <c r="G257" s="116" t="s">
        <v>198</v>
      </c>
      <c r="H257" s="117">
        <v>1.4730000000000001</v>
      </c>
      <c r="I257" s="118"/>
      <c r="J257" s="26"/>
      <c r="K257" s="119" t="s">
        <v>1</v>
      </c>
      <c r="L257" s="120" t="s">
        <v>37</v>
      </c>
      <c r="M257" s="121">
        <v>0.25</v>
      </c>
      <c r="N257" s="121">
        <f t="shared" si="24"/>
        <v>0.36825000000000002</v>
      </c>
      <c r="O257" s="121">
        <v>0</v>
      </c>
      <c r="P257" s="121">
        <f t="shared" si="25"/>
        <v>0</v>
      </c>
      <c r="Q257" s="121">
        <v>0</v>
      </c>
      <c r="R257" s="122">
        <f t="shared" si="26"/>
        <v>0</v>
      </c>
      <c r="S257" s="25"/>
      <c r="T257" s="25"/>
      <c r="U257" s="25"/>
      <c r="V257" s="25"/>
      <c r="W257" s="25"/>
      <c r="X257" s="25"/>
      <c r="Y257" s="25"/>
      <c r="Z257" s="25"/>
      <c r="AA257" s="25"/>
      <c r="AB257" s="25"/>
      <c r="AC257" s="25"/>
      <c r="AP257" s="123" t="s">
        <v>214</v>
      </c>
      <c r="AR257" s="123" t="s">
        <v>145</v>
      </c>
      <c r="AS257" s="123" t="s">
        <v>67</v>
      </c>
      <c r="AW257" s="14" t="s">
        <v>144</v>
      </c>
      <c r="BC257" s="124" t="e">
        <f>IF(L257="základní",#REF!,0)</f>
        <v>#REF!</v>
      </c>
      <c r="BD257" s="124">
        <f>IF(L257="snížená",#REF!,0)</f>
        <v>0</v>
      </c>
      <c r="BE257" s="124">
        <f>IF(L257="zákl. přenesená",#REF!,0)</f>
        <v>0</v>
      </c>
      <c r="BF257" s="124">
        <f>IF(L257="sníž. přenesená",#REF!,0)</f>
        <v>0</v>
      </c>
      <c r="BG257" s="124">
        <f>IF(L257="nulová",#REF!,0)</f>
        <v>0</v>
      </c>
      <c r="BH257" s="14" t="s">
        <v>65</v>
      </c>
      <c r="BI257" s="124" t="e">
        <f>ROUND(#REF!*H257,2)</f>
        <v>#REF!</v>
      </c>
      <c r="BJ257" s="14" t="s">
        <v>214</v>
      </c>
      <c r="BK257" s="123" t="s">
        <v>2763</v>
      </c>
    </row>
    <row r="258" spans="1:63" s="2" customFormat="1" ht="24.2" customHeight="1" x14ac:dyDescent="0.2">
      <c r="A258" s="25"/>
      <c r="B258" s="112"/>
      <c r="C258" s="113" t="s">
        <v>980</v>
      </c>
      <c r="D258" s="113" t="s">
        <v>145</v>
      </c>
      <c r="E258" s="114" t="s">
        <v>2764</v>
      </c>
      <c r="F258" s="115" t="s">
        <v>2765</v>
      </c>
      <c r="G258" s="116" t="s">
        <v>339</v>
      </c>
      <c r="H258" s="117">
        <v>630.13699999999994</v>
      </c>
      <c r="I258" s="118"/>
      <c r="J258" s="26"/>
      <c r="K258" s="119" t="s">
        <v>1</v>
      </c>
      <c r="L258" s="120" t="s">
        <v>37</v>
      </c>
      <c r="M258" s="121">
        <v>0</v>
      </c>
      <c r="N258" s="121">
        <f t="shared" si="24"/>
        <v>0</v>
      </c>
      <c r="O258" s="121">
        <v>0</v>
      </c>
      <c r="P258" s="121">
        <f t="shared" si="25"/>
        <v>0</v>
      </c>
      <c r="Q258" s="121">
        <v>0</v>
      </c>
      <c r="R258" s="122">
        <f t="shared" si="26"/>
        <v>0</v>
      </c>
      <c r="S258" s="25"/>
      <c r="T258" s="25"/>
      <c r="U258" s="25"/>
      <c r="V258" s="25"/>
      <c r="W258" s="25"/>
      <c r="X258" s="25"/>
      <c r="Y258" s="25"/>
      <c r="Z258" s="25"/>
      <c r="AA258" s="25"/>
      <c r="AB258" s="25"/>
      <c r="AC258" s="25"/>
      <c r="AP258" s="123" t="s">
        <v>214</v>
      </c>
      <c r="AR258" s="123" t="s">
        <v>145</v>
      </c>
      <c r="AS258" s="123" t="s">
        <v>67</v>
      </c>
      <c r="AW258" s="14" t="s">
        <v>144</v>
      </c>
      <c r="BC258" s="124" t="e">
        <f>IF(L258="základní",#REF!,0)</f>
        <v>#REF!</v>
      </c>
      <c r="BD258" s="124">
        <f>IF(L258="snížená",#REF!,0)</f>
        <v>0</v>
      </c>
      <c r="BE258" s="124">
        <f>IF(L258="zákl. přenesená",#REF!,0)</f>
        <v>0</v>
      </c>
      <c r="BF258" s="124">
        <f>IF(L258="sníž. přenesená",#REF!,0)</f>
        <v>0</v>
      </c>
      <c r="BG258" s="124">
        <f>IF(L258="nulová",#REF!,0)</f>
        <v>0</v>
      </c>
      <c r="BH258" s="14" t="s">
        <v>65</v>
      </c>
      <c r="BI258" s="124" t="e">
        <f>ROUND(#REF!*H258,2)</f>
        <v>#REF!</v>
      </c>
      <c r="BJ258" s="14" t="s">
        <v>214</v>
      </c>
      <c r="BK258" s="123" t="s">
        <v>2766</v>
      </c>
    </row>
    <row r="259" spans="1:63" s="12" customFormat="1" ht="22.9" customHeight="1" x14ac:dyDescent="0.2">
      <c r="B259" s="103"/>
      <c r="D259" s="104" t="s">
        <v>56</v>
      </c>
      <c r="E259" s="125" t="s">
        <v>489</v>
      </c>
      <c r="F259" s="125" t="s">
        <v>490</v>
      </c>
      <c r="J259" s="103"/>
      <c r="K259" s="106"/>
      <c r="L259" s="107"/>
      <c r="M259" s="107"/>
      <c r="N259" s="108">
        <f>SUM(N260:N267)</f>
        <v>1.259244</v>
      </c>
      <c r="O259" s="107"/>
      <c r="P259" s="108">
        <f>SUM(P260:P267)</f>
        <v>1.11203E-2</v>
      </c>
      <c r="Q259" s="107"/>
      <c r="R259" s="109">
        <f>SUM(R260:R267)</f>
        <v>2.2092000000000001E-2</v>
      </c>
      <c r="AP259" s="104" t="s">
        <v>67</v>
      </c>
      <c r="AR259" s="110" t="s">
        <v>56</v>
      </c>
      <c r="AS259" s="110" t="s">
        <v>65</v>
      </c>
      <c r="AW259" s="104" t="s">
        <v>144</v>
      </c>
      <c r="BI259" s="111" t="e">
        <f>SUM(BI260:BI267)</f>
        <v>#REF!</v>
      </c>
    </row>
    <row r="260" spans="1:63" s="2" customFormat="1" ht="24.2" customHeight="1" x14ac:dyDescent="0.2">
      <c r="A260" s="25"/>
      <c r="B260" s="112"/>
      <c r="C260" s="113" t="s">
        <v>984</v>
      </c>
      <c r="D260" s="113" t="s">
        <v>145</v>
      </c>
      <c r="E260" s="114" t="s">
        <v>1092</v>
      </c>
      <c r="F260" s="115" t="s">
        <v>1093</v>
      </c>
      <c r="G260" s="116" t="s">
        <v>162</v>
      </c>
      <c r="H260" s="117">
        <v>5.1550000000000002</v>
      </c>
      <c r="I260" s="118"/>
      <c r="J260" s="26"/>
      <c r="K260" s="119" t="s">
        <v>1</v>
      </c>
      <c r="L260" s="120" t="s">
        <v>37</v>
      </c>
      <c r="M260" s="121">
        <v>0</v>
      </c>
      <c r="N260" s="121">
        <f t="shared" ref="N260:N267" si="27">M260*H260</f>
        <v>0</v>
      </c>
      <c r="O260" s="121">
        <v>0</v>
      </c>
      <c r="P260" s="121">
        <f t="shared" ref="P260:P267" si="28">O260*H260</f>
        <v>0</v>
      </c>
      <c r="Q260" s="121">
        <v>0</v>
      </c>
      <c r="R260" s="122">
        <f t="shared" ref="R260:R267" si="29">Q260*H260</f>
        <v>0</v>
      </c>
      <c r="S260" s="25"/>
      <c r="T260" s="25"/>
      <c r="U260" s="25"/>
      <c r="V260" s="25"/>
      <c r="W260" s="25"/>
      <c r="X260" s="25"/>
      <c r="Y260" s="25"/>
      <c r="Z260" s="25"/>
      <c r="AA260" s="25"/>
      <c r="AB260" s="25"/>
      <c r="AC260" s="25"/>
      <c r="AP260" s="123" t="s">
        <v>214</v>
      </c>
      <c r="AR260" s="123" t="s">
        <v>145</v>
      </c>
      <c r="AS260" s="123" t="s">
        <v>67</v>
      </c>
      <c r="AW260" s="14" t="s">
        <v>144</v>
      </c>
      <c r="BC260" s="124" t="e">
        <f>IF(L260="základní",#REF!,0)</f>
        <v>#REF!</v>
      </c>
      <c r="BD260" s="124">
        <f>IF(L260="snížená",#REF!,0)</f>
        <v>0</v>
      </c>
      <c r="BE260" s="124">
        <f>IF(L260="zákl. přenesená",#REF!,0)</f>
        <v>0</v>
      </c>
      <c r="BF260" s="124">
        <f>IF(L260="sníž. přenesená",#REF!,0)</f>
        <v>0</v>
      </c>
      <c r="BG260" s="124">
        <f>IF(L260="nulová",#REF!,0)</f>
        <v>0</v>
      </c>
      <c r="BH260" s="14" t="s">
        <v>65</v>
      </c>
      <c r="BI260" s="124" t="e">
        <f>ROUND(#REF!*H260,2)</f>
        <v>#REF!</v>
      </c>
      <c r="BJ260" s="14" t="s">
        <v>214</v>
      </c>
      <c r="BK260" s="123" t="s">
        <v>2215</v>
      </c>
    </row>
    <row r="261" spans="1:63" s="2" customFormat="1" ht="24.2" customHeight="1" x14ac:dyDescent="0.2">
      <c r="A261" s="25"/>
      <c r="B261" s="112"/>
      <c r="C261" s="126" t="s">
        <v>988</v>
      </c>
      <c r="D261" s="126" t="s">
        <v>242</v>
      </c>
      <c r="E261" s="127" t="s">
        <v>2216</v>
      </c>
      <c r="F261" s="128" t="s">
        <v>2217</v>
      </c>
      <c r="G261" s="129" t="s">
        <v>162</v>
      </c>
      <c r="H261" s="130">
        <v>2.2090000000000001</v>
      </c>
      <c r="I261" s="131"/>
      <c r="J261" s="132"/>
      <c r="K261" s="133" t="s">
        <v>1</v>
      </c>
      <c r="L261" s="134" t="s">
        <v>37</v>
      </c>
      <c r="M261" s="121">
        <v>0</v>
      </c>
      <c r="N261" s="121">
        <f t="shared" si="27"/>
        <v>0</v>
      </c>
      <c r="O261" s="121">
        <v>1.4E-3</v>
      </c>
      <c r="P261" s="121">
        <f t="shared" si="28"/>
        <v>3.0926E-3</v>
      </c>
      <c r="Q261" s="121">
        <v>0</v>
      </c>
      <c r="R261" s="122">
        <f t="shared" si="29"/>
        <v>0</v>
      </c>
      <c r="S261" s="25"/>
      <c r="T261" s="25"/>
      <c r="U261" s="25"/>
      <c r="V261" s="25"/>
      <c r="W261" s="25"/>
      <c r="X261" s="25"/>
      <c r="Y261" s="25"/>
      <c r="Z261" s="25"/>
      <c r="AA261" s="25"/>
      <c r="AB261" s="25"/>
      <c r="AC261" s="25"/>
      <c r="AP261" s="123" t="s">
        <v>267</v>
      </c>
      <c r="AR261" s="123" t="s">
        <v>242</v>
      </c>
      <c r="AS261" s="123" t="s">
        <v>67</v>
      </c>
      <c r="AW261" s="14" t="s">
        <v>144</v>
      </c>
      <c r="BC261" s="124" t="e">
        <f>IF(L261="základní",#REF!,0)</f>
        <v>#REF!</v>
      </c>
      <c r="BD261" s="124">
        <f>IF(L261="snížená",#REF!,0)</f>
        <v>0</v>
      </c>
      <c r="BE261" s="124">
        <f>IF(L261="zákl. přenesená",#REF!,0)</f>
        <v>0</v>
      </c>
      <c r="BF261" s="124">
        <f>IF(L261="sníž. přenesená",#REF!,0)</f>
        <v>0</v>
      </c>
      <c r="BG261" s="124">
        <f>IF(L261="nulová",#REF!,0)</f>
        <v>0</v>
      </c>
      <c r="BH261" s="14" t="s">
        <v>65</v>
      </c>
      <c r="BI261" s="124" t="e">
        <f>ROUND(#REF!*H261,2)</f>
        <v>#REF!</v>
      </c>
      <c r="BJ261" s="14" t="s">
        <v>214</v>
      </c>
      <c r="BK261" s="123" t="s">
        <v>2913</v>
      </c>
    </row>
    <row r="262" spans="1:63" s="2" customFormat="1" ht="24.2" customHeight="1" x14ac:dyDescent="0.2">
      <c r="A262" s="25"/>
      <c r="B262" s="112"/>
      <c r="C262" s="126" t="s">
        <v>992</v>
      </c>
      <c r="D262" s="126" t="s">
        <v>242</v>
      </c>
      <c r="E262" s="127" t="s">
        <v>2219</v>
      </c>
      <c r="F262" s="128" t="s">
        <v>2220</v>
      </c>
      <c r="G262" s="129" t="s">
        <v>162</v>
      </c>
      <c r="H262" s="130">
        <v>2.9460000000000002</v>
      </c>
      <c r="I262" s="131"/>
      <c r="J262" s="132"/>
      <c r="K262" s="133" t="s">
        <v>1</v>
      </c>
      <c r="L262" s="134" t="s">
        <v>37</v>
      </c>
      <c r="M262" s="121">
        <v>0</v>
      </c>
      <c r="N262" s="121">
        <f t="shared" si="27"/>
        <v>0</v>
      </c>
      <c r="O262" s="121">
        <v>2.2000000000000001E-3</v>
      </c>
      <c r="P262" s="121">
        <f t="shared" si="28"/>
        <v>6.4812000000000012E-3</v>
      </c>
      <c r="Q262" s="121">
        <v>0</v>
      </c>
      <c r="R262" s="122">
        <f t="shared" si="29"/>
        <v>0</v>
      </c>
      <c r="S262" s="25"/>
      <c r="T262" s="25"/>
      <c r="U262" s="25"/>
      <c r="V262" s="25"/>
      <c r="W262" s="25"/>
      <c r="X262" s="25"/>
      <c r="Y262" s="25"/>
      <c r="Z262" s="25"/>
      <c r="AA262" s="25"/>
      <c r="AB262" s="25"/>
      <c r="AC262" s="25"/>
      <c r="AP262" s="123" t="s">
        <v>267</v>
      </c>
      <c r="AR262" s="123" t="s">
        <v>242</v>
      </c>
      <c r="AS262" s="123" t="s">
        <v>67</v>
      </c>
      <c r="AW262" s="14" t="s">
        <v>144</v>
      </c>
      <c r="BC262" s="124" t="e">
        <f>IF(L262="základní",#REF!,0)</f>
        <v>#REF!</v>
      </c>
      <c r="BD262" s="124">
        <f>IF(L262="snížená",#REF!,0)</f>
        <v>0</v>
      </c>
      <c r="BE262" s="124">
        <f>IF(L262="zákl. přenesená",#REF!,0)</f>
        <v>0</v>
      </c>
      <c r="BF262" s="124">
        <f>IF(L262="sníž. přenesená",#REF!,0)</f>
        <v>0</v>
      </c>
      <c r="BG262" s="124">
        <f>IF(L262="nulová",#REF!,0)</f>
        <v>0</v>
      </c>
      <c r="BH262" s="14" t="s">
        <v>65</v>
      </c>
      <c r="BI262" s="124" t="e">
        <f>ROUND(#REF!*H262,2)</f>
        <v>#REF!</v>
      </c>
      <c r="BJ262" s="14" t="s">
        <v>214</v>
      </c>
      <c r="BK262" s="123" t="s">
        <v>2221</v>
      </c>
    </row>
    <row r="263" spans="1:63" s="2" customFormat="1" ht="16.5" customHeight="1" x14ac:dyDescent="0.2">
      <c r="A263" s="25"/>
      <c r="B263" s="112"/>
      <c r="C263" s="126" t="s">
        <v>996</v>
      </c>
      <c r="D263" s="126" t="s">
        <v>242</v>
      </c>
      <c r="E263" s="127" t="s">
        <v>1882</v>
      </c>
      <c r="F263" s="128" t="s">
        <v>1883</v>
      </c>
      <c r="G263" s="129" t="s">
        <v>162</v>
      </c>
      <c r="H263" s="130">
        <v>5.1550000000000002</v>
      </c>
      <c r="I263" s="131"/>
      <c r="J263" s="132"/>
      <c r="K263" s="133" t="s">
        <v>1</v>
      </c>
      <c r="L263" s="134" t="s">
        <v>37</v>
      </c>
      <c r="M263" s="121">
        <v>0</v>
      </c>
      <c r="N263" s="121">
        <f t="shared" si="27"/>
        <v>0</v>
      </c>
      <c r="O263" s="121">
        <v>1.4999999999999999E-4</v>
      </c>
      <c r="P263" s="121">
        <f t="shared" si="28"/>
        <v>7.7324999999999996E-4</v>
      </c>
      <c r="Q263" s="121">
        <v>0</v>
      </c>
      <c r="R263" s="122">
        <f t="shared" si="29"/>
        <v>0</v>
      </c>
      <c r="S263" s="25"/>
      <c r="T263" s="25"/>
      <c r="U263" s="25"/>
      <c r="V263" s="25"/>
      <c r="W263" s="25"/>
      <c r="X263" s="25"/>
      <c r="Y263" s="25"/>
      <c r="Z263" s="25"/>
      <c r="AA263" s="25"/>
      <c r="AB263" s="25"/>
      <c r="AC263" s="25"/>
      <c r="AP263" s="123" t="s">
        <v>267</v>
      </c>
      <c r="AR263" s="123" t="s">
        <v>242</v>
      </c>
      <c r="AS263" s="123" t="s">
        <v>67</v>
      </c>
      <c r="AW263" s="14" t="s">
        <v>144</v>
      </c>
      <c r="BC263" s="124" t="e">
        <f>IF(L263="základní",#REF!,0)</f>
        <v>#REF!</v>
      </c>
      <c r="BD263" s="124">
        <f>IF(L263="snížená",#REF!,0)</f>
        <v>0</v>
      </c>
      <c r="BE263" s="124">
        <f>IF(L263="zákl. přenesená",#REF!,0)</f>
        <v>0</v>
      </c>
      <c r="BF263" s="124">
        <f>IF(L263="sníž. přenesená",#REF!,0)</f>
        <v>0</v>
      </c>
      <c r="BG263" s="124">
        <f>IF(L263="nulová",#REF!,0)</f>
        <v>0</v>
      </c>
      <c r="BH263" s="14" t="s">
        <v>65</v>
      </c>
      <c r="BI263" s="124" t="e">
        <f>ROUND(#REF!*H263,2)</f>
        <v>#REF!</v>
      </c>
      <c r="BJ263" s="14" t="s">
        <v>214</v>
      </c>
      <c r="BK263" s="123" t="s">
        <v>2225</v>
      </c>
    </row>
    <row r="264" spans="1:63" s="2" customFormat="1" ht="16.5" customHeight="1" x14ac:dyDescent="0.2">
      <c r="A264" s="25"/>
      <c r="B264" s="112"/>
      <c r="C264" s="126" t="s">
        <v>1000</v>
      </c>
      <c r="D264" s="126" t="s">
        <v>242</v>
      </c>
      <c r="E264" s="127" t="s">
        <v>2228</v>
      </c>
      <c r="F264" s="128" t="s">
        <v>2229</v>
      </c>
      <c r="G264" s="129" t="s">
        <v>162</v>
      </c>
      <c r="H264" s="130">
        <v>2.9460000000000002</v>
      </c>
      <c r="I264" s="131"/>
      <c r="J264" s="132"/>
      <c r="K264" s="133" t="s">
        <v>1</v>
      </c>
      <c r="L264" s="134" t="s">
        <v>37</v>
      </c>
      <c r="M264" s="121">
        <v>0</v>
      </c>
      <c r="N264" s="121">
        <f t="shared" si="27"/>
        <v>0</v>
      </c>
      <c r="O264" s="121">
        <v>1.4999999999999999E-4</v>
      </c>
      <c r="P264" s="121">
        <f t="shared" si="28"/>
        <v>4.4190000000000001E-4</v>
      </c>
      <c r="Q264" s="121">
        <v>0</v>
      </c>
      <c r="R264" s="122">
        <f t="shared" si="29"/>
        <v>0</v>
      </c>
      <c r="S264" s="25"/>
      <c r="T264" s="25"/>
      <c r="U264" s="25"/>
      <c r="V264" s="25"/>
      <c r="W264" s="25"/>
      <c r="X264" s="25"/>
      <c r="Y264" s="25"/>
      <c r="Z264" s="25"/>
      <c r="AA264" s="25"/>
      <c r="AB264" s="25"/>
      <c r="AC264" s="25"/>
      <c r="AP264" s="123" t="s">
        <v>267</v>
      </c>
      <c r="AR264" s="123" t="s">
        <v>242</v>
      </c>
      <c r="AS264" s="123" t="s">
        <v>67</v>
      </c>
      <c r="AW264" s="14" t="s">
        <v>144</v>
      </c>
      <c r="BC264" s="124" t="e">
        <f>IF(L264="základní",#REF!,0)</f>
        <v>#REF!</v>
      </c>
      <c r="BD264" s="124">
        <f>IF(L264="snížená",#REF!,0)</f>
        <v>0</v>
      </c>
      <c r="BE264" s="124">
        <f>IF(L264="zákl. přenesená",#REF!,0)</f>
        <v>0</v>
      </c>
      <c r="BF264" s="124">
        <f>IF(L264="sníž. přenesená",#REF!,0)</f>
        <v>0</v>
      </c>
      <c r="BG264" s="124">
        <f>IF(L264="nulová",#REF!,0)</f>
        <v>0</v>
      </c>
      <c r="BH264" s="14" t="s">
        <v>65</v>
      </c>
      <c r="BI264" s="124" t="e">
        <f>ROUND(#REF!*H264,2)</f>
        <v>#REF!</v>
      </c>
      <c r="BJ264" s="14" t="s">
        <v>214</v>
      </c>
      <c r="BK264" s="123" t="s">
        <v>2230</v>
      </c>
    </row>
    <row r="265" spans="1:63" s="2" customFormat="1" ht="24.2" customHeight="1" x14ac:dyDescent="0.2">
      <c r="A265" s="25"/>
      <c r="B265" s="112"/>
      <c r="C265" s="126" t="s">
        <v>1004</v>
      </c>
      <c r="D265" s="126" t="s">
        <v>242</v>
      </c>
      <c r="E265" s="127" t="s">
        <v>1100</v>
      </c>
      <c r="F265" s="128" t="s">
        <v>2226</v>
      </c>
      <c r="G265" s="129" t="s">
        <v>162</v>
      </c>
      <c r="H265" s="130">
        <v>2.2090000000000001</v>
      </c>
      <c r="I265" s="131"/>
      <c r="J265" s="132"/>
      <c r="K265" s="133" t="s">
        <v>1</v>
      </c>
      <c r="L265" s="134" t="s">
        <v>37</v>
      </c>
      <c r="M265" s="121">
        <v>0</v>
      </c>
      <c r="N265" s="121">
        <f t="shared" si="27"/>
        <v>0</v>
      </c>
      <c r="O265" s="121">
        <v>1.4999999999999999E-4</v>
      </c>
      <c r="P265" s="121">
        <f t="shared" si="28"/>
        <v>3.3135E-4</v>
      </c>
      <c r="Q265" s="121">
        <v>0</v>
      </c>
      <c r="R265" s="122">
        <f t="shared" si="29"/>
        <v>0</v>
      </c>
      <c r="S265" s="25"/>
      <c r="T265" s="25"/>
      <c r="U265" s="25"/>
      <c r="V265" s="25"/>
      <c r="W265" s="25"/>
      <c r="X265" s="25"/>
      <c r="Y265" s="25"/>
      <c r="Z265" s="25"/>
      <c r="AA265" s="25"/>
      <c r="AB265" s="25"/>
      <c r="AC265" s="25"/>
      <c r="AP265" s="123" t="s">
        <v>267</v>
      </c>
      <c r="AR265" s="123" t="s">
        <v>242</v>
      </c>
      <c r="AS265" s="123" t="s">
        <v>67</v>
      </c>
      <c r="AW265" s="14" t="s">
        <v>144</v>
      </c>
      <c r="BC265" s="124" t="e">
        <f>IF(L265="základní",#REF!,0)</f>
        <v>#REF!</v>
      </c>
      <c r="BD265" s="124">
        <f>IF(L265="snížená",#REF!,0)</f>
        <v>0</v>
      </c>
      <c r="BE265" s="124">
        <f>IF(L265="zákl. přenesená",#REF!,0)</f>
        <v>0</v>
      </c>
      <c r="BF265" s="124">
        <f>IF(L265="sníž. přenesená",#REF!,0)</f>
        <v>0</v>
      </c>
      <c r="BG265" s="124">
        <f>IF(L265="nulová",#REF!,0)</f>
        <v>0</v>
      </c>
      <c r="BH265" s="14" t="s">
        <v>65</v>
      </c>
      <c r="BI265" s="124" t="e">
        <f>ROUND(#REF!*H265,2)</f>
        <v>#REF!</v>
      </c>
      <c r="BJ265" s="14" t="s">
        <v>214</v>
      </c>
      <c r="BK265" s="123" t="s">
        <v>2914</v>
      </c>
    </row>
    <row r="266" spans="1:63" s="2" customFormat="1" ht="24.2" customHeight="1" x14ac:dyDescent="0.2">
      <c r="A266" s="25"/>
      <c r="B266" s="112"/>
      <c r="C266" s="113" t="s">
        <v>1008</v>
      </c>
      <c r="D266" s="113" t="s">
        <v>145</v>
      </c>
      <c r="E266" s="114" t="s">
        <v>1457</v>
      </c>
      <c r="F266" s="115" t="s">
        <v>1458</v>
      </c>
      <c r="G266" s="116" t="s">
        <v>1126</v>
      </c>
      <c r="H266" s="117">
        <v>22.091999999999999</v>
      </c>
      <c r="I266" s="118"/>
      <c r="J266" s="26"/>
      <c r="K266" s="119" t="s">
        <v>1</v>
      </c>
      <c r="L266" s="120" t="s">
        <v>37</v>
      </c>
      <c r="M266" s="121">
        <v>5.7000000000000002E-2</v>
      </c>
      <c r="N266" s="121">
        <f t="shared" si="27"/>
        <v>1.259244</v>
      </c>
      <c r="O266" s="121">
        <v>0</v>
      </c>
      <c r="P266" s="121">
        <f t="shared" si="28"/>
        <v>0</v>
      </c>
      <c r="Q266" s="121">
        <v>1E-3</v>
      </c>
      <c r="R266" s="122">
        <f t="shared" si="29"/>
        <v>2.2092000000000001E-2</v>
      </c>
      <c r="S266" s="25"/>
      <c r="T266" s="25"/>
      <c r="U266" s="25"/>
      <c r="V266" s="25"/>
      <c r="W266" s="25"/>
      <c r="X266" s="25"/>
      <c r="Y266" s="25"/>
      <c r="Z266" s="25"/>
      <c r="AA266" s="25"/>
      <c r="AB266" s="25"/>
      <c r="AC266" s="25"/>
      <c r="AP266" s="123" t="s">
        <v>214</v>
      </c>
      <c r="AR266" s="123" t="s">
        <v>145</v>
      </c>
      <c r="AS266" s="123" t="s">
        <v>67</v>
      </c>
      <c r="AW266" s="14" t="s">
        <v>144</v>
      </c>
      <c r="BC266" s="124" t="e">
        <f>IF(L266="základní",#REF!,0)</f>
        <v>#REF!</v>
      </c>
      <c r="BD266" s="124">
        <f>IF(L266="snížená",#REF!,0)</f>
        <v>0</v>
      </c>
      <c r="BE266" s="124">
        <f>IF(L266="zákl. přenesená",#REF!,0)</f>
        <v>0</v>
      </c>
      <c r="BF266" s="124">
        <f>IF(L266="sníž. přenesená",#REF!,0)</f>
        <v>0</v>
      </c>
      <c r="BG266" s="124">
        <f>IF(L266="nulová",#REF!,0)</f>
        <v>0</v>
      </c>
      <c r="BH266" s="14" t="s">
        <v>65</v>
      </c>
      <c r="BI266" s="124" t="e">
        <f>ROUND(#REF!*H266,2)</f>
        <v>#REF!</v>
      </c>
      <c r="BJ266" s="14" t="s">
        <v>214</v>
      </c>
      <c r="BK266" s="123" t="s">
        <v>2231</v>
      </c>
    </row>
    <row r="267" spans="1:63" s="2" customFormat="1" ht="24.2" customHeight="1" x14ac:dyDescent="0.2">
      <c r="A267" s="25"/>
      <c r="B267" s="112"/>
      <c r="C267" s="113" t="s">
        <v>1012</v>
      </c>
      <c r="D267" s="113" t="s">
        <v>145</v>
      </c>
      <c r="E267" s="114" t="s">
        <v>500</v>
      </c>
      <c r="F267" s="115" t="s">
        <v>2769</v>
      </c>
      <c r="G267" s="116" t="s">
        <v>339</v>
      </c>
      <c r="H267" s="117">
        <v>202.77199999999999</v>
      </c>
      <c r="I267" s="118"/>
      <c r="J267" s="26"/>
      <c r="K267" s="119" t="s">
        <v>1</v>
      </c>
      <c r="L267" s="120" t="s">
        <v>37</v>
      </c>
      <c r="M267" s="121">
        <v>0</v>
      </c>
      <c r="N267" s="121">
        <f t="shared" si="27"/>
        <v>0</v>
      </c>
      <c r="O267" s="121">
        <v>0</v>
      </c>
      <c r="P267" s="121">
        <f t="shared" si="28"/>
        <v>0</v>
      </c>
      <c r="Q267" s="121">
        <v>0</v>
      </c>
      <c r="R267" s="122">
        <f t="shared" si="29"/>
        <v>0</v>
      </c>
      <c r="S267" s="25"/>
      <c r="T267" s="25"/>
      <c r="U267" s="25"/>
      <c r="V267" s="25"/>
      <c r="W267" s="25"/>
      <c r="X267" s="25"/>
      <c r="Y267" s="25"/>
      <c r="Z267" s="25"/>
      <c r="AA267" s="25"/>
      <c r="AB267" s="25"/>
      <c r="AC267" s="25"/>
      <c r="AP267" s="123" t="s">
        <v>214</v>
      </c>
      <c r="AR267" s="123" t="s">
        <v>145</v>
      </c>
      <c r="AS267" s="123" t="s">
        <v>67</v>
      </c>
      <c r="AW267" s="14" t="s">
        <v>144</v>
      </c>
      <c r="BC267" s="124" t="e">
        <f>IF(L267="základní",#REF!,0)</f>
        <v>#REF!</v>
      </c>
      <c r="BD267" s="124">
        <f>IF(L267="snížená",#REF!,0)</f>
        <v>0</v>
      </c>
      <c r="BE267" s="124">
        <f>IF(L267="zákl. přenesená",#REF!,0)</f>
        <v>0</v>
      </c>
      <c r="BF267" s="124">
        <f>IF(L267="sníž. přenesená",#REF!,0)</f>
        <v>0</v>
      </c>
      <c r="BG267" s="124">
        <f>IF(L267="nulová",#REF!,0)</f>
        <v>0</v>
      </c>
      <c r="BH267" s="14" t="s">
        <v>65</v>
      </c>
      <c r="BI267" s="124" t="e">
        <f>ROUND(#REF!*H267,2)</f>
        <v>#REF!</v>
      </c>
      <c r="BJ267" s="14" t="s">
        <v>214</v>
      </c>
      <c r="BK267" s="123" t="s">
        <v>2770</v>
      </c>
    </row>
    <row r="268" spans="1:63" s="12" customFormat="1" ht="22.9" customHeight="1" x14ac:dyDescent="0.2">
      <c r="B268" s="103"/>
      <c r="D268" s="104" t="s">
        <v>56</v>
      </c>
      <c r="E268" s="125" t="s">
        <v>1890</v>
      </c>
      <c r="F268" s="125" t="s">
        <v>1891</v>
      </c>
      <c r="J268" s="103"/>
      <c r="K268" s="106"/>
      <c r="L268" s="107"/>
      <c r="M268" s="107"/>
      <c r="N268" s="108">
        <f>SUM(N269:N279)</f>
        <v>3.1208999999999998</v>
      </c>
      <c r="O268" s="107"/>
      <c r="P268" s="108">
        <f>SUM(P269:P279)</f>
        <v>7.1300990443199999E-2</v>
      </c>
      <c r="Q268" s="107"/>
      <c r="R268" s="109">
        <f>SUM(R269:R279)</f>
        <v>0</v>
      </c>
      <c r="AP268" s="104" t="s">
        <v>67</v>
      </c>
      <c r="AR268" s="110" t="s">
        <v>56</v>
      </c>
      <c r="AS268" s="110" t="s">
        <v>65</v>
      </c>
      <c r="AW268" s="104" t="s">
        <v>144</v>
      </c>
      <c r="BI268" s="111" t="e">
        <f>SUM(BI269:BI279)</f>
        <v>#REF!</v>
      </c>
    </row>
    <row r="269" spans="1:63" s="2" customFormat="1" ht="16.5" customHeight="1" x14ac:dyDescent="0.2">
      <c r="A269" s="25"/>
      <c r="B269" s="112"/>
      <c r="C269" s="113" t="s">
        <v>1016</v>
      </c>
      <c r="D269" s="113" t="s">
        <v>145</v>
      </c>
      <c r="E269" s="114" t="s">
        <v>2771</v>
      </c>
      <c r="F269" s="115" t="s">
        <v>2772</v>
      </c>
      <c r="G269" s="116" t="s">
        <v>178</v>
      </c>
      <c r="H269" s="117">
        <v>1.4359999999999999</v>
      </c>
      <c r="I269" s="118"/>
      <c r="J269" s="26"/>
      <c r="K269" s="119" t="s">
        <v>1</v>
      </c>
      <c r="L269" s="120" t="s">
        <v>37</v>
      </c>
      <c r="M269" s="121">
        <v>0.125</v>
      </c>
      <c r="N269" s="121">
        <f t="shared" ref="N269:N279" si="30">M269*H269</f>
        <v>0.17949999999999999</v>
      </c>
      <c r="O269" s="121">
        <v>5.3499999999999997E-3</v>
      </c>
      <c r="P269" s="121">
        <f t="shared" ref="P269:P279" si="31">O269*H269</f>
        <v>7.6825999999999995E-3</v>
      </c>
      <c r="Q269" s="121">
        <v>0</v>
      </c>
      <c r="R269" s="122">
        <f t="shared" ref="R269:R279" si="32">Q269*H269</f>
        <v>0</v>
      </c>
      <c r="S269" s="25"/>
      <c r="T269" s="25"/>
      <c r="U269" s="25"/>
      <c r="V269" s="25"/>
      <c r="W269" s="25"/>
      <c r="X269" s="25"/>
      <c r="Y269" s="25"/>
      <c r="Z269" s="25"/>
      <c r="AA269" s="25"/>
      <c r="AB269" s="25"/>
      <c r="AC269" s="25"/>
      <c r="AP269" s="123" t="s">
        <v>214</v>
      </c>
      <c r="AR269" s="123" t="s">
        <v>145</v>
      </c>
      <c r="AS269" s="123" t="s">
        <v>67</v>
      </c>
      <c r="AW269" s="14" t="s">
        <v>144</v>
      </c>
      <c r="BC269" s="124" t="e">
        <f>IF(L269="základní",#REF!,0)</f>
        <v>#REF!</v>
      </c>
      <c r="BD269" s="124">
        <f>IF(L269="snížená",#REF!,0)</f>
        <v>0</v>
      </c>
      <c r="BE269" s="124">
        <f>IF(L269="zákl. přenesená",#REF!,0)</f>
        <v>0</v>
      </c>
      <c r="BF269" s="124">
        <f>IF(L269="sníž. přenesená",#REF!,0)</f>
        <v>0</v>
      </c>
      <c r="BG269" s="124">
        <f>IF(L269="nulová",#REF!,0)</f>
        <v>0</v>
      </c>
      <c r="BH269" s="14" t="s">
        <v>65</v>
      </c>
      <c r="BI269" s="124" t="e">
        <f>ROUND(#REF!*H269,2)</f>
        <v>#REF!</v>
      </c>
      <c r="BJ269" s="14" t="s">
        <v>214</v>
      </c>
      <c r="BK269" s="123" t="s">
        <v>2773</v>
      </c>
    </row>
    <row r="270" spans="1:63" s="2" customFormat="1" ht="49.15" customHeight="1" x14ac:dyDescent="0.2">
      <c r="A270" s="25"/>
      <c r="B270" s="112"/>
      <c r="C270" s="113" t="s">
        <v>1020</v>
      </c>
      <c r="D270" s="113" t="s">
        <v>145</v>
      </c>
      <c r="E270" s="114" t="s">
        <v>2774</v>
      </c>
      <c r="F270" s="115" t="s">
        <v>2775</v>
      </c>
      <c r="G270" s="116" t="s">
        <v>178</v>
      </c>
      <c r="H270" s="117">
        <v>1.4359999999999999</v>
      </c>
      <c r="I270" s="118"/>
      <c r="J270" s="26"/>
      <c r="K270" s="119" t="s">
        <v>1</v>
      </c>
      <c r="L270" s="120" t="s">
        <v>37</v>
      </c>
      <c r="M270" s="121">
        <v>0.125</v>
      </c>
      <c r="N270" s="121">
        <f t="shared" si="30"/>
        <v>0.17949999999999999</v>
      </c>
      <c r="O270" s="121">
        <v>5.3499999999999997E-3</v>
      </c>
      <c r="P270" s="121">
        <f t="shared" si="31"/>
        <v>7.6825999999999995E-3</v>
      </c>
      <c r="Q270" s="121">
        <v>0</v>
      </c>
      <c r="R270" s="122">
        <f t="shared" si="32"/>
        <v>0</v>
      </c>
      <c r="S270" s="25"/>
      <c r="T270" s="25"/>
      <c r="U270" s="25"/>
      <c r="V270" s="25"/>
      <c r="W270" s="25"/>
      <c r="X270" s="25"/>
      <c r="Y270" s="25"/>
      <c r="Z270" s="25"/>
      <c r="AA270" s="25"/>
      <c r="AB270" s="25"/>
      <c r="AC270" s="25"/>
      <c r="AP270" s="123" t="s">
        <v>214</v>
      </c>
      <c r="AR270" s="123" t="s">
        <v>145</v>
      </c>
      <c r="AS270" s="123" t="s">
        <v>67</v>
      </c>
      <c r="AW270" s="14" t="s">
        <v>144</v>
      </c>
      <c r="BC270" s="124" t="e">
        <f>IF(L270="základní",#REF!,0)</f>
        <v>#REF!</v>
      </c>
      <c r="BD270" s="124">
        <f>IF(L270="snížená",#REF!,0)</f>
        <v>0</v>
      </c>
      <c r="BE270" s="124">
        <f>IF(L270="zákl. přenesená",#REF!,0)</f>
        <v>0</v>
      </c>
      <c r="BF270" s="124">
        <f>IF(L270="sníž. přenesená",#REF!,0)</f>
        <v>0</v>
      </c>
      <c r="BG270" s="124">
        <f>IF(L270="nulová",#REF!,0)</f>
        <v>0</v>
      </c>
      <c r="BH270" s="14" t="s">
        <v>65</v>
      </c>
      <c r="BI270" s="124" t="e">
        <f>ROUND(#REF!*H270,2)</f>
        <v>#REF!</v>
      </c>
      <c r="BJ270" s="14" t="s">
        <v>214</v>
      </c>
      <c r="BK270" s="123" t="s">
        <v>2776</v>
      </c>
    </row>
    <row r="271" spans="1:63" s="2" customFormat="1" ht="16.5" customHeight="1" x14ac:dyDescent="0.2">
      <c r="A271" s="25"/>
      <c r="B271" s="112"/>
      <c r="C271" s="113" t="s">
        <v>1024</v>
      </c>
      <c r="D271" s="113" t="s">
        <v>145</v>
      </c>
      <c r="E271" s="114" t="s">
        <v>2780</v>
      </c>
      <c r="F271" s="115" t="s">
        <v>2781</v>
      </c>
      <c r="G271" s="116" t="s">
        <v>178</v>
      </c>
      <c r="H271" s="117">
        <v>1.4359999999999999</v>
      </c>
      <c r="I271" s="118"/>
      <c r="J271" s="26"/>
      <c r="K271" s="119" t="s">
        <v>1</v>
      </c>
      <c r="L271" s="120" t="s">
        <v>37</v>
      </c>
      <c r="M271" s="121">
        <v>4.3999999999999997E-2</v>
      </c>
      <c r="N271" s="121">
        <f t="shared" si="30"/>
        <v>6.318399999999999E-2</v>
      </c>
      <c r="O271" s="121">
        <v>2.9999999999999997E-4</v>
      </c>
      <c r="P271" s="121">
        <f t="shared" si="31"/>
        <v>4.3079999999999995E-4</v>
      </c>
      <c r="Q271" s="121">
        <v>0</v>
      </c>
      <c r="R271" s="122">
        <f t="shared" si="32"/>
        <v>0</v>
      </c>
      <c r="S271" s="25"/>
      <c r="T271" s="25"/>
      <c r="U271" s="25"/>
      <c r="V271" s="25"/>
      <c r="W271" s="25"/>
      <c r="X271" s="25"/>
      <c r="Y271" s="25"/>
      <c r="Z271" s="25"/>
      <c r="AA271" s="25"/>
      <c r="AB271" s="25"/>
      <c r="AC271" s="25"/>
      <c r="AP271" s="123" t="s">
        <v>214</v>
      </c>
      <c r="AR271" s="123" t="s">
        <v>145</v>
      </c>
      <c r="AS271" s="123" t="s">
        <v>67</v>
      </c>
      <c r="AW271" s="14" t="s">
        <v>144</v>
      </c>
      <c r="BC271" s="124" t="e">
        <f>IF(L271="základní",#REF!,0)</f>
        <v>#REF!</v>
      </c>
      <c r="BD271" s="124">
        <f>IF(L271="snížená",#REF!,0)</f>
        <v>0</v>
      </c>
      <c r="BE271" s="124">
        <f>IF(L271="zákl. přenesená",#REF!,0)</f>
        <v>0</v>
      </c>
      <c r="BF271" s="124">
        <f>IF(L271="sníž. přenesená",#REF!,0)</f>
        <v>0</v>
      </c>
      <c r="BG271" s="124">
        <f>IF(L271="nulová",#REF!,0)</f>
        <v>0</v>
      </c>
      <c r="BH271" s="14" t="s">
        <v>65</v>
      </c>
      <c r="BI271" s="124" t="e">
        <f>ROUND(#REF!*H271,2)</f>
        <v>#REF!</v>
      </c>
      <c r="BJ271" s="14" t="s">
        <v>214</v>
      </c>
      <c r="BK271" s="123" t="s">
        <v>2782</v>
      </c>
    </row>
    <row r="272" spans="1:63" s="2" customFormat="1" ht="37.9" customHeight="1" x14ac:dyDescent="0.2">
      <c r="A272" s="25"/>
      <c r="B272" s="112"/>
      <c r="C272" s="113" t="s">
        <v>1028</v>
      </c>
      <c r="D272" s="113" t="s">
        <v>145</v>
      </c>
      <c r="E272" s="114" t="s">
        <v>2783</v>
      </c>
      <c r="F272" s="115" t="s">
        <v>2784</v>
      </c>
      <c r="G272" s="116" t="s">
        <v>178</v>
      </c>
      <c r="H272" s="117">
        <v>1.4359999999999999</v>
      </c>
      <c r="I272" s="118"/>
      <c r="J272" s="26"/>
      <c r="K272" s="119" t="s">
        <v>1</v>
      </c>
      <c r="L272" s="120" t="s">
        <v>37</v>
      </c>
      <c r="M272" s="121">
        <v>0.3</v>
      </c>
      <c r="N272" s="121">
        <f t="shared" si="30"/>
        <v>0.43079999999999996</v>
      </c>
      <c r="O272" s="121">
        <v>6.0000169999999999E-3</v>
      </c>
      <c r="P272" s="121">
        <f t="shared" si="31"/>
        <v>8.616024412E-3</v>
      </c>
      <c r="Q272" s="121">
        <v>0</v>
      </c>
      <c r="R272" s="122">
        <f t="shared" si="32"/>
        <v>0</v>
      </c>
      <c r="S272" s="25"/>
      <c r="T272" s="25"/>
      <c r="U272" s="25"/>
      <c r="V272" s="25"/>
      <c r="W272" s="25"/>
      <c r="X272" s="25"/>
      <c r="Y272" s="25"/>
      <c r="Z272" s="25"/>
      <c r="AA272" s="25"/>
      <c r="AB272" s="25"/>
      <c r="AC272" s="25"/>
      <c r="AP272" s="123" t="s">
        <v>214</v>
      </c>
      <c r="AR272" s="123" t="s">
        <v>145</v>
      </c>
      <c r="AS272" s="123" t="s">
        <v>67</v>
      </c>
      <c r="AW272" s="14" t="s">
        <v>144</v>
      </c>
      <c r="BC272" s="124" t="e">
        <f>IF(L272="základní",#REF!,0)</f>
        <v>#REF!</v>
      </c>
      <c r="BD272" s="124">
        <f>IF(L272="snížená",#REF!,0)</f>
        <v>0</v>
      </c>
      <c r="BE272" s="124">
        <f>IF(L272="zákl. přenesená",#REF!,0)</f>
        <v>0</v>
      </c>
      <c r="BF272" s="124">
        <f>IF(L272="sníž. přenesená",#REF!,0)</f>
        <v>0</v>
      </c>
      <c r="BG272" s="124">
        <f>IF(L272="nulová",#REF!,0)</f>
        <v>0</v>
      </c>
      <c r="BH272" s="14" t="s">
        <v>65</v>
      </c>
      <c r="BI272" s="124" t="e">
        <f>ROUND(#REF!*H272,2)</f>
        <v>#REF!</v>
      </c>
      <c r="BJ272" s="14" t="s">
        <v>214</v>
      </c>
      <c r="BK272" s="123" t="s">
        <v>2785</v>
      </c>
    </row>
    <row r="273" spans="1:63" s="2" customFormat="1" ht="37.9" customHeight="1" x14ac:dyDescent="0.2">
      <c r="A273" s="25"/>
      <c r="B273" s="112"/>
      <c r="C273" s="113" t="s">
        <v>1032</v>
      </c>
      <c r="D273" s="113" t="s">
        <v>145</v>
      </c>
      <c r="E273" s="114" t="s">
        <v>2786</v>
      </c>
      <c r="F273" s="115" t="s">
        <v>2787</v>
      </c>
      <c r="G273" s="116" t="s">
        <v>178</v>
      </c>
      <c r="H273" s="117">
        <v>1.4359999999999999</v>
      </c>
      <c r="I273" s="118"/>
      <c r="J273" s="26"/>
      <c r="K273" s="119" t="s">
        <v>1</v>
      </c>
      <c r="L273" s="120" t="s">
        <v>37</v>
      </c>
      <c r="M273" s="121">
        <v>3.5000000000000003E-2</v>
      </c>
      <c r="N273" s="121">
        <f t="shared" si="30"/>
        <v>5.0260000000000006E-2</v>
      </c>
      <c r="O273" s="121">
        <v>1.5000041999999999E-3</v>
      </c>
      <c r="P273" s="121">
        <f t="shared" si="31"/>
        <v>2.1540060312E-3</v>
      </c>
      <c r="Q273" s="121">
        <v>0</v>
      </c>
      <c r="R273" s="122">
        <f t="shared" si="32"/>
        <v>0</v>
      </c>
      <c r="S273" s="25"/>
      <c r="T273" s="25"/>
      <c r="U273" s="25"/>
      <c r="V273" s="25"/>
      <c r="W273" s="25"/>
      <c r="X273" s="25"/>
      <c r="Y273" s="25"/>
      <c r="Z273" s="25"/>
      <c r="AA273" s="25"/>
      <c r="AB273" s="25"/>
      <c r="AC273" s="25"/>
      <c r="AP273" s="123" t="s">
        <v>214</v>
      </c>
      <c r="AR273" s="123" t="s">
        <v>145</v>
      </c>
      <c r="AS273" s="123" t="s">
        <v>67</v>
      </c>
      <c r="AW273" s="14" t="s">
        <v>144</v>
      </c>
      <c r="BC273" s="124" t="e">
        <f>IF(L273="základní",#REF!,0)</f>
        <v>#REF!</v>
      </c>
      <c r="BD273" s="124">
        <f>IF(L273="snížená",#REF!,0)</f>
        <v>0</v>
      </c>
      <c r="BE273" s="124">
        <f>IF(L273="zákl. přenesená",#REF!,0)</f>
        <v>0</v>
      </c>
      <c r="BF273" s="124">
        <f>IF(L273="sníž. přenesená",#REF!,0)</f>
        <v>0</v>
      </c>
      <c r="BG273" s="124">
        <f>IF(L273="nulová",#REF!,0)</f>
        <v>0</v>
      </c>
      <c r="BH273" s="14" t="s">
        <v>65</v>
      </c>
      <c r="BI273" s="124" t="e">
        <f>ROUND(#REF!*H273,2)</f>
        <v>#REF!</v>
      </c>
      <c r="BJ273" s="14" t="s">
        <v>214</v>
      </c>
      <c r="BK273" s="123" t="s">
        <v>2788</v>
      </c>
    </row>
    <row r="274" spans="1:63" s="2" customFormat="1" ht="24.2" customHeight="1" x14ac:dyDescent="0.2">
      <c r="A274" s="25"/>
      <c r="B274" s="112"/>
      <c r="C274" s="113" t="s">
        <v>1036</v>
      </c>
      <c r="D274" s="113" t="s">
        <v>145</v>
      </c>
      <c r="E274" s="114" t="s">
        <v>2233</v>
      </c>
      <c r="F274" s="115" t="s">
        <v>2234</v>
      </c>
      <c r="G274" s="116" t="s">
        <v>198</v>
      </c>
      <c r="H274" s="117">
        <v>4.1239999999999997</v>
      </c>
      <c r="I274" s="118"/>
      <c r="J274" s="26"/>
      <c r="K274" s="119" t="s">
        <v>1</v>
      </c>
      <c r="L274" s="120" t="s">
        <v>37</v>
      </c>
      <c r="M274" s="121">
        <v>0.29399999999999998</v>
      </c>
      <c r="N274" s="121">
        <f t="shared" si="30"/>
        <v>1.2124559999999998</v>
      </c>
      <c r="O274" s="121">
        <v>5.8E-4</v>
      </c>
      <c r="P274" s="121">
        <f t="shared" si="31"/>
        <v>2.3919199999999996E-3</v>
      </c>
      <c r="Q274" s="121">
        <v>0</v>
      </c>
      <c r="R274" s="122">
        <f t="shared" si="32"/>
        <v>0</v>
      </c>
      <c r="S274" s="25"/>
      <c r="T274" s="25"/>
      <c r="U274" s="25"/>
      <c r="V274" s="25"/>
      <c r="W274" s="25"/>
      <c r="X274" s="25"/>
      <c r="Y274" s="25"/>
      <c r="Z274" s="25"/>
      <c r="AA274" s="25"/>
      <c r="AB274" s="25"/>
      <c r="AC274" s="25"/>
      <c r="AP274" s="123" t="s">
        <v>214</v>
      </c>
      <c r="AR274" s="123" t="s">
        <v>145</v>
      </c>
      <c r="AS274" s="123" t="s">
        <v>67</v>
      </c>
      <c r="AW274" s="14" t="s">
        <v>144</v>
      </c>
      <c r="BC274" s="124" t="e">
        <f>IF(L274="základní",#REF!,0)</f>
        <v>#REF!</v>
      </c>
      <c r="BD274" s="124">
        <f>IF(L274="snížená",#REF!,0)</f>
        <v>0</v>
      </c>
      <c r="BE274" s="124">
        <f>IF(L274="zákl. přenesená",#REF!,0)</f>
        <v>0</v>
      </c>
      <c r="BF274" s="124">
        <f>IF(L274="sníž. přenesená",#REF!,0)</f>
        <v>0</v>
      </c>
      <c r="BG274" s="124">
        <f>IF(L274="nulová",#REF!,0)</f>
        <v>0</v>
      </c>
      <c r="BH274" s="14" t="s">
        <v>65</v>
      </c>
      <c r="BI274" s="124" t="e">
        <f>ROUND(#REF!*H274,2)</f>
        <v>#REF!</v>
      </c>
      <c r="BJ274" s="14" t="s">
        <v>214</v>
      </c>
      <c r="BK274" s="123" t="s">
        <v>2789</v>
      </c>
    </row>
    <row r="275" spans="1:63" s="2" customFormat="1" ht="24.2" customHeight="1" x14ac:dyDescent="0.2">
      <c r="A275" s="25"/>
      <c r="B275" s="112"/>
      <c r="C275" s="126" t="s">
        <v>1040</v>
      </c>
      <c r="D275" s="126" t="s">
        <v>242</v>
      </c>
      <c r="E275" s="127" t="s">
        <v>2790</v>
      </c>
      <c r="F275" s="128" t="s">
        <v>2419</v>
      </c>
      <c r="G275" s="129" t="s">
        <v>198</v>
      </c>
      <c r="H275" s="130">
        <v>4.5359999999999996</v>
      </c>
      <c r="I275" s="131"/>
      <c r="J275" s="132"/>
      <c r="K275" s="133" t="s">
        <v>1</v>
      </c>
      <c r="L275" s="134" t="s">
        <v>37</v>
      </c>
      <c r="M275" s="121">
        <v>0</v>
      </c>
      <c r="N275" s="121">
        <f t="shared" si="30"/>
        <v>0</v>
      </c>
      <c r="O275" s="121">
        <v>4.4999999999999999E-4</v>
      </c>
      <c r="P275" s="121">
        <f t="shared" si="31"/>
        <v>2.0412E-3</v>
      </c>
      <c r="Q275" s="121">
        <v>0</v>
      </c>
      <c r="R275" s="122">
        <f t="shared" si="32"/>
        <v>0</v>
      </c>
      <c r="S275" s="25"/>
      <c r="T275" s="25"/>
      <c r="U275" s="25"/>
      <c r="V275" s="25"/>
      <c r="W275" s="25"/>
      <c r="X275" s="25"/>
      <c r="Y275" s="25"/>
      <c r="Z275" s="25"/>
      <c r="AA275" s="25"/>
      <c r="AB275" s="25"/>
      <c r="AC275" s="25"/>
      <c r="AP275" s="123" t="s">
        <v>267</v>
      </c>
      <c r="AR275" s="123" t="s">
        <v>242</v>
      </c>
      <c r="AS275" s="123" t="s">
        <v>67</v>
      </c>
      <c r="AW275" s="14" t="s">
        <v>144</v>
      </c>
      <c r="BC275" s="124" t="e">
        <f>IF(L275="základní",#REF!,0)</f>
        <v>#REF!</v>
      </c>
      <c r="BD275" s="124">
        <f>IF(L275="snížená",#REF!,0)</f>
        <v>0</v>
      </c>
      <c r="BE275" s="124">
        <f>IF(L275="zákl. přenesená",#REF!,0)</f>
        <v>0</v>
      </c>
      <c r="BF275" s="124">
        <f>IF(L275="sníž. přenesená",#REF!,0)</f>
        <v>0</v>
      </c>
      <c r="BG275" s="124">
        <f>IF(L275="nulová",#REF!,0)</f>
        <v>0</v>
      </c>
      <c r="BH275" s="14" t="s">
        <v>65</v>
      </c>
      <c r="BI275" s="124" t="e">
        <f>ROUND(#REF!*H275,2)</f>
        <v>#REF!</v>
      </c>
      <c r="BJ275" s="14" t="s">
        <v>214</v>
      </c>
      <c r="BK275" s="123" t="s">
        <v>2791</v>
      </c>
    </row>
    <row r="276" spans="1:63" s="2" customFormat="1" ht="37.9" customHeight="1" x14ac:dyDescent="0.2">
      <c r="A276" s="25"/>
      <c r="B276" s="112"/>
      <c r="C276" s="113" t="s">
        <v>1044</v>
      </c>
      <c r="D276" s="113" t="s">
        <v>145</v>
      </c>
      <c r="E276" s="114" t="s">
        <v>2420</v>
      </c>
      <c r="F276" s="115" t="s">
        <v>2421</v>
      </c>
      <c r="G276" s="116" t="s">
        <v>178</v>
      </c>
      <c r="H276" s="117">
        <v>1.4359999999999999</v>
      </c>
      <c r="I276" s="118"/>
      <c r="J276" s="26"/>
      <c r="K276" s="119" t="s">
        <v>1</v>
      </c>
      <c r="L276" s="120" t="s">
        <v>37</v>
      </c>
      <c r="M276" s="121">
        <v>0.65900000000000003</v>
      </c>
      <c r="N276" s="121">
        <f t="shared" si="30"/>
        <v>0.94632400000000005</v>
      </c>
      <c r="O276" s="121">
        <v>6.8900000000000003E-3</v>
      </c>
      <c r="P276" s="121">
        <f t="shared" si="31"/>
        <v>9.8940399999999998E-3</v>
      </c>
      <c r="Q276" s="121">
        <v>0</v>
      </c>
      <c r="R276" s="122">
        <f t="shared" si="32"/>
        <v>0</v>
      </c>
      <c r="S276" s="25"/>
      <c r="T276" s="25"/>
      <c r="U276" s="25"/>
      <c r="V276" s="25"/>
      <c r="W276" s="25"/>
      <c r="X276" s="25"/>
      <c r="Y276" s="25"/>
      <c r="Z276" s="25"/>
      <c r="AA276" s="25"/>
      <c r="AB276" s="25"/>
      <c r="AC276" s="25"/>
      <c r="AP276" s="123" t="s">
        <v>214</v>
      </c>
      <c r="AR276" s="123" t="s">
        <v>145</v>
      </c>
      <c r="AS276" s="123" t="s">
        <v>67</v>
      </c>
      <c r="AW276" s="14" t="s">
        <v>144</v>
      </c>
      <c r="BC276" s="124" t="e">
        <f>IF(L276="základní",#REF!,0)</f>
        <v>#REF!</v>
      </c>
      <c r="BD276" s="124">
        <f>IF(L276="snížená",#REF!,0)</f>
        <v>0</v>
      </c>
      <c r="BE276" s="124">
        <f>IF(L276="zákl. přenesená",#REF!,0)</f>
        <v>0</v>
      </c>
      <c r="BF276" s="124">
        <f>IF(L276="sníž. přenesená",#REF!,0)</f>
        <v>0</v>
      </c>
      <c r="BG276" s="124">
        <f>IF(L276="nulová",#REF!,0)</f>
        <v>0</v>
      </c>
      <c r="BH276" s="14" t="s">
        <v>65</v>
      </c>
      <c r="BI276" s="124" t="e">
        <f>ROUND(#REF!*H276,2)</f>
        <v>#REF!</v>
      </c>
      <c r="BJ276" s="14" t="s">
        <v>214</v>
      </c>
      <c r="BK276" s="123" t="s">
        <v>2792</v>
      </c>
    </row>
    <row r="277" spans="1:63" s="2" customFormat="1" ht="33" customHeight="1" x14ac:dyDescent="0.2">
      <c r="A277" s="25"/>
      <c r="B277" s="112"/>
      <c r="C277" s="126" t="s">
        <v>1048</v>
      </c>
      <c r="D277" s="126" t="s">
        <v>242</v>
      </c>
      <c r="E277" s="127" t="s">
        <v>2423</v>
      </c>
      <c r="F277" s="128" t="s">
        <v>2424</v>
      </c>
      <c r="G277" s="129" t="s">
        <v>178</v>
      </c>
      <c r="H277" s="130">
        <v>1.58</v>
      </c>
      <c r="I277" s="131"/>
      <c r="J277" s="132"/>
      <c r="K277" s="133" t="s">
        <v>1</v>
      </c>
      <c r="L277" s="134" t="s">
        <v>37</v>
      </c>
      <c r="M277" s="121">
        <v>0</v>
      </c>
      <c r="N277" s="121">
        <f t="shared" si="30"/>
        <v>0</v>
      </c>
      <c r="O277" s="121">
        <v>1.9199999999999998E-2</v>
      </c>
      <c r="P277" s="121">
        <f t="shared" si="31"/>
        <v>3.0335999999999998E-2</v>
      </c>
      <c r="Q277" s="121">
        <v>0</v>
      </c>
      <c r="R277" s="122">
        <f t="shared" si="32"/>
        <v>0</v>
      </c>
      <c r="S277" s="25"/>
      <c r="T277" s="25"/>
      <c r="U277" s="25"/>
      <c r="V277" s="25"/>
      <c r="W277" s="25"/>
      <c r="X277" s="25"/>
      <c r="Y277" s="25"/>
      <c r="Z277" s="25"/>
      <c r="AA277" s="25"/>
      <c r="AB277" s="25"/>
      <c r="AC277" s="25"/>
      <c r="AP277" s="123" t="s">
        <v>267</v>
      </c>
      <c r="AR277" s="123" t="s">
        <v>242</v>
      </c>
      <c r="AS277" s="123" t="s">
        <v>67</v>
      </c>
      <c r="AW277" s="14" t="s">
        <v>144</v>
      </c>
      <c r="BC277" s="124" t="e">
        <f>IF(L277="základní",#REF!,0)</f>
        <v>#REF!</v>
      </c>
      <c r="BD277" s="124">
        <f>IF(L277="snížená",#REF!,0)</f>
        <v>0</v>
      </c>
      <c r="BE277" s="124">
        <f>IF(L277="zákl. přenesená",#REF!,0)</f>
        <v>0</v>
      </c>
      <c r="BF277" s="124">
        <f>IF(L277="sníž. přenesená",#REF!,0)</f>
        <v>0</v>
      </c>
      <c r="BG277" s="124">
        <f>IF(L277="nulová",#REF!,0)</f>
        <v>0</v>
      </c>
      <c r="BH277" s="14" t="s">
        <v>65</v>
      </c>
      <c r="BI277" s="124" t="e">
        <f>ROUND(#REF!*H277,2)</f>
        <v>#REF!</v>
      </c>
      <c r="BJ277" s="14" t="s">
        <v>214</v>
      </c>
      <c r="BK277" s="123" t="s">
        <v>2793</v>
      </c>
    </row>
    <row r="278" spans="1:63" s="2" customFormat="1" ht="24.2" customHeight="1" x14ac:dyDescent="0.2">
      <c r="A278" s="25"/>
      <c r="B278" s="112"/>
      <c r="C278" s="113" t="s">
        <v>1052</v>
      </c>
      <c r="D278" s="113" t="s">
        <v>145</v>
      </c>
      <c r="E278" s="114" t="s">
        <v>2251</v>
      </c>
      <c r="F278" s="115" t="s">
        <v>2252</v>
      </c>
      <c r="G278" s="116" t="s">
        <v>178</v>
      </c>
      <c r="H278" s="117">
        <v>1.4359999999999999</v>
      </c>
      <c r="I278" s="118"/>
      <c r="J278" s="26"/>
      <c r="K278" s="119" t="s">
        <v>1</v>
      </c>
      <c r="L278" s="120" t="s">
        <v>37</v>
      </c>
      <c r="M278" s="121">
        <v>4.1000000000000002E-2</v>
      </c>
      <c r="N278" s="121">
        <f t="shared" si="30"/>
        <v>5.8875999999999998E-2</v>
      </c>
      <c r="O278" s="121">
        <v>5.0000000000000002E-5</v>
      </c>
      <c r="P278" s="121">
        <f t="shared" si="31"/>
        <v>7.1799999999999997E-5</v>
      </c>
      <c r="Q278" s="121">
        <v>0</v>
      </c>
      <c r="R278" s="122">
        <f t="shared" si="32"/>
        <v>0</v>
      </c>
      <c r="S278" s="25"/>
      <c r="T278" s="25"/>
      <c r="U278" s="25"/>
      <c r="V278" s="25"/>
      <c r="W278" s="25"/>
      <c r="X278" s="25"/>
      <c r="Y278" s="25"/>
      <c r="Z278" s="25"/>
      <c r="AA278" s="25"/>
      <c r="AB278" s="25"/>
      <c r="AC278" s="25"/>
      <c r="AP278" s="123" t="s">
        <v>214</v>
      </c>
      <c r="AR278" s="123" t="s">
        <v>145</v>
      </c>
      <c r="AS278" s="123" t="s">
        <v>67</v>
      </c>
      <c r="AW278" s="14" t="s">
        <v>144</v>
      </c>
      <c r="BC278" s="124" t="e">
        <f>IF(L278="základní",#REF!,0)</f>
        <v>#REF!</v>
      </c>
      <c r="BD278" s="124">
        <f>IF(L278="snížená",#REF!,0)</f>
        <v>0</v>
      </c>
      <c r="BE278" s="124">
        <f>IF(L278="zákl. přenesená",#REF!,0)</f>
        <v>0</v>
      </c>
      <c r="BF278" s="124">
        <f>IF(L278="sníž. přenesená",#REF!,0)</f>
        <v>0</v>
      </c>
      <c r="BG278" s="124">
        <f>IF(L278="nulová",#REF!,0)</f>
        <v>0</v>
      </c>
      <c r="BH278" s="14" t="s">
        <v>65</v>
      </c>
      <c r="BI278" s="124" t="e">
        <f>ROUND(#REF!*H278,2)</f>
        <v>#REF!</v>
      </c>
      <c r="BJ278" s="14" t="s">
        <v>214</v>
      </c>
      <c r="BK278" s="123" t="s">
        <v>2794</v>
      </c>
    </row>
    <row r="279" spans="1:63" s="2" customFormat="1" ht="24.2" customHeight="1" x14ac:dyDescent="0.2">
      <c r="A279" s="25"/>
      <c r="B279" s="112"/>
      <c r="C279" s="113" t="s">
        <v>1056</v>
      </c>
      <c r="D279" s="113" t="s">
        <v>145</v>
      </c>
      <c r="E279" s="114" t="s">
        <v>2795</v>
      </c>
      <c r="F279" s="115" t="s">
        <v>2796</v>
      </c>
      <c r="G279" s="116" t="s">
        <v>339</v>
      </c>
      <c r="H279" s="117">
        <v>48.454000000000001</v>
      </c>
      <c r="I279" s="118"/>
      <c r="J279" s="26"/>
      <c r="K279" s="119" t="s">
        <v>1</v>
      </c>
      <c r="L279" s="120" t="s">
        <v>37</v>
      </c>
      <c r="M279" s="121">
        <v>0</v>
      </c>
      <c r="N279" s="121">
        <f t="shared" si="30"/>
        <v>0</v>
      </c>
      <c r="O279" s="121">
        <v>0</v>
      </c>
      <c r="P279" s="121">
        <f t="shared" si="31"/>
        <v>0</v>
      </c>
      <c r="Q279" s="121">
        <v>0</v>
      </c>
      <c r="R279" s="122">
        <f t="shared" si="32"/>
        <v>0</v>
      </c>
      <c r="S279" s="25"/>
      <c r="T279" s="25"/>
      <c r="U279" s="25"/>
      <c r="V279" s="25"/>
      <c r="W279" s="25"/>
      <c r="X279" s="25"/>
      <c r="Y279" s="25"/>
      <c r="Z279" s="25"/>
      <c r="AA279" s="25"/>
      <c r="AB279" s="25"/>
      <c r="AC279" s="25"/>
      <c r="AP279" s="123" t="s">
        <v>214</v>
      </c>
      <c r="AR279" s="123" t="s">
        <v>145</v>
      </c>
      <c r="AS279" s="123" t="s">
        <v>67</v>
      </c>
      <c r="AW279" s="14" t="s">
        <v>144</v>
      </c>
      <c r="BC279" s="124" t="e">
        <f>IF(L279="základní",#REF!,0)</f>
        <v>#REF!</v>
      </c>
      <c r="BD279" s="124">
        <f>IF(L279="snížená",#REF!,0)</f>
        <v>0</v>
      </c>
      <c r="BE279" s="124">
        <f>IF(L279="zákl. přenesená",#REF!,0)</f>
        <v>0</v>
      </c>
      <c r="BF279" s="124">
        <f>IF(L279="sníž. přenesená",#REF!,0)</f>
        <v>0</v>
      </c>
      <c r="BG279" s="124">
        <f>IF(L279="nulová",#REF!,0)</f>
        <v>0</v>
      </c>
      <c r="BH279" s="14" t="s">
        <v>65</v>
      </c>
      <c r="BI279" s="124" t="e">
        <f>ROUND(#REF!*H279,2)</f>
        <v>#REF!</v>
      </c>
      <c r="BJ279" s="14" t="s">
        <v>214</v>
      </c>
      <c r="BK279" s="123" t="s">
        <v>2797</v>
      </c>
    </row>
    <row r="280" spans="1:63" s="12" customFormat="1" ht="22.9" customHeight="1" x14ac:dyDescent="0.2">
      <c r="B280" s="103"/>
      <c r="D280" s="104" t="s">
        <v>56</v>
      </c>
      <c r="E280" s="125" t="s">
        <v>2255</v>
      </c>
      <c r="F280" s="125" t="s">
        <v>2256</v>
      </c>
      <c r="J280" s="103"/>
      <c r="K280" s="106"/>
      <c r="L280" s="107"/>
      <c r="M280" s="107"/>
      <c r="N280" s="108">
        <f>SUM(N281:N291)</f>
        <v>52.519189000000004</v>
      </c>
      <c r="O280" s="107"/>
      <c r="P280" s="108">
        <f>SUM(P281:P291)</f>
        <v>0.54963121999999998</v>
      </c>
      <c r="Q280" s="107"/>
      <c r="R280" s="109">
        <f>SUM(R281:R291)</f>
        <v>0.12576470000000001</v>
      </c>
      <c r="AP280" s="104" t="s">
        <v>67</v>
      </c>
      <c r="AR280" s="110" t="s">
        <v>56</v>
      </c>
      <c r="AS280" s="110" t="s">
        <v>65</v>
      </c>
      <c r="AW280" s="104" t="s">
        <v>144</v>
      </c>
      <c r="BI280" s="111" t="e">
        <f>SUM(BI281:BI291)</f>
        <v>#REF!</v>
      </c>
    </row>
    <row r="281" spans="1:63" s="2" customFormat="1" ht="21.75" customHeight="1" x14ac:dyDescent="0.2">
      <c r="A281" s="25"/>
      <c r="B281" s="112"/>
      <c r="C281" s="113" t="s">
        <v>1060</v>
      </c>
      <c r="D281" s="113" t="s">
        <v>145</v>
      </c>
      <c r="E281" s="114" t="s">
        <v>2798</v>
      </c>
      <c r="F281" s="115" t="s">
        <v>2279</v>
      </c>
      <c r="G281" s="116" t="s">
        <v>198</v>
      </c>
      <c r="H281" s="117">
        <v>48.749000000000002</v>
      </c>
      <c r="I281" s="118"/>
      <c r="J281" s="26"/>
      <c r="K281" s="119" t="s">
        <v>1</v>
      </c>
      <c r="L281" s="120" t="s">
        <v>37</v>
      </c>
      <c r="M281" s="121">
        <v>3.5000000000000003E-2</v>
      </c>
      <c r="N281" s="121">
        <f t="shared" ref="N281:N291" si="33">M281*H281</f>
        <v>1.7062150000000003</v>
      </c>
      <c r="O281" s="121">
        <v>0</v>
      </c>
      <c r="P281" s="121">
        <f t="shared" ref="P281:P291" si="34">O281*H281</f>
        <v>0</v>
      </c>
      <c r="Q281" s="121">
        <v>2.9999999999999997E-4</v>
      </c>
      <c r="R281" s="122">
        <f t="shared" ref="R281:R291" si="35">Q281*H281</f>
        <v>1.4624699999999999E-2</v>
      </c>
      <c r="S281" s="25"/>
      <c r="T281" s="25"/>
      <c r="U281" s="25"/>
      <c r="V281" s="25"/>
      <c r="W281" s="25"/>
      <c r="X281" s="25"/>
      <c r="Y281" s="25"/>
      <c r="Z281" s="25"/>
      <c r="AA281" s="25"/>
      <c r="AB281" s="25"/>
      <c r="AC281" s="25"/>
      <c r="AP281" s="123" t="s">
        <v>214</v>
      </c>
      <c r="AR281" s="123" t="s">
        <v>145</v>
      </c>
      <c r="AS281" s="123" t="s">
        <v>67</v>
      </c>
      <c r="AW281" s="14" t="s">
        <v>144</v>
      </c>
      <c r="BC281" s="124" t="e">
        <f>IF(L281="základní",#REF!,0)</f>
        <v>#REF!</v>
      </c>
      <c r="BD281" s="124">
        <f>IF(L281="snížená",#REF!,0)</f>
        <v>0</v>
      </c>
      <c r="BE281" s="124">
        <f>IF(L281="zákl. přenesená",#REF!,0)</f>
        <v>0</v>
      </c>
      <c r="BF281" s="124">
        <f>IF(L281="sníž. přenesená",#REF!,0)</f>
        <v>0</v>
      </c>
      <c r="BG281" s="124">
        <f>IF(L281="nulová",#REF!,0)</f>
        <v>0</v>
      </c>
      <c r="BH281" s="14" t="s">
        <v>65</v>
      </c>
      <c r="BI281" s="124" t="e">
        <f>ROUND(#REF!*H281,2)</f>
        <v>#REF!</v>
      </c>
      <c r="BJ281" s="14" t="s">
        <v>214</v>
      </c>
      <c r="BK281" s="123" t="s">
        <v>2799</v>
      </c>
    </row>
    <row r="282" spans="1:63" s="2" customFormat="1" ht="16.5" customHeight="1" x14ac:dyDescent="0.2">
      <c r="A282" s="25"/>
      <c r="B282" s="112"/>
      <c r="C282" s="113" t="s">
        <v>1064</v>
      </c>
      <c r="D282" s="113" t="s">
        <v>145</v>
      </c>
      <c r="E282" s="114" t="s">
        <v>2800</v>
      </c>
      <c r="F282" s="115" t="s">
        <v>2282</v>
      </c>
      <c r="G282" s="116" t="s">
        <v>198</v>
      </c>
      <c r="H282" s="117">
        <v>44.625</v>
      </c>
      <c r="I282" s="118"/>
      <c r="J282" s="26"/>
      <c r="K282" s="119" t="s">
        <v>1</v>
      </c>
      <c r="L282" s="120" t="s">
        <v>37</v>
      </c>
      <c r="M282" s="121">
        <v>0.25</v>
      </c>
      <c r="N282" s="121">
        <f t="shared" si="33"/>
        <v>11.15625</v>
      </c>
      <c r="O282" s="121">
        <v>1.0000000000000001E-5</v>
      </c>
      <c r="P282" s="121">
        <f t="shared" si="34"/>
        <v>4.4625000000000003E-4</v>
      </c>
      <c r="Q282" s="121">
        <v>0</v>
      </c>
      <c r="R282" s="122">
        <f t="shared" si="35"/>
        <v>0</v>
      </c>
      <c r="S282" s="25"/>
      <c r="T282" s="25"/>
      <c r="U282" s="25"/>
      <c r="V282" s="25"/>
      <c r="W282" s="25"/>
      <c r="X282" s="25"/>
      <c r="Y282" s="25"/>
      <c r="Z282" s="25"/>
      <c r="AA282" s="25"/>
      <c r="AB282" s="25"/>
      <c r="AC282" s="25"/>
      <c r="AP282" s="123" t="s">
        <v>214</v>
      </c>
      <c r="AR282" s="123" t="s">
        <v>145</v>
      </c>
      <c r="AS282" s="123" t="s">
        <v>67</v>
      </c>
      <c r="AW282" s="14" t="s">
        <v>144</v>
      </c>
      <c r="BC282" s="124" t="e">
        <f>IF(L282="základní",#REF!,0)</f>
        <v>#REF!</v>
      </c>
      <c r="BD282" s="124">
        <f>IF(L282="snížená",#REF!,0)</f>
        <v>0</v>
      </c>
      <c r="BE282" s="124">
        <f>IF(L282="zákl. přenesená",#REF!,0)</f>
        <v>0</v>
      </c>
      <c r="BF282" s="124">
        <f>IF(L282="sníž. přenesená",#REF!,0)</f>
        <v>0</v>
      </c>
      <c r="BG282" s="124">
        <f>IF(L282="nulová",#REF!,0)</f>
        <v>0</v>
      </c>
      <c r="BH282" s="14" t="s">
        <v>65</v>
      </c>
      <c r="BI282" s="124" t="e">
        <f>ROUND(#REF!*H282,2)</f>
        <v>#REF!</v>
      </c>
      <c r="BJ282" s="14" t="s">
        <v>214</v>
      </c>
      <c r="BK282" s="123" t="s">
        <v>2801</v>
      </c>
    </row>
    <row r="283" spans="1:63" s="2" customFormat="1" ht="16.5" customHeight="1" x14ac:dyDescent="0.2">
      <c r="A283" s="25"/>
      <c r="B283" s="112"/>
      <c r="C283" s="126" t="s">
        <v>1068</v>
      </c>
      <c r="D283" s="126" t="s">
        <v>242</v>
      </c>
      <c r="E283" s="127" t="s">
        <v>2802</v>
      </c>
      <c r="F283" s="128" t="s">
        <v>2285</v>
      </c>
      <c r="G283" s="129" t="s">
        <v>198</v>
      </c>
      <c r="H283" s="130">
        <v>51.319000000000003</v>
      </c>
      <c r="I283" s="131"/>
      <c r="J283" s="132"/>
      <c r="K283" s="133" t="s">
        <v>1</v>
      </c>
      <c r="L283" s="134" t="s">
        <v>37</v>
      </c>
      <c r="M283" s="121">
        <v>0</v>
      </c>
      <c r="N283" s="121">
        <f t="shared" si="33"/>
        <v>0</v>
      </c>
      <c r="O283" s="121">
        <v>3.8000000000000002E-4</v>
      </c>
      <c r="P283" s="121">
        <f t="shared" si="34"/>
        <v>1.9501220000000003E-2</v>
      </c>
      <c r="Q283" s="121">
        <v>0</v>
      </c>
      <c r="R283" s="122">
        <f t="shared" si="35"/>
        <v>0</v>
      </c>
      <c r="S283" s="25"/>
      <c r="T283" s="25"/>
      <c r="U283" s="25"/>
      <c r="V283" s="25"/>
      <c r="W283" s="25"/>
      <c r="X283" s="25"/>
      <c r="Y283" s="25"/>
      <c r="Z283" s="25"/>
      <c r="AA283" s="25"/>
      <c r="AB283" s="25"/>
      <c r="AC283" s="25"/>
      <c r="AP283" s="123" t="s">
        <v>267</v>
      </c>
      <c r="AR283" s="123" t="s">
        <v>242</v>
      </c>
      <c r="AS283" s="123" t="s">
        <v>67</v>
      </c>
      <c r="AW283" s="14" t="s">
        <v>144</v>
      </c>
      <c r="BC283" s="124" t="e">
        <f>IF(L283="základní",#REF!,0)</f>
        <v>#REF!</v>
      </c>
      <c r="BD283" s="124">
        <f>IF(L283="snížená",#REF!,0)</f>
        <v>0</v>
      </c>
      <c r="BE283" s="124">
        <f>IF(L283="zákl. přenesená",#REF!,0)</f>
        <v>0</v>
      </c>
      <c r="BF283" s="124">
        <f>IF(L283="sníž. přenesená",#REF!,0)</f>
        <v>0</v>
      </c>
      <c r="BG283" s="124">
        <f>IF(L283="nulová",#REF!,0)</f>
        <v>0</v>
      </c>
      <c r="BH283" s="14" t="s">
        <v>65</v>
      </c>
      <c r="BI283" s="124" t="e">
        <f>ROUND(#REF!*H283,2)</f>
        <v>#REF!</v>
      </c>
      <c r="BJ283" s="14" t="s">
        <v>214</v>
      </c>
      <c r="BK283" s="123" t="s">
        <v>2803</v>
      </c>
    </row>
    <row r="284" spans="1:63" s="2" customFormat="1" ht="24.2" customHeight="1" x14ac:dyDescent="0.2">
      <c r="A284" s="25"/>
      <c r="B284" s="112"/>
      <c r="C284" s="113" t="s">
        <v>1072</v>
      </c>
      <c r="D284" s="113" t="s">
        <v>145</v>
      </c>
      <c r="E284" s="114" t="s">
        <v>2257</v>
      </c>
      <c r="F284" s="115" t="s">
        <v>2258</v>
      </c>
      <c r="G284" s="116" t="s">
        <v>178</v>
      </c>
      <c r="H284" s="117">
        <v>44.456000000000003</v>
      </c>
      <c r="I284" s="118"/>
      <c r="J284" s="26"/>
      <c r="K284" s="119" t="s">
        <v>1</v>
      </c>
      <c r="L284" s="120" t="s">
        <v>37</v>
      </c>
      <c r="M284" s="121">
        <v>0</v>
      </c>
      <c r="N284" s="121">
        <f t="shared" si="33"/>
        <v>0</v>
      </c>
      <c r="O284" s="121">
        <v>0</v>
      </c>
      <c r="P284" s="121">
        <f t="shared" si="34"/>
        <v>0</v>
      </c>
      <c r="Q284" s="121">
        <v>2.5000000000000001E-3</v>
      </c>
      <c r="R284" s="122">
        <f t="shared" si="35"/>
        <v>0.11114000000000002</v>
      </c>
      <c r="S284" s="25"/>
      <c r="T284" s="25"/>
      <c r="U284" s="25"/>
      <c r="V284" s="25"/>
      <c r="W284" s="25"/>
      <c r="X284" s="25"/>
      <c r="Y284" s="25"/>
      <c r="Z284" s="25"/>
      <c r="AA284" s="25"/>
      <c r="AB284" s="25"/>
      <c r="AC284" s="25"/>
      <c r="AP284" s="123" t="s">
        <v>214</v>
      </c>
      <c r="AR284" s="123" t="s">
        <v>145</v>
      </c>
      <c r="AS284" s="123" t="s">
        <v>67</v>
      </c>
      <c r="AW284" s="14" t="s">
        <v>144</v>
      </c>
      <c r="BC284" s="124" t="e">
        <f>IF(L284="základní",#REF!,0)</f>
        <v>#REF!</v>
      </c>
      <c r="BD284" s="124">
        <f>IF(L284="snížená",#REF!,0)</f>
        <v>0</v>
      </c>
      <c r="BE284" s="124">
        <f>IF(L284="zákl. přenesená",#REF!,0)</f>
        <v>0</v>
      </c>
      <c r="BF284" s="124">
        <f>IF(L284="sníž. přenesená",#REF!,0)</f>
        <v>0</v>
      </c>
      <c r="BG284" s="124">
        <f>IF(L284="nulová",#REF!,0)</f>
        <v>0</v>
      </c>
      <c r="BH284" s="14" t="s">
        <v>65</v>
      </c>
      <c r="BI284" s="124" t="e">
        <f>ROUND(#REF!*H284,2)</f>
        <v>#REF!</v>
      </c>
      <c r="BJ284" s="14" t="s">
        <v>214</v>
      </c>
      <c r="BK284" s="123" t="s">
        <v>2259</v>
      </c>
    </row>
    <row r="285" spans="1:63" s="2" customFormat="1" ht="16.5" customHeight="1" x14ac:dyDescent="0.2">
      <c r="A285" s="25"/>
      <c r="B285" s="112"/>
      <c r="C285" s="113" t="s">
        <v>1076</v>
      </c>
      <c r="D285" s="113" t="s">
        <v>145</v>
      </c>
      <c r="E285" s="114" t="s">
        <v>2260</v>
      </c>
      <c r="F285" s="115" t="s">
        <v>2261</v>
      </c>
      <c r="G285" s="116" t="s">
        <v>178</v>
      </c>
      <c r="H285" s="117">
        <v>44.456000000000003</v>
      </c>
      <c r="I285" s="118"/>
      <c r="J285" s="26"/>
      <c r="K285" s="119" t="s">
        <v>1</v>
      </c>
      <c r="L285" s="120" t="s">
        <v>37</v>
      </c>
      <c r="M285" s="121">
        <v>0.42</v>
      </c>
      <c r="N285" s="121">
        <f t="shared" si="33"/>
        <v>18.671520000000001</v>
      </c>
      <c r="O285" s="121">
        <v>0</v>
      </c>
      <c r="P285" s="121">
        <f t="shared" si="34"/>
        <v>0</v>
      </c>
      <c r="Q285" s="121">
        <v>0</v>
      </c>
      <c r="R285" s="122">
        <f t="shared" si="35"/>
        <v>0</v>
      </c>
      <c r="S285" s="25"/>
      <c r="T285" s="25"/>
      <c r="U285" s="25"/>
      <c r="V285" s="25"/>
      <c r="W285" s="25"/>
      <c r="X285" s="25"/>
      <c r="Y285" s="25"/>
      <c r="Z285" s="25"/>
      <c r="AA285" s="25"/>
      <c r="AB285" s="25"/>
      <c r="AC285" s="25"/>
      <c r="AP285" s="123" t="s">
        <v>214</v>
      </c>
      <c r="AR285" s="123" t="s">
        <v>145</v>
      </c>
      <c r="AS285" s="123" t="s">
        <v>67</v>
      </c>
      <c r="AW285" s="14" t="s">
        <v>144</v>
      </c>
      <c r="BC285" s="124" t="e">
        <f>IF(L285="základní",#REF!,0)</f>
        <v>#REF!</v>
      </c>
      <c r="BD285" s="124">
        <f>IF(L285="snížená",#REF!,0)</f>
        <v>0</v>
      </c>
      <c r="BE285" s="124">
        <f>IF(L285="zákl. přenesená",#REF!,0)</f>
        <v>0</v>
      </c>
      <c r="BF285" s="124">
        <f>IF(L285="sníž. přenesená",#REF!,0)</f>
        <v>0</v>
      </c>
      <c r="BG285" s="124">
        <f>IF(L285="nulová",#REF!,0)</f>
        <v>0</v>
      </c>
      <c r="BH285" s="14" t="s">
        <v>65</v>
      </c>
      <c r="BI285" s="124" t="e">
        <f>ROUND(#REF!*H285,2)</f>
        <v>#REF!</v>
      </c>
      <c r="BJ285" s="14" t="s">
        <v>214</v>
      </c>
      <c r="BK285" s="123" t="s">
        <v>2262</v>
      </c>
    </row>
    <row r="286" spans="1:63" s="2" customFormat="1" ht="16.5" customHeight="1" x14ac:dyDescent="0.2">
      <c r="A286" s="25"/>
      <c r="B286" s="112"/>
      <c r="C286" s="113" t="s">
        <v>1080</v>
      </c>
      <c r="D286" s="113" t="s">
        <v>145</v>
      </c>
      <c r="E286" s="114" t="s">
        <v>2263</v>
      </c>
      <c r="F286" s="115" t="s">
        <v>2264</v>
      </c>
      <c r="G286" s="116" t="s">
        <v>178</v>
      </c>
      <c r="H286" s="117">
        <v>44.456000000000003</v>
      </c>
      <c r="I286" s="118"/>
      <c r="J286" s="26"/>
      <c r="K286" s="119" t="s">
        <v>1</v>
      </c>
      <c r="L286" s="120" t="s">
        <v>37</v>
      </c>
      <c r="M286" s="121">
        <v>2.4E-2</v>
      </c>
      <c r="N286" s="121">
        <f t="shared" si="33"/>
        <v>1.0669440000000001</v>
      </c>
      <c r="O286" s="121">
        <v>0</v>
      </c>
      <c r="P286" s="121">
        <f t="shared" si="34"/>
        <v>0</v>
      </c>
      <c r="Q286" s="121">
        <v>0</v>
      </c>
      <c r="R286" s="122">
        <f t="shared" si="35"/>
        <v>0</v>
      </c>
      <c r="S286" s="25"/>
      <c r="T286" s="25"/>
      <c r="U286" s="25"/>
      <c r="V286" s="25"/>
      <c r="W286" s="25"/>
      <c r="X286" s="25"/>
      <c r="Y286" s="25"/>
      <c r="Z286" s="25"/>
      <c r="AA286" s="25"/>
      <c r="AB286" s="25"/>
      <c r="AC286" s="25"/>
      <c r="AP286" s="123" t="s">
        <v>214</v>
      </c>
      <c r="AR286" s="123" t="s">
        <v>145</v>
      </c>
      <c r="AS286" s="123" t="s">
        <v>67</v>
      </c>
      <c r="AW286" s="14" t="s">
        <v>144</v>
      </c>
      <c r="BC286" s="124" t="e">
        <f>IF(L286="základní",#REF!,0)</f>
        <v>#REF!</v>
      </c>
      <c r="BD286" s="124">
        <f>IF(L286="snížená",#REF!,0)</f>
        <v>0</v>
      </c>
      <c r="BE286" s="124">
        <f>IF(L286="zákl. přenesená",#REF!,0)</f>
        <v>0</v>
      </c>
      <c r="BF286" s="124">
        <f>IF(L286="sníž. přenesená",#REF!,0)</f>
        <v>0</v>
      </c>
      <c r="BG286" s="124">
        <f>IF(L286="nulová",#REF!,0)</f>
        <v>0</v>
      </c>
      <c r="BH286" s="14" t="s">
        <v>65</v>
      </c>
      <c r="BI286" s="124" t="e">
        <f>ROUND(#REF!*H286,2)</f>
        <v>#REF!</v>
      </c>
      <c r="BJ286" s="14" t="s">
        <v>214</v>
      </c>
      <c r="BK286" s="123" t="s">
        <v>2265</v>
      </c>
    </row>
    <row r="287" spans="1:63" s="2" customFormat="1" ht="16.5" customHeight="1" x14ac:dyDescent="0.2">
      <c r="A287" s="25"/>
      <c r="B287" s="112"/>
      <c r="C287" s="113" t="s">
        <v>1084</v>
      </c>
      <c r="D287" s="113" t="s">
        <v>145</v>
      </c>
      <c r="E287" s="114" t="s">
        <v>2266</v>
      </c>
      <c r="F287" s="115" t="s">
        <v>2267</v>
      </c>
      <c r="G287" s="116" t="s">
        <v>178</v>
      </c>
      <c r="H287" s="117">
        <v>43.02</v>
      </c>
      <c r="I287" s="118"/>
      <c r="J287" s="26"/>
      <c r="K287" s="119" t="s">
        <v>1</v>
      </c>
      <c r="L287" s="120" t="s">
        <v>37</v>
      </c>
      <c r="M287" s="121">
        <v>5.8000000000000003E-2</v>
      </c>
      <c r="N287" s="121">
        <f t="shared" si="33"/>
        <v>2.4951600000000003</v>
      </c>
      <c r="O287" s="121">
        <v>3.0000000000000001E-5</v>
      </c>
      <c r="P287" s="121">
        <f t="shared" si="34"/>
        <v>1.2906E-3</v>
      </c>
      <c r="Q287" s="121">
        <v>0</v>
      </c>
      <c r="R287" s="122">
        <f t="shared" si="35"/>
        <v>0</v>
      </c>
      <c r="S287" s="25"/>
      <c r="T287" s="25"/>
      <c r="U287" s="25"/>
      <c r="V287" s="25"/>
      <c r="W287" s="25"/>
      <c r="X287" s="25"/>
      <c r="Y287" s="25"/>
      <c r="Z287" s="25"/>
      <c r="AA287" s="25"/>
      <c r="AB287" s="25"/>
      <c r="AC287" s="25"/>
      <c r="AP287" s="123" t="s">
        <v>214</v>
      </c>
      <c r="AR287" s="123" t="s">
        <v>145</v>
      </c>
      <c r="AS287" s="123" t="s">
        <v>67</v>
      </c>
      <c r="AW287" s="14" t="s">
        <v>144</v>
      </c>
      <c r="BC287" s="124" t="e">
        <f>IF(L287="základní",#REF!,0)</f>
        <v>#REF!</v>
      </c>
      <c r="BD287" s="124">
        <f>IF(L287="snížená",#REF!,0)</f>
        <v>0</v>
      </c>
      <c r="BE287" s="124">
        <f>IF(L287="zákl. přenesená",#REF!,0)</f>
        <v>0</v>
      </c>
      <c r="BF287" s="124">
        <f>IF(L287="sníž. přenesená",#REF!,0)</f>
        <v>0</v>
      </c>
      <c r="BG287" s="124">
        <f>IF(L287="nulová",#REF!,0)</f>
        <v>0</v>
      </c>
      <c r="BH287" s="14" t="s">
        <v>65</v>
      </c>
      <c r="BI287" s="124" t="e">
        <f>ROUND(#REF!*H287,2)</f>
        <v>#REF!</v>
      </c>
      <c r="BJ287" s="14" t="s">
        <v>214</v>
      </c>
      <c r="BK287" s="123" t="s">
        <v>2268</v>
      </c>
    </row>
    <row r="288" spans="1:63" s="2" customFormat="1" ht="37.9" customHeight="1" x14ac:dyDescent="0.2">
      <c r="A288" s="25"/>
      <c r="B288" s="112"/>
      <c r="C288" s="113" t="s">
        <v>890</v>
      </c>
      <c r="D288" s="113" t="s">
        <v>145</v>
      </c>
      <c r="E288" s="114" t="s">
        <v>2804</v>
      </c>
      <c r="F288" s="115" t="s">
        <v>2805</v>
      </c>
      <c r="G288" s="116" t="s">
        <v>178</v>
      </c>
      <c r="H288" s="117">
        <v>43.02</v>
      </c>
      <c r="I288" s="118"/>
      <c r="J288" s="26"/>
      <c r="K288" s="119" t="s">
        <v>1</v>
      </c>
      <c r="L288" s="120" t="s">
        <v>37</v>
      </c>
      <c r="M288" s="121">
        <v>0.245</v>
      </c>
      <c r="N288" s="121">
        <f t="shared" si="33"/>
        <v>10.539900000000001</v>
      </c>
      <c r="O288" s="121">
        <v>7.4999999999999997E-3</v>
      </c>
      <c r="P288" s="121">
        <f t="shared" si="34"/>
        <v>0.32264999999999999</v>
      </c>
      <c r="Q288" s="121">
        <v>0</v>
      </c>
      <c r="R288" s="122">
        <f t="shared" si="35"/>
        <v>0</v>
      </c>
      <c r="S288" s="25"/>
      <c r="T288" s="25"/>
      <c r="U288" s="25"/>
      <c r="V288" s="25"/>
      <c r="W288" s="25"/>
      <c r="X288" s="25"/>
      <c r="Y288" s="25"/>
      <c r="Z288" s="25"/>
      <c r="AA288" s="25"/>
      <c r="AB288" s="25"/>
      <c r="AC288" s="25"/>
      <c r="AP288" s="123" t="s">
        <v>214</v>
      </c>
      <c r="AR288" s="123" t="s">
        <v>145</v>
      </c>
      <c r="AS288" s="123" t="s">
        <v>67</v>
      </c>
      <c r="AW288" s="14" t="s">
        <v>144</v>
      </c>
      <c r="BC288" s="124" t="e">
        <f>IF(L288="základní",#REF!,0)</f>
        <v>#REF!</v>
      </c>
      <c r="BD288" s="124">
        <f>IF(L288="snížená",#REF!,0)</f>
        <v>0</v>
      </c>
      <c r="BE288" s="124">
        <f>IF(L288="zákl. přenesená",#REF!,0)</f>
        <v>0</v>
      </c>
      <c r="BF288" s="124">
        <f>IF(L288="sníž. přenesená",#REF!,0)</f>
        <v>0</v>
      </c>
      <c r="BG288" s="124">
        <f>IF(L288="nulová",#REF!,0)</f>
        <v>0</v>
      </c>
      <c r="BH288" s="14" t="s">
        <v>65</v>
      </c>
      <c r="BI288" s="124" t="e">
        <f>ROUND(#REF!*H288,2)</f>
        <v>#REF!</v>
      </c>
      <c r="BJ288" s="14" t="s">
        <v>214</v>
      </c>
      <c r="BK288" s="123" t="s">
        <v>2806</v>
      </c>
    </row>
    <row r="289" spans="1:63" s="2" customFormat="1" ht="16.5" customHeight="1" x14ac:dyDescent="0.2">
      <c r="A289" s="25"/>
      <c r="B289" s="112"/>
      <c r="C289" s="113" t="s">
        <v>1091</v>
      </c>
      <c r="D289" s="113" t="s">
        <v>145</v>
      </c>
      <c r="E289" s="114" t="s">
        <v>2807</v>
      </c>
      <c r="F289" s="115" t="s">
        <v>2808</v>
      </c>
      <c r="G289" s="116" t="s">
        <v>178</v>
      </c>
      <c r="H289" s="117">
        <v>43.02</v>
      </c>
      <c r="I289" s="118"/>
      <c r="J289" s="26"/>
      <c r="K289" s="119" t="s">
        <v>1</v>
      </c>
      <c r="L289" s="120" t="s">
        <v>37</v>
      </c>
      <c r="M289" s="121">
        <v>0.16</v>
      </c>
      <c r="N289" s="121">
        <f t="shared" si="33"/>
        <v>6.8832000000000004</v>
      </c>
      <c r="O289" s="121">
        <v>6.9999999999999999E-4</v>
      </c>
      <c r="P289" s="121">
        <f t="shared" si="34"/>
        <v>3.0114000000000002E-2</v>
      </c>
      <c r="Q289" s="121">
        <v>0</v>
      </c>
      <c r="R289" s="122">
        <f t="shared" si="35"/>
        <v>0</v>
      </c>
      <c r="S289" s="25"/>
      <c r="T289" s="25"/>
      <c r="U289" s="25"/>
      <c r="V289" s="25"/>
      <c r="W289" s="25"/>
      <c r="X289" s="25"/>
      <c r="Y289" s="25"/>
      <c r="Z289" s="25"/>
      <c r="AA289" s="25"/>
      <c r="AB289" s="25"/>
      <c r="AC289" s="25"/>
      <c r="AP289" s="123" t="s">
        <v>214</v>
      </c>
      <c r="AR289" s="123" t="s">
        <v>145</v>
      </c>
      <c r="AS289" s="123" t="s">
        <v>67</v>
      </c>
      <c r="AW289" s="14" t="s">
        <v>144</v>
      </c>
      <c r="BC289" s="124" t="e">
        <f>IF(L289="základní",#REF!,0)</f>
        <v>#REF!</v>
      </c>
      <c r="BD289" s="124">
        <f>IF(L289="snížená",#REF!,0)</f>
        <v>0</v>
      </c>
      <c r="BE289" s="124">
        <f>IF(L289="zákl. přenesená",#REF!,0)</f>
        <v>0</v>
      </c>
      <c r="BF289" s="124">
        <f>IF(L289="sníž. přenesená",#REF!,0)</f>
        <v>0</v>
      </c>
      <c r="BG289" s="124">
        <f>IF(L289="nulová",#REF!,0)</f>
        <v>0</v>
      </c>
      <c r="BH289" s="14" t="s">
        <v>65</v>
      </c>
      <c r="BI289" s="124" t="e">
        <f>ROUND(#REF!*H289,2)</f>
        <v>#REF!</v>
      </c>
      <c r="BJ289" s="14" t="s">
        <v>214</v>
      </c>
      <c r="BK289" s="123" t="s">
        <v>2809</v>
      </c>
    </row>
    <row r="290" spans="1:63" s="2" customFormat="1" ht="37.9" customHeight="1" x14ac:dyDescent="0.2">
      <c r="A290" s="25"/>
      <c r="B290" s="112"/>
      <c r="C290" s="126" t="s">
        <v>1095</v>
      </c>
      <c r="D290" s="126" t="s">
        <v>242</v>
      </c>
      <c r="E290" s="127" t="s">
        <v>2275</v>
      </c>
      <c r="F290" s="128" t="s">
        <v>2276</v>
      </c>
      <c r="G290" s="129" t="s">
        <v>178</v>
      </c>
      <c r="H290" s="130">
        <v>49.472999999999999</v>
      </c>
      <c r="I290" s="131"/>
      <c r="J290" s="132"/>
      <c r="K290" s="133" t="s">
        <v>1</v>
      </c>
      <c r="L290" s="134" t="s">
        <v>37</v>
      </c>
      <c r="M290" s="121">
        <v>0</v>
      </c>
      <c r="N290" s="121">
        <f t="shared" si="33"/>
        <v>0</v>
      </c>
      <c r="O290" s="121">
        <v>3.5500000000000002E-3</v>
      </c>
      <c r="P290" s="121">
        <f t="shared" si="34"/>
        <v>0.17562915000000001</v>
      </c>
      <c r="Q290" s="121">
        <v>0</v>
      </c>
      <c r="R290" s="122">
        <f t="shared" si="35"/>
        <v>0</v>
      </c>
      <c r="S290" s="25"/>
      <c r="T290" s="25"/>
      <c r="U290" s="25"/>
      <c r="V290" s="25"/>
      <c r="W290" s="25"/>
      <c r="X290" s="25"/>
      <c r="Y290" s="25"/>
      <c r="Z290" s="25"/>
      <c r="AA290" s="25"/>
      <c r="AB290" s="25"/>
      <c r="AC290" s="25"/>
      <c r="AP290" s="123" t="s">
        <v>267</v>
      </c>
      <c r="AR290" s="123" t="s">
        <v>242</v>
      </c>
      <c r="AS290" s="123" t="s">
        <v>67</v>
      </c>
      <c r="AW290" s="14" t="s">
        <v>144</v>
      </c>
      <c r="BC290" s="124" t="e">
        <f>IF(L290="základní",#REF!,0)</f>
        <v>#REF!</v>
      </c>
      <c r="BD290" s="124">
        <f>IF(L290="snížená",#REF!,0)</f>
        <v>0</v>
      </c>
      <c r="BE290" s="124">
        <f>IF(L290="zákl. přenesená",#REF!,0)</f>
        <v>0</v>
      </c>
      <c r="BF290" s="124">
        <f>IF(L290="sníž. přenesená",#REF!,0)</f>
        <v>0</v>
      </c>
      <c r="BG290" s="124">
        <f>IF(L290="nulová",#REF!,0)</f>
        <v>0</v>
      </c>
      <c r="BH290" s="14" t="s">
        <v>65</v>
      </c>
      <c r="BI290" s="124" t="e">
        <f>ROUND(#REF!*H290,2)</f>
        <v>#REF!</v>
      </c>
      <c r="BJ290" s="14" t="s">
        <v>214</v>
      </c>
      <c r="BK290" s="123" t="s">
        <v>2915</v>
      </c>
    </row>
    <row r="291" spans="1:63" s="2" customFormat="1" ht="24.2" customHeight="1" x14ac:dyDescent="0.2">
      <c r="A291" s="25"/>
      <c r="B291" s="112"/>
      <c r="C291" s="113" t="s">
        <v>1099</v>
      </c>
      <c r="D291" s="113" t="s">
        <v>145</v>
      </c>
      <c r="E291" s="114" t="s">
        <v>2295</v>
      </c>
      <c r="F291" s="115" t="s">
        <v>2296</v>
      </c>
      <c r="G291" s="116" t="s">
        <v>339</v>
      </c>
      <c r="H291" s="117">
        <v>1015.658</v>
      </c>
      <c r="I291" s="118"/>
      <c r="J291" s="26"/>
      <c r="K291" s="119" t="s">
        <v>1</v>
      </c>
      <c r="L291" s="120" t="s">
        <v>37</v>
      </c>
      <c r="M291" s="121">
        <v>0</v>
      </c>
      <c r="N291" s="121">
        <f t="shared" si="33"/>
        <v>0</v>
      </c>
      <c r="O291" s="121">
        <v>0</v>
      </c>
      <c r="P291" s="121">
        <f t="shared" si="34"/>
        <v>0</v>
      </c>
      <c r="Q291" s="121">
        <v>0</v>
      </c>
      <c r="R291" s="122">
        <f t="shared" si="35"/>
        <v>0</v>
      </c>
      <c r="S291" s="25"/>
      <c r="T291" s="25"/>
      <c r="U291" s="25"/>
      <c r="V291" s="25"/>
      <c r="W291" s="25"/>
      <c r="X291" s="25"/>
      <c r="Y291" s="25"/>
      <c r="Z291" s="25"/>
      <c r="AA291" s="25"/>
      <c r="AB291" s="25"/>
      <c r="AC291" s="25"/>
      <c r="AP291" s="123" t="s">
        <v>214</v>
      </c>
      <c r="AR291" s="123" t="s">
        <v>145</v>
      </c>
      <c r="AS291" s="123" t="s">
        <v>67</v>
      </c>
      <c r="AW291" s="14" t="s">
        <v>144</v>
      </c>
      <c r="BC291" s="124" t="e">
        <f>IF(L291="základní",#REF!,0)</f>
        <v>#REF!</v>
      </c>
      <c r="BD291" s="124">
        <f>IF(L291="snížená",#REF!,0)</f>
        <v>0</v>
      </c>
      <c r="BE291" s="124">
        <f>IF(L291="zákl. přenesená",#REF!,0)</f>
        <v>0</v>
      </c>
      <c r="BF291" s="124">
        <f>IF(L291="sníž. přenesená",#REF!,0)</f>
        <v>0</v>
      </c>
      <c r="BG291" s="124">
        <f>IF(L291="nulová",#REF!,0)</f>
        <v>0</v>
      </c>
      <c r="BH291" s="14" t="s">
        <v>65</v>
      </c>
      <c r="BI291" s="124" t="e">
        <f>ROUND(#REF!*H291,2)</f>
        <v>#REF!</v>
      </c>
      <c r="BJ291" s="14" t="s">
        <v>214</v>
      </c>
      <c r="BK291" s="123" t="s">
        <v>2297</v>
      </c>
    </row>
    <row r="292" spans="1:63" s="12" customFormat="1" ht="22.9" customHeight="1" x14ac:dyDescent="0.2">
      <c r="B292" s="103"/>
      <c r="D292" s="104" t="s">
        <v>56</v>
      </c>
      <c r="E292" s="125" t="s">
        <v>1901</v>
      </c>
      <c r="F292" s="125" t="s">
        <v>1902</v>
      </c>
      <c r="J292" s="103"/>
      <c r="K292" s="106"/>
      <c r="L292" s="107"/>
      <c r="M292" s="107"/>
      <c r="N292" s="108">
        <f>SUM(N293:N302)</f>
        <v>2.6283399999999997</v>
      </c>
      <c r="O292" s="107"/>
      <c r="P292" s="108">
        <f>SUM(P293:P302)</f>
        <v>3.3917239999999994E-2</v>
      </c>
      <c r="Q292" s="107"/>
      <c r="R292" s="109">
        <f>SUM(R293:R302)</f>
        <v>0</v>
      </c>
      <c r="AP292" s="104" t="s">
        <v>67</v>
      </c>
      <c r="AR292" s="110" t="s">
        <v>56</v>
      </c>
      <c r="AS292" s="110" t="s">
        <v>65</v>
      </c>
      <c r="AW292" s="104" t="s">
        <v>144</v>
      </c>
      <c r="BI292" s="111" t="e">
        <f>SUM(BI293:BI302)</f>
        <v>#REF!</v>
      </c>
    </row>
    <row r="293" spans="1:63" s="2" customFormat="1" ht="16.5" customHeight="1" x14ac:dyDescent="0.2">
      <c r="A293" s="25"/>
      <c r="B293" s="112"/>
      <c r="C293" s="113" t="s">
        <v>1103</v>
      </c>
      <c r="D293" s="113" t="s">
        <v>145</v>
      </c>
      <c r="E293" s="114" t="s">
        <v>2813</v>
      </c>
      <c r="F293" s="115" t="s">
        <v>2814</v>
      </c>
      <c r="G293" s="116" t="s">
        <v>178</v>
      </c>
      <c r="H293" s="117">
        <v>1.988</v>
      </c>
      <c r="I293" s="118"/>
      <c r="J293" s="26"/>
      <c r="K293" s="119" t="s">
        <v>1</v>
      </c>
      <c r="L293" s="120" t="s">
        <v>37</v>
      </c>
      <c r="M293" s="121">
        <v>1.2E-2</v>
      </c>
      <c r="N293" s="121">
        <f t="shared" ref="N293:N302" si="36">M293*H293</f>
        <v>2.3855999999999999E-2</v>
      </c>
      <c r="O293" s="121">
        <v>0</v>
      </c>
      <c r="P293" s="121">
        <f t="shared" ref="P293:P302" si="37">O293*H293</f>
        <v>0</v>
      </c>
      <c r="Q293" s="121">
        <v>0</v>
      </c>
      <c r="R293" s="122">
        <f t="shared" ref="R293:R302" si="38">Q293*H293</f>
        <v>0</v>
      </c>
      <c r="S293" s="25"/>
      <c r="T293" s="25"/>
      <c r="U293" s="25"/>
      <c r="V293" s="25"/>
      <c r="W293" s="25"/>
      <c r="X293" s="25"/>
      <c r="Y293" s="25"/>
      <c r="Z293" s="25"/>
      <c r="AA293" s="25"/>
      <c r="AB293" s="25"/>
      <c r="AC293" s="25"/>
      <c r="AP293" s="123" t="s">
        <v>214</v>
      </c>
      <c r="AR293" s="123" t="s">
        <v>145</v>
      </c>
      <c r="AS293" s="123" t="s">
        <v>67</v>
      </c>
      <c r="AW293" s="14" t="s">
        <v>144</v>
      </c>
      <c r="BC293" s="124" t="e">
        <f>IF(L293="základní",#REF!,0)</f>
        <v>#REF!</v>
      </c>
      <c r="BD293" s="124">
        <f>IF(L293="snížená",#REF!,0)</f>
        <v>0</v>
      </c>
      <c r="BE293" s="124">
        <f>IF(L293="zákl. přenesená",#REF!,0)</f>
        <v>0</v>
      </c>
      <c r="BF293" s="124">
        <f>IF(L293="sníž. přenesená",#REF!,0)</f>
        <v>0</v>
      </c>
      <c r="BG293" s="124">
        <f>IF(L293="nulová",#REF!,0)</f>
        <v>0</v>
      </c>
      <c r="BH293" s="14" t="s">
        <v>65</v>
      </c>
      <c r="BI293" s="124" t="e">
        <f>ROUND(#REF!*H293,2)</f>
        <v>#REF!</v>
      </c>
      <c r="BJ293" s="14" t="s">
        <v>214</v>
      </c>
      <c r="BK293" s="123" t="s">
        <v>2815</v>
      </c>
    </row>
    <row r="294" spans="1:63" s="2" customFormat="1" ht="16.5" customHeight="1" x14ac:dyDescent="0.2">
      <c r="A294" s="25"/>
      <c r="B294" s="112"/>
      <c r="C294" s="113" t="s">
        <v>1107</v>
      </c>
      <c r="D294" s="113" t="s">
        <v>145</v>
      </c>
      <c r="E294" s="114" t="s">
        <v>2310</v>
      </c>
      <c r="F294" s="115" t="s">
        <v>2311</v>
      </c>
      <c r="G294" s="116" t="s">
        <v>178</v>
      </c>
      <c r="H294" s="117">
        <v>1.988</v>
      </c>
      <c r="I294" s="118"/>
      <c r="J294" s="26"/>
      <c r="K294" s="119" t="s">
        <v>1</v>
      </c>
      <c r="L294" s="120" t="s">
        <v>37</v>
      </c>
      <c r="M294" s="121">
        <v>4.3999999999999997E-2</v>
      </c>
      <c r="N294" s="121">
        <f t="shared" si="36"/>
        <v>8.7471999999999994E-2</v>
      </c>
      <c r="O294" s="121">
        <v>2.9999999999999997E-4</v>
      </c>
      <c r="P294" s="121">
        <f t="shared" si="37"/>
        <v>5.9639999999999997E-4</v>
      </c>
      <c r="Q294" s="121">
        <v>0</v>
      </c>
      <c r="R294" s="122">
        <f t="shared" si="38"/>
        <v>0</v>
      </c>
      <c r="S294" s="25"/>
      <c r="T294" s="25"/>
      <c r="U294" s="25"/>
      <c r="V294" s="25"/>
      <c r="W294" s="25"/>
      <c r="X294" s="25"/>
      <c r="Y294" s="25"/>
      <c r="Z294" s="25"/>
      <c r="AA294" s="25"/>
      <c r="AB294" s="25"/>
      <c r="AC294" s="25"/>
      <c r="AP294" s="123" t="s">
        <v>214</v>
      </c>
      <c r="AR294" s="123" t="s">
        <v>145</v>
      </c>
      <c r="AS294" s="123" t="s">
        <v>67</v>
      </c>
      <c r="AW294" s="14" t="s">
        <v>144</v>
      </c>
      <c r="BC294" s="124" t="e">
        <f>IF(L294="základní",#REF!,0)</f>
        <v>#REF!</v>
      </c>
      <c r="BD294" s="124">
        <f>IF(L294="snížená",#REF!,0)</f>
        <v>0</v>
      </c>
      <c r="BE294" s="124">
        <f>IF(L294="zákl. přenesená",#REF!,0)</f>
        <v>0</v>
      </c>
      <c r="BF294" s="124">
        <f>IF(L294="sníž. přenesená",#REF!,0)</f>
        <v>0</v>
      </c>
      <c r="BG294" s="124">
        <f>IF(L294="nulová",#REF!,0)</f>
        <v>0</v>
      </c>
      <c r="BH294" s="14" t="s">
        <v>65</v>
      </c>
      <c r="BI294" s="124" t="e">
        <f>ROUND(#REF!*H294,2)</f>
        <v>#REF!</v>
      </c>
      <c r="BJ294" s="14" t="s">
        <v>214</v>
      </c>
      <c r="BK294" s="123" t="s">
        <v>2312</v>
      </c>
    </row>
    <row r="295" spans="1:63" s="2" customFormat="1" ht="24.2" customHeight="1" x14ac:dyDescent="0.2">
      <c r="A295" s="25"/>
      <c r="B295" s="112"/>
      <c r="C295" s="113" t="s">
        <v>1111</v>
      </c>
      <c r="D295" s="113" t="s">
        <v>145</v>
      </c>
      <c r="E295" s="114" t="s">
        <v>2298</v>
      </c>
      <c r="F295" s="115" t="s">
        <v>2299</v>
      </c>
      <c r="G295" s="116" t="s">
        <v>178</v>
      </c>
      <c r="H295" s="117">
        <v>1.988</v>
      </c>
      <c r="I295" s="118"/>
      <c r="J295" s="26"/>
      <c r="K295" s="119" t="s">
        <v>1</v>
      </c>
      <c r="L295" s="120" t="s">
        <v>37</v>
      </c>
      <c r="M295" s="121">
        <v>0.85799999999999998</v>
      </c>
      <c r="N295" s="121">
        <f t="shared" si="36"/>
        <v>1.7057039999999999</v>
      </c>
      <c r="O295" s="121">
        <v>5.0000000000000001E-3</v>
      </c>
      <c r="P295" s="121">
        <f t="shared" si="37"/>
        <v>9.9400000000000009E-3</v>
      </c>
      <c r="Q295" s="121">
        <v>0</v>
      </c>
      <c r="R295" s="122">
        <f t="shared" si="38"/>
        <v>0</v>
      </c>
      <c r="S295" s="25"/>
      <c r="T295" s="25"/>
      <c r="U295" s="25"/>
      <c r="V295" s="25"/>
      <c r="W295" s="25"/>
      <c r="X295" s="25"/>
      <c r="Y295" s="25"/>
      <c r="Z295" s="25"/>
      <c r="AA295" s="25"/>
      <c r="AB295" s="25"/>
      <c r="AC295" s="25"/>
      <c r="AP295" s="123" t="s">
        <v>214</v>
      </c>
      <c r="AR295" s="123" t="s">
        <v>145</v>
      </c>
      <c r="AS295" s="123" t="s">
        <v>67</v>
      </c>
      <c r="AW295" s="14" t="s">
        <v>144</v>
      </c>
      <c r="BC295" s="124" t="e">
        <f>IF(L295="základní",#REF!,0)</f>
        <v>#REF!</v>
      </c>
      <c r="BD295" s="124">
        <f>IF(L295="snížená",#REF!,0)</f>
        <v>0</v>
      </c>
      <c r="BE295" s="124">
        <f>IF(L295="zákl. přenesená",#REF!,0)</f>
        <v>0</v>
      </c>
      <c r="BF295" s="124">
        <f>IF(L295="sníž. přenesená",#REF!,0)</f>
        <v>0</v>
      </c>
      <c r="BG295" s="124">
        <f>IF(L295="nulová",#REF!,0)</f>
        <v>0</v>
      </c>
      <c r="BH295" s="14" t="s">
        <v>65</v>
      </c>
      <c r="BI295" s="124" t="e">
        <f>ROUND(#REF!*H295,2)</f>
        <v>#REF!</v>
      </c>
      <c r="BJ295" s="14" t="s">
        <v>214</v>
      </c>
      <c r="BK295" s="123" t="s">
        <v>2300</v>
      </c>
    </row>
    <row r="296" spans="1:63" s="2" customFormat="1" ht="16.5" customHeight="1" x14ac:dyDescent="0.2">
      <c r="A296" s="25"/>
      <c r="B296" s="112"/>
      <c r="C296" s="126" t="s">
        <v>1115</v>
      </c>
      <c r="D296" s="126" t="s">
        <v>242</v>
      </c>
      <c r="E296" s="127" t="s">
        <v>2301</v>
      </c>
      <c r="F296" s="128" t="s">
        <v>2302</v>
      </c>
      <c r="G296" s="129" t="s">
        <v>178</v>
      </c>
      <c r="H296" s="130">
        <v>2.1869999999999998</v>
      </c>
      <c r="I296" s="131"/>
      <c r="J296" s="132"/>
      <c r="K296" s="133" t="s">
        <v>1</v>
      </c>
      <c r="L296" s="134" t="s">
        <v>37</v>
      </c>
      <c r="M296" s="121">
        <v>0</v>
      </c>
      <c r="N296" s="121">
        <f t="shared" si="36"/>
        <v>0</v>
      </c>
      <c r="O296" s="121">
        <v>9.7999999999999997E-3</v>
      </c>
      <c r="P296" s="121">
        <f t="shared" si="37"/>
        <v>2.1432599999999996E-2</v>
      </c>
      <c r="Q296" s="121">
        <v>0</v>
      </c>
      <c r="R296" s="122">
        <f t="shared" si="38"/>
        <v>0</v>
      </c>
      <c r="S296" s="25"/>
      <c r="T296" s="25"/>
      <c r="U296" s="25"/>
      <c r="V296" s="25"/>
      <c r="W296" s="25"/>
      <c r="X296" s="25"/>
      <c r="Y296" s="25"/>
      <c r="Z296" s="25"/>
      <c r="AA296" s="25"/>
      <c r="AB296" s="25"/>
      <c r="AC296" s="25"/>
      <c r="AP296" s="123" t="s">
        <v>267</v>
      </c>
      <c r="AR296" s="123" t="s">
        <v>242</v>
      </c>
      <c r="AS296" s="123" t="s">
        <v>67</v>
      </c>
      <c r="AW296" s="14" t="s">
        <v>144</v>
      </c>
      <c r="BC296" s="124" t="e">
        <f>IF(L296="základní",#REF!,0)</f>
        <v>#REF!</v>
      </c>
      <c r="BD296" s="124">
        <f>IF(L296="snížená",#REF!,0)</f>
        <v>0</v>
      </c>
      <c r="BE296" s="124">
        <f>IF(L296="zákl. přenesená",#REF!,0)</f>
        <v>0</v>
      </c>
      <c r="BF296" s="124">
        <f>IF(L296="sníž. přenesená",#REF!,0)</f>
        <v>0</v>
      </c>
      <c r="BG296" s="124">
        <f>IF(L296="nulová",#REF!,0)</f>
        <v>0</v>
      </c>
      <c r="BH296" s="14" t="s">
        <v>65</v>
      </c>
      <c r="BI296" s="124" t="e">
        <f>ROUND(#REF!*H296,2)</f>
        <v>#REF!</v>
      </c>
      <c r="BJ296" s="14" t="s">
        <v>214</v>
      </c>
      <c r="BK296" s="123" t="s">
        <v>2303</v>
      </c>
    </row>
    <row r="297" spans="1:63" s="2" customFormat="1" ht="24.2" customHeight="1" x14ac:dyDescent="0.2">
      <c r="A297" s="25"/>
      <c r="B297" s="112"/>
      <c r="C297" s="113" t="s">
        <v>1119</v>
      </c>
      <c r="D297" s="113" t="s">
        <v>145</v>
      </c>
      <c r="E297" s="114" t="s">
        <v>2304</v>
      </c>
      <c r="F297" s="115" t="s">
        <v>2305</v>
      </c>
      <c r="G297" s="116" t="s">
        <v>178</v>
      </c>
      <c r="H297" s="117">
        <v>1.988</v>
      </c>
      <c r="I297" s="118"/>
      <c r="J297" s="26"/>
      <c r="K297" s="119" t="s">
        <v>1</v>
      </c>
      <c r="L297" s="120" t="s">
        <v>37</v>
      </c>
      <c r="M297" s="121">
        <v>0</v>
      </c>
      <c r="N297" s="121">
        <f t="shared" si="36"/>
        <v>0</v>
      </c>
      <c r="O297" s="121">
        <v>9.3000000000000005E-4</v>
      </c>
      <c r="P297" s="121">
        <f t="shared" si="37"/>
        <v>1.84884E-3</v>
      </c>
      <c r="Q297" s="121">
        <v>0</v>
      </c>
      <c r="R297" s="122">
        <f t="shared" si="38"/>
        <v>0</v>
      </c>
      <c r="S297" s="25"/>
      <c r="T297" s="25"/>
      <c r="U297" s="25"/>
      <c r="V297" s="25"/>
      <c r="W297" s="25"/>
      <c r="X297" s="25"/>
      <c r="Y297" s="25"/>
      <c r="Z297" s="25"/>
      <c r="AA297" s="25"/>
      <c r="AB297" s="25"/>
      <c r="AC297" s="25"/>
      <c r="AP297" s="123" t="s">
        <v>214</v>
      </c>
      <c r="AR297" s="123" t="s">
        <v>145</v>
      </c>
      <c r="AS297" s="123" t="s">
        <v>67</v>
      </c>
      <c r="AW297" s="14" t="s">
        <v>144</v>
      </c>
      <c r="BC297" s="124" t="e">
        <f>IF(L297="základní",#REF!,0)</f>
        <v>#REF!</v>
      </c>
      <c r="BD297" s="124">
        <f>IF(L297="snížená",#REF!,0)</f>
        <v>0</v>
      </c>
      <c r="BE297" s="124">
        <f>IF(L297="zákl. přenesená",#REF!,0)</f>
        <v>0</v>
      </c>
      <c r="BF297" s="124">
        <f>IF(L297="sníž. přenesená",#REF!,0)</f>
        <v>0</v>
      </c>
      <c r="BG297" s="124">
        <f>IF(L297="nulová",#REF!,0)</f>
        <v>0</v>
      </c>
      <c r="BH297" s="14" t="s">
        <v>65</v>
      </c>
      <c r="BI297" s="124" t="e">
        <f>ROUND(#REF!*H297,2)</f>
        <v>#REF!</v>
      </c>
      <c r="BJ297" s="14" t="s">
        <v>214</v>
      </c>
      <c r="BK297" s="123" t="s">
        <v>2306</v>
      </c>
    </row>
    <row r="298" spans="1:63" s="2" customFormat="1" ht="24.2" customHeight="1" x14ac:dyDescent="0.2">
      <c r="A298" s="25"/>
      <c r="B298" s="112"/>
      <c r="C298" s="113" t="s">
        <v>1123</v>
      </c>
      <c r="D298" s="113" t="s">
        <v>145</v>
      </c>
      <c r="E298" s="114" t="s">
        <v>2307</v>
      </c>
      <c r="F298" s="115" t="s">
        <v>2308</v>
      </c>
      <c r="G298" s="116" t="s">
        <v>178</v>
      </c>
      <c r="H298" s="117">
        <v>1.988</v>
      </c>
      <c r="I298" s="118"/>
      <c r="J298" s="26"/>
      <c r="K298" s="119" t="s">
        <v>1</v>
      </c>
      <c r="L298" s="120" t="s">
        <v>37</v>
      </c>
      <c r="M298" s="121">
        <v>0.13</v>
      </c>
      <c r="N298" s="121">
        <f t="shared" si="36"/>
        <v>0.25844</v>
      </c>
      <c r="O298" s="121">
        <v>0</v>
      </c>
      <c r="P298" s="121">
        <f t="shared" si="37"/>
        <v>0</v>
      </c>
      <c r="Q298" s="121">
        <v>0</v>
      </c>
      <c r="R298" s="122">
        <f t="shared" si="38"/>
        <v>0</v>
      </c>
      <c r="S298" s="25"/>
      <c r="T298" s="25"/>
      <c r="U298" s="25"/>
      <c r="V298" s="25"/>
      <c r="W298" s="25"/>
      <c r="X298" s="25"/>
      <c r="Y298" s="25"/>
      <c r="Z298" s="25"/>
      <c r="AA298" s="25"/>
      <c r="AB298" s="25"/>
      <c r="AC298" s="25"/>
      <c r="AP298" s="123" t="s">
        <v>214</v>
      </c>
      <c r="AR298" s="123" t="s">
        <v>145</v>
      </c>
      <c r="AS298" s="123" t="s">
        <v>67</v>
      </c>
      <c r="AW298" s="14" t="s">
        <v>144</v>
      </c>
      <c r="BC298" s="124" t="e">
        <f>IF(L298="základní",#REF!,0)</f>
        <v>#REF!</v>
      </c>
      <c r="BD298" s="124">
        <f>IF(L298="snížená",#REF!,0)</f>
        <v>0</v>
      </c>
      <c r="BE298" s="124">
        <f>IF(L298="zákl. přenesená",#REF!,0)</f>
        <v>0</v>
      </c>
      <c r="BF298" s="124">
        <f>IF(L298="sníž. přenesená",#REF!,0)</f>
        <v>0</v>
      </c>
      <c r="BG298" s="124">
        <f>IF(L298="nulová",#REF!,0)</f>
        <v>0</v>
      </c>
      <c r="BH298" s="14" t="s">
        <v>65</v>
      </c>
      <c r="BI298" s="124" t="e">
        <f>ROUND(#REF!*H298,2)</f>
        <v>#REF!</v>
      </c>
      <c r="BJ298" s="14" t="s">
        <v>214</v>
      </c>
      <c r="BK298" s="123" t="s">
        <v>2309</v>
      </c>
    </row>
    <row r="299" spans="1:63" s="2" customFormat="1" ht="16.5" customHeight="1" x14ac:dyDescent="0.2">
      <c r="A299" s="25"/>
      <c r="B299" s="112"/>
      <c r="C299" s="113" t="s">
        <v>1128</v>
      </c>
      <c r="D299" s="113" t="s">
        <v>145</v>
      </c>
      <c r="E299" s="114" t="s">
        <v>2846</v>
      </c>
      <c r="F299" s="115" t="s">
        <v>2847</v>
      </c>
      <c r="G299" s="116" t="s">
        <v>162</v>
      </c>
      <c r="H299" s="117">
        <v>2.9460000000000002</v>
      </c>
      <c r="I299" s="118"/>
      <c r="J299" s="26"/>
      <c r="K299" s="119" t="s">
        <v>1</v>
      </c>
      <c r="L299" s="120" t="s">
        <v>37</v>
      </c>
      <c r="M299" s="121">
        <v>0.1</v>
      </c>
      <c r="N299" s="121">
        <f t="shared" si="36"/>
        <v>0.29460000000000003</v>
      </c>
      <c r="O299" s="121">
        <v>0</v>
      </c>
      <c r="P299" s="121">
        <f t="shared" si="37"/>
        <v>0</v>
      </c>
      <c r="Q299" s="121">
        <v>0</v>
      </c>
      <c r="R299" s="122">
        <f t="shared" si="38"/>
        <v>0</v>
      </c>
      <c r="S299" s="25"/>
      <c r="T299" s="25"/>
      <c r="U299" s="25"/>
      <c r="V299" s="25"/>
      <c r="W299" s="25"/>
      <c r="X299" s="25"/>
      <c r="Y299" s="25"/>
      <c r="Z299" s="25"/>
      <c r="AA299" s="25"/>
      <c r="AB299" s="25"/>
      <c r="AC299" s="25"/>
      <c r="AP299" s="123" t="s">
        <v>214</v>
      </c>
      <c r="AR299" s="123" t="s">
        <v>145</v>
      </c>
      <c r="AS299" s="123" t="s">
        <v>67</v>
      </c>
      <c r="AW299" s="14" t="s">
        <v>144</v>
      </c>
      <c r="BC299" s="124" t="e">
        <f>IF(L299="základní",#REF!,0)</f>
        <v>#REF!</v>
      </c>
      <c r="BD299" s="124">
        <f>IF(L299="snížená",#REF!,0)</f>
        <v>0</v>
      </c>
      <c r="BE299" s="124">
        <f>IF(L299="zákl. přenesená",#REF!,0)</f>
        <v>0</v>
      </c>
      <c r="BF299" s="124">
        <f>IF(L299="sníž. přenesená",#REF!,0)</f>
        <v>0</v>
      </c>
      <c r="BG299" s="124">
        <f>IF(L299="nulová",#REF!,0)</f>
        <v>0</v>
      </c>
      <c r="BH299" s="14" t="s">
        <v>65</v>
      </c>
      <c r="BI299" s="124" t="e">
        <f>ROUND(#REF!*H299,2)</f>
        <v>#REF!</v>
      </c>
      <c r="BJ299" s="14" t="s">
        <v>214</v>
      </c>
      <c r="BK299" s="123" t="s">
        <v>2848</v>
      </c>
    </row>
    <row r="300" spans="1:63" s="2" customFormat="1" ht="16.5" customHeight="1" x14ac:dyDescent="0.2">
      <c r="A300" s="25"/>
      <c r="B300" s="112"/>
      <c r="C300" s="113" t="s">
        <v>1131</v>
      </c>
      <c r="D300" s="113" t="s">
        <v>145</v>
      </c>
      <c r="E300" s="114" t="s">
        <v>2850</v>
      </c>
      <c r="F300" s="115" t="s">
        <v>2851</v>
      </c>
      <c r="G300" s="116" t="s">
        <v>162</v>
      </c>
      <c r="H300" s="117">
        <v>1.4730000000000001</v>
      </c>
      <c r="I300" s="118"/>
      <c r="J300" s="26"/>
      <c r="K300" s="119" t="s">
        <v>1</v>
      </c>
      <c r="L300" s="120" t="s">
        <v>37</v>
      </c>
      <c r="M300" s="121">
        <v>0.12</v>
      </c>
      <c r="N300" s="121">
        <f t="shared" si="36"/>
        <v>0.17676</v>
      </c>
      <c r="O300" s="121">
        <v>0</v>
      </c>
      <c r="P300" s="121">
        <f t="shared" si="37"/>
        <v>0</v>
      </c>
      <c r="Q300" s="121">
        <v>0</v>
      </c>
      <c r="R300" s="122">
        <f t="shared" si="38"/>
        <v>0</v>
      </c>
      <c r="S300" s="25"/>
      <c r="T300" s="25"/>
      <c r="U300" s="25"/>
      <c r="V300" s="25"/>
      <c r="W300" s="25"/>
      <c r="X300" s="25"/>
      <c r="Y300" s="25"/>
      <c r="Z300" s="25"/>
      <c r="AA300" s="25"/>
      <c r="AB300" s="25"/>
      <c r="AC300" s="25"/>
      <c r="AP300" s="123" t="s">
        <v>214</v>
      </c>
      <c r="AR300" s="123" t="s">
        <v>145</v>
      </c>
      <c r="AS300" s="123" t="s">
        <v>67</v>
      </c>
      <c r="AW300" s="14" t="s">
        <v>144</v>
      </c>
      <c r="BC300" s="124" t="e">
        <f>IF(L300="základní",#REF!,0)</f>
        <v>#REF!</v>
      </c>
      <c r="BD300" s="124">
        <f>IF(L300="snížená",#REF!,0)</f>
        <v>0</v>
      </c>
      <c r="BE300" s="124">
        <f>IF(L300="zákl. přenesená",#REF!,0)</f>
        <v>0</v>
      </c>
      <c r="BF300" s="124">
        <f>IF(L300="sníž. přenesená",#REF!,0)</f>
        <v>0</v>
      </c>
      <c r="BG300" s="124">
        <f>IF(L300="nulová",#REF!,0)</f>
        <v>0</v>
      </c>
      <c r="BH300" s="14" t="s">
        <v>65</v>
      </c>
      <c r="BI300" s="124" t="e">
        <f>ROUND(#REF!*H300,2)</f>
        <v>#REF!</v>
      </c>
      <c r="BJ300" s="14" t="s">
        <v>214</v>
      </c>
      <c r="BK300" s="123" t="s">
        <v>2852</v>
      </c>
    </row>
    <row r="301" spans="1:63" s="2" customFormat="1" ht="24.2" customHeight="1" x14ac:dyDescent="0.2">
      <c r="A301" s="25"/>
      <c r="B301" s="112"/>
      <c r="C301" s="113" t="s">
        <v>1133</v>
      </c>
      <c r="D301" s="113" t="s">
        <v>145</v>
      </c>
      <c r="E301" s="114" t="s">
        <v>2858</v>
      </c>
      <c r="F301" s="115" t="s">
        <v>2859</v>
      </c>
      <c r="G301" s="116" t="s">
        <v>178</v>
      </c>
      <c r="H301" s="117">
        <v>1.988</v>
      </c>
      <c r="I301" s="118"/>
      <c r="J301" s="26"/>
      <c r="K301" s="119" t="s">
        <v>1</v>
      </c>
      <c r="L301" s="120" t="s">
        <v>37</v>
      </c>
      <c r="M301" s="121">
        <v>4.1000000000000002E-2</v>
      </c>
      <c r="N301" s="121">
        <f t="shared" si="36"/>
        <v>8.1507999999999997E-2</v>
      </c>
      <c r="O301" s="121">
        <v>5.0000000000000002E-5</v>
      </c>
      <c r="P301" s="121">
        <f t="shared" si="37"/>
        <v>9.9400000000000004E-5</v>
      </c>
      <c r="Q301" s="121">
        <v>0</v>
      </c>
      <c r="R301" s="122">
        <f t="shared" si="38"/>
        <v>0</v>
      </c>
      <c r="S301" s="25"/>
      <c r="T301" s="25"/>
      <c r="U301" s="25"/>
      <c r="V301" s="25"/>
      <c r="W301" s="25"/>
      <c r="X301" s="25"/>
      <c r="Y301" s="25"/>
      <c r="Z301" s="25"/>
      <c r="AA301" s="25"/>
      <c r="AB301" s="25"/>
      <c r="AC301" s="25"/>
      <c r="AP301" s="123" t="s">
        <v>214</v>
      </c>
      <c r="AR301" s="123" t="s">
        <v>145</v>
      </c>
      <c r="AS301" s="123" t="s">
        <v>67</v>
      </c>
      <c r="AW301" s="14" t="s">
        <v>144</v>
      </c>
      <c r="BC301" s="124" t="e">
        <f>IF(L301="základní",#REF!,0)</f>
        <v>#REF!</v>
      </c>
      <c r="BD301" s="124">
        <f>IF(L301="snížená",#REF!,0)</f>
        <v>0</v>
      </c>
      <c r="BE301" s="124">
        <f>IF(L301="zákl. přenesená",#REF!,0)</f>
        <v>0</v>
      </c>
      <c r="BF301" s="124">
        <f>IF(L301="sníž. přenesená",#REF!,0)</f>
        <v>0</v>
      </c>
      <c r="BG301" s="124">
        <f>IF(L301="nulová",#REF!,0)</f>
        <v>0</v>
      </c>
      <c r="BH301" s="14" t="s">
        <v>65</v>
      </c>
      <c r="BI301" s="124" t="e">
        <f>ROUND(#REF!*H301,2)</f>
        <v>#REF!</v>
      </c>
      <c r="BJ301" s="14" t="s">
        <v>214</v>
      </c>
      <c r="BK301" s="123" t="s">
        <v>2860</v>
      </c>
    </row>
    <row r="302" spans="1:63" s="2" customFormat="1" ht="24.2" customHeight="1" x14ac:dyDescent="0.2">
      <c r="A302" s="25"/>
      <c r="B302" s="112"/>
      <c r="C302" s="113" t="s">
        <v>1137</v>
      </c>
      <c r="D302" s="113" t="s">
        <v>145</v>
      </c>
      <c r="E302" s="114" t="s">
        <v>1909</v>
      </c>
      <c r="F302" s="115" t="s">
        <v>1910</v>
      </c>
      <c r="G302" s="116" t="s">
        <v>339</v>
      </c>
      <c r="H302" s="117">
        <v>33.844999999999999</v>
      </c>
      <c r="I302" s="118"/>
      <c r="J302" s="26"/>
      <c r="K302" s="119" t="s">
        <v>1</v>
      </c>
      <c r="L302" s="120" t="s">
        <v>37</v>
      </c>
      <c r="M302" s="121">
        <v>0</v>
      </c>
      <c r="N302" s="121">
        <f t="shared" si="36"/>
        <v>0</v>
      </c>
      <c r="O302" s="121">
        <v>0</v>
      </c>
      <c r="P302" s="121">
        <f t="shared" si="37"/>
        <v>0</v>
      </c>
      <c r="Q302" s="121">
        <v>0</v>
      </c>
      <c r="R302" s="122">
        <f t="shared" si="38"/>
        <v>0</v>
      </c>
      <c r="S302" s="25"/>
      <c r="T302" s="25"/>
      <c r="U302" s="25"/>
      <c r="V302" s="25"/>
      <c r="W302" s="25"/>
      <c r="X302" s="25"/>
      <c r="Y302" s="25"/>
      <c r="Z302" s="25"/>
      <c r="AA302" s="25"/>
      <c r="AB302" s="25"/>
      <c r="AC302" s="25"/>
      <c r="AP302" s="123" t="s">
        <v>214</v>
      </c>
      <c r="AR302" s="123" t="s">
        <v>145</v>
      </c>
      <c r="AS302" s="123" t="s">
        <v>67</v>
      </c>
      <c r="AW302" s="14" t="s">
        <v>144</v>
      </c>
      <c r="BC302" s="124" t="e">
        <f>IF(L302="základní",#REF!,0)</f>
        <v>#REF!</v>
      </c>
      <c r="BD302" s="124">
        <f>IF(L302="snížená",#REF!,0)</f>
        <v>0</v>
      </c>
      <c r="BE302" s="124">
        <f>IF(L302="zákl. přenesená",#REF!,0)</f>
        <v>0</v>
      </c>
      <c r="BF302" s="124">
        <f>IF(L302="sníž. přenesená",#REF!,0)</f>
        <v>0</v>
      </c>
      <c r="BG302" s="124">
        <f>IF(L302="nulová",#REF!,0)</f>
        <v>0</v>
      </c>
      <c r="BH302" s="14" t="s">
        <v>65</v>
      </c>
      <c r="BI302" s="124" t="e">
        <f>ROUND(#REF!*H302,2)</f>
        <v>#REF!</v>
      </c>
      <c r="BJ302" s="14" t="s">
        <v>214</v>
      </c>
      <c r="BK302" s="123" t="s">
        <v>2313</v>
      </c>
    </row>
    <row r="303" spans="1:63" s="12" customFormat="1" ht="22.9" customHeight="1" x14ac:dyDescent="0.2">
      <c r="B303" s="103"/>
      <c r="D303" s="104" t="s">
        <v>56</v>
      </c>
      <c r="E303" s="125" t="s">
        <v>503</v>
      </c>
      <c r="F303" s="125" t="s">
        <v>1130</v>
      </c>
      <c r="J303" s="103"/>
      <c r="K303" s="106"/>
      <c r="L303" s="107"/>
      <c r="M303" s="107"/>
      <c r="N303" s="108">
        <f>SUM(N304:N308)</f>
        <v>4.7628979999999999</v>
      </c>
      <c r="O303" s="107"/>
      <c r="P303" s="108">
        <f>SUM(P304:P308)</f>
        <v>6.3182000000000004E-3</v>
      </c>
      <c r="Q303" s="107"/>
      <c r="R303" s="109">
        <f>SUM(R304:R308)</f>
        <v>0</v>
      </c>
      <c r="AP303" s="104" t="s">
        <v>67</v>
      </c>
      <c r="AR303" s="110" t="s">
        <v>56</v>
      </c>
      <c r="AS303" s="110" t="s">
        <v>65</v>
      </c>
      <c r="AW303" s="104" t="s">
        <v>144</v>
      </c>
      <c r="BI303" s="111" t="e">
        <f>SUM(BI304:BI308)</f>
        <v>#REF!</v>
      </c>
    </row>
    <row r="304" spans="1:63" s="2" customFormat="1" ht="16.5" customHeight="1" x14ac:dyDescent="0.2">
      <c r="A304" s="25"/>
      <c r="B304" s="112"/>
      <c r="C304" s="113" t="s">
        <v>1141</v>
      </c>
      <c r="D304" s="113" t="s">
        <v>145</v>
      </c>
      <c r="E304" s="114" t="s">
        <v>1588</v>
      </c>
      <c r="F304" s="115" t="s">
        <v>1589</v>
      </c>
      <c r="G304" s="116" t="s">
        <v>178</v>
      </c>
      <c r="H304" s="117">
        <v>3.6819999999999999</v>
      </c>
      <c r="I304" s="118"/>
      <c r="J304" s="26"/>
      <c r="K304" s="119" t="s">
        <v>1</v>
      </c>
      <c r="L304" s="120" t="s">
        <v>37</v>
      </c>
      <c r="M304" s="121">
        <v>0</v>
      </c>
      <c r="N304" s="121">
        <f>M304*H304</f>
        <v>0</v>
      </c>
      <c r="O304" s="121">
        <v>0</v>
      </c>
      <c r="P304" s="121">
        <f>O304*H304</f>
        <v>0</v>
      </c>
      <c r="Q304" s="121">
        <v>0</v>
      </c>
      <c r="R304" s="122">
        <f>Q304*H304</f>
        <v>0</v>
      </c>
      <c r="S304" s="25"/>
      <c r="T304" s="25"/>
      <c r="U304" s="25"/>
      <c r="V304" s="25"/>
      <c r="W304" s="25"/>
      <c r="X304" s="25"/>
      <c r="Y304" s="25"/>
      <c r="Z304" s="25"/>
      <c r="AA304" s="25"/>
      <c r="AB304" s="25"/>
      <c r="AC304" s="25"/>
      <c r="AP304" s="123" t="s">
        <v>214</v>
      </c>
      <c r="AR304" s="123" t="s">
        <v>145</v>
      </c>
      <c r="AS304" s="123" t="s">
        <v>67</v>
      </c>
      <c r="AW304" s="14" t="s">
        <v>144</v>
      </c>
      <c r="BC304" s="124" t="e">
        <f>IF(L304="základní",#REF!,0)</f>
        <v>#REF!</v>
      </c>
      <c r="BD304" s="124">
        <f>IF(L304="snížená",#REF!,0)</f>
        <v>0</v>
      </c>
      <c r="BE304" s="124">
        <f>IF(L304="zákl. přenesená",#REF!,0)</f>
        <v>0</v>
      </c>
      <c r="BF304" s="124">
        <f>IF(L304="sníž. přenesená",#REF!,0)</f>
        <v>0</v>
      </c>
      <c r="BG304" s="124">
        <f>IF(L304="nulová",#REF!,0)</f>
        <v>0</v>
      </c>
      <c r="BH304" s="14" t="s">
        <v>65</v>
      </c>
      <c r="BI304" s="124" t="e">
        <f>ROUND(#REF!*H304,2)</f>
        <v>#REF!</v>
      </c>
      <c r="BJ304" s="14" t="s">
        <v>214</v>
      </c>
      <c r="BK304" s="123" t="s">
        <v>2314</v>
      </c>
    </row>
    <row r="305" spans="1:63" s="2" customFormat="1" ht="24.2" customHeight="1" x14ac:dyDescent="0.2">
      <c r="A305" s="25"/>
      <c r="B305" s="112"/>
      <c r="C305" s="113" t="s">
        <v>1145</v>
      </c>
      <c r="D305" s="113" t="s">
        <v>145</v>
      </c>
      <c r="E305" s="114" t="s">
        <v>1134</v>
      </c>
      <c r="F305" s="115" t="s">
        <v>1591</v>
      </c>
      <c r="G305" s="116" t="s">
        <v>178</v>
      </c>
      <c r="H305" s="117">
        <v>3.6819999999999999</v>
      </c>
      <c r="I305" s="118"/>
      <c r="J305" s="26"/>
      <c r="K305" s="119" t="s">
        <v>1</v>
      </c>
      <c r="L305" s="120" t="s">
        <v>37</v>
      </c>
      <c r="M305" s="121">
        <v>0</v>
      </c>
      <c r="N305" s="121">
        <f>M305*H305</f>
        <v>0</v>
      </c>
      <c r="O305" s="121">
        <v>6.6E-4</v>
      </c>
      <c r="P305" s="121">
        <f>O305*H305</f>
        <v>2.43012E-3</v>
      </c>
      <c r="Q305" s="121">
        <v>0</v>
      </c>
      <c r="R305" s="122">
        <f>Q305*H305</f>
        <v>0</v>
      </c>
      <c r="S305" s="25"/>
      <c r="T305" s="25"/>
      <c r="U305" s="25"/>
      <c r="V305" s="25"/>
      <c r="W305" s="25"/>
      <c r="X305" s="25"/>
      <c r="Y305" s="25"/>
      <c r="Z305" s="25"/>
      <c r="AA305" s="25"/>
      <c r="AB305" s="25"/>
      <c r="AC305" s="25"/>
      <c r="AP305" s="123" t="s">
        <v>214</v>
      </c>
      <c r="AR305" s="123" t="s">
        <v>145</v>
      </c>
      <c r="AS305" s="123" t="s">
        <v>67</v>
      </c>
      <c r="AW305" s="14" t="s">
        <v>144</v>
      </c>
      <c r="BC305" s="124" t="e">
        <f>IF(L305="základní",#REF!,0)</f>
        <v>#REF!</v>
      </c>
      <c r="BD305" s="124">
        <f>IF(L305="snížená",#REF!,0)</f>
        <v>0</v>
      </c>
      <c r="BE305" s="124">
        <f>IF(L305="zákl. přenesená",#REF!,0)</f>
        <v>0</v>
      </c>
      <c r="BF305" s="124">
        <f>IF(L305="sníž. přenesená",#REF!,0)</f>
        <v>0</v>
      </c>
      <c r="BG305" s="124">
        <f>IF(L305="nulová",#REF!,0)</f>
        <v>0</v>
      </c>
      <c r="BH305" s="14" t="s">
        <v>65</v>
      </c>
      <c r="BI305" s="124" t="e">
        <f>ROUND(#REF!*H305,2)</f>
        <v>#REF!</v>
      </c>
      <c r="BJ305" s="14" t="s">
        <v>214</v>
      </c>
      <c r="BK305" s="123" t="s">
        <v>2315</v>
      </c>
    </row>
    <row r="306" spans="1:63" s="2" customFormat="1" ht="24.2" customHeight="1" x14ac:dyDescent="0.2">
      <c r="A306" s="25"/>
      <c r="B306" s="112"/>
      <c r="C306" s="113" t="s">
        <v>1149</v>
      </c>
      <c r="D306" s="113" t="s">
        <v>145</v>
      </c>
      <c r="E306" s="114" t="s">
        <v>2865</v>
      </c>
      <c r="F306" s="115" t="s">
        <v>2866</v>
      </c>
      <c r="G306" s="116" t="s">
        <v>198</v>
      </c>
      <c r="H306" s="117">
        <v>48.600999999999999</v>
      </c>
      <c r="I306" s="118"/>
      <c r="J306" s="26"/>
      <c r="K306" s="119" t="s">
        <v>1</v>
      </c>
      <c r="L306" s="120" t="s">
        <v>37</v>
      </c>
      <c r="M306" s="121">
        <v>0.01</v>
      </c>
      <c r="N306" s="121">
        <f>M306*H306</f>
        <v>0.48601</v>
      </c>
      <c r="O306" s="121">
        <v>1.0000000000000001E-5</v>
      </c>
      <c r="P306" s="121">
        <f>O306*H306</f>
        <v>4.8601000000000004E-4</v>
      </c>
      <c r="Q306" s="121">
        <v>0</v>
      </c>
      <c r="R306" s="122">
        <f>Q306*H306</f>
        <v>0</v>
      </c>
      <c r="S306" s="25"/>
      <c r="T306" s="25"/>
      <c r="U306" s="25"/>
      <c r="V306" s="25"/>
      <c r="W306" s="25"/>
      <c r="X306" s="25"/>
      <c r="Y306" s="25"/>
      <c r="Z306" s="25"/>
      <c r="AA306" s="25"/>
      <c r="AB306" s="25"/>
      <c r="AC306" s="25"/>
      <c r="AP306" s="123" t="s">
        <v>214</v>
      </c>
      <c r="AR306" s="123" t="s">
        <v>145</v>
      </c>
      <c r="AS306" s="123" t="s">
        <v>67</v>
      </c>
      <c r="AW306" s="14" t="s">
        <v>144</v>
      </c>
      <c r="BC306" s="124" t="e">
        <f>IF(L306="základní",#REF!,0)</f>
        <v>#REF!</v>
      </c>
      <c r="BD306" s="124">
        <f>IF(L306="snížená",#REF!,0)</f>
        <v>0</v>
      </c>
      <c r="BE306" s="124">
        <f>IF(L306="zákl. přenesená",#REF!,0)</f>
        <v>0</v>
      </c>
      <c r="BF306" s="124">
        <f>IF(L306="sníž. přenesená",#REF!,0)</f>
        <v>0</v>
      </c>
      <c r="BG306" s="124">
        <f>IF(L306="nulová",#REF!,0)</f>
        <v>0</v>
      </c>
      <c r="BH306" s="14" t="s">
        <v>65</v>
      </c>
      <c r="BI306" s="124" t="e">
        <f>ROUND(#REF!*H306,2)</f>
        <v>#REF!</v>
      </c>
      <c r="BJ306" s="14" t="s">
        <v>214</v>
      </c>
      <c r="BK306" s="123" t="s">
        <v>2867</v>
      </c>
    </row>
    <row r="307" spans="1:63" s="2" customFormat="1" ht="24.2" customHeight="1" x14ac:dyDescent="0.2">
      <c r="A307" s="25"/>
      <c r="B307" s="112"/>
      <c r="C307" s="113" t="s">
        <v>1153</v>
      </c>
      <c r="D307" s="113" t="s">
        <v>145</v>
      </c>
      <c r="E307" s="114" t="s">
        <v>2869</v>
      </c>
      <c r="F307" s="115" t="s">
        <v>2870</v>
      </c>
      <c r="G307" s="116" t="s">
        <v>198</v>
      </c>
      <c r="H307" s="117">
        <v>48.600999999999999</v>
      </c>
      <c r="I307" s="118"/>
      <c r="J307" s="26"/>
      <c r="K307" s="119" t="s">
        <v>1</v>
      </c>
      <c r="L307" s="120" t="s">
        <v>37</v>
      </c>
      <c r="M307" s="121">
        <v>2.8000000000000001E-2</v>
      </c>
      <c r="N307" s="121">
        <f>M307*H307</f>
        <v>1.3608279999999999</v>
      </c>
      <c r="O307" s="121">
        <v>2.0000000000000002E-5</v>
      </c>
      <c r="P307" s="121">
        <f>O307*H307</f>
        <v>9.7202000000000009E-4</v>
      </c>
      <c r="Q307" s="121">
        <v>0</v>
      </c>
      <c r="R307" s="122">
        <f>Q307*H307</f>
        <v>0</v>
      </c>
      <c r="S307" s="25"/>
      <c r="T307" s="25"/>
      <c r="U307" s="25"/>
      <c r="V307" s="25"/>
      <c r="W307" s="25"/>
      <c r="X307" s="25"/>
      <c r="Y307" s="25"/>
      <c r="Z307" s="25"/>
      <c r="AA307" s="25"/>
      <c r="AB307" s="25"/>
      <c r="AC307" s="25"/>
      <c r="AP307" s="123" t="s">
        <v>214</v>
      </c>
      <c r="AR307" s="123" t="s">
        <v>145</v>
      </c>
      <c r="AS307" s="123" t="s">
        <v>67</v>
      </c>
      <c r="AW307" s="14" t="s">
        <v>144</v>
      </c>
      <c r="BC307" s="124" t="e">
        <f>IF(L307="základní",#REF!,0)</f>
        <v>#REF!</v>
      </c>
      <c r="BD307" s="124">
        <f>IF(L307="snížená",#REF!,0)</f>
        <v>0</v>
      </c>
      <c r="BE307" s="124">
        <f>IF(L307="zákl. přenesená",#REF!,0)</f>
        <v>0</v>
      </c>
      <c r="BF307" s="124">
        <f>IF(L307="sníž. přenesená",#REF!,0)</f>
        <v>0</v>
      </c>
      <c r="BG307" s="124">
        <f>IF(L307="nulová",#REF!,0)</f>
        <v>0</v>
      </c>
      <c r="BH307" s="14" t="s">
        <v>65</v>
      </c>
      <c r="BI307" s="124" t="e">
        <f>ROUND(#REF!*H307,2)</f>
        <v>#REF!</v>
      </c>
      <c r="BJ307" s="14" t="s">
        <v>214</v>
      </c>
      <c r="BK307" s="123" t="s">
        <v>2871</v>
      </c>
    </row>
    <row r="308" spans="1:63" s="2" customFormat="1" ht="24.2" customHeight="1" x14ac:dyDescent="0.2">
      <c r="A308" s="25"/>
      <c r="B308" s="112"/>
      <c r="C308" s="113" t="s">
        <v>1159</v>
      </c>
      <c r="D308" s="113" t="s">
        <v>145</v>
      </c>
      <c r="E308" s="114" t="s">
        <v>2873</v>
      </c>
      <c r="F308" s="115" t="s">
        <v>2874</v>
      </c>
      <c r="G308" s="116" t="s">
        <v>198</v>
      </c>
      <c r="H308" s="117">
        <v>48.600999999999999</v>
      </c>
      <c r="I308" s="118"/>
      <c r="J308" s="26"/>
      <c r="K308" s="119" t="s">
        <v>1</v>
      </c>
      <c r="L308" s="120" t="s">
        <v>37</v>
      </c>
      <c r="M308" s="121">
        <v>0.06</v>
      </c>
      <c r="N308" s="121">
        <f>M308*H308</f>
        <v>2.9160599999999999</v>
      </c>
      <c r="O308" s="121">
        <v>5.0000000000000002E-5</v>
      </c>
      <c r="P308" s="121">
        <f>O308*H308</f>
        <v>2.43005E-3</v>
      </c>
      <c r="Q308" s="121">
        <v>0</v>
      </c>
      <c r="R308" s="122">
        <f>Q308*H308</f>
        <v>0</v>
      </c>
      <c r="S308" s="25"/>
      <c r="T308" s="25"/>
      <c r="U308" s="25"/>
      <c r="V308" s="25"/>
      <c r="W308" s="25"/>
      <c r="X308" s="25"/>
      <c r="Y308" s="25"/>
      <c r="Z308" s="25"/>
      <c r="AA308" s="25"/>
      <c r="AB308" s="25"/>
      <c r="AC308" s="25"/>
      <c r="AP308" s="123" t="s">
        <v>214</v>
      </c>
      <c r="AR308" s="123" t="s">
        <v>145</v>
      </c>
      <c r="AS308" s="123" t="s">
        <v>67</v>
      </c>
      <c r="AW308" s="14" t="s">
        <v>144</v>
      </c>
      <c r="BC308" s="124" t="e">
        <f>IF(L308="základní",#REF!,0)</f>
        <v>#REF!</v>
      </c>
      <c r="BD308" s="124">
        <f>IF(L308="snížená",#REF!,0)</f>
        <v>0</v>
      </c>
      <c r="BE308" s="124">
        <f>IF(L308="zákl. přenesená",#REF!,0)</f>
        <v>0</v>
      </c>
      <c r="BF308" s="124">
        <f>IF(L308="sníž. přenesená",#REF!,0)</f>
        <v>0</v>
      </c>
      <c r="BG308" s="124">
        <f>IF(L308="nulová",#REF!,0)</f>
        <v>0</v>
      </c>
      <c r="BH308" s="14" t="s">
        <v>65</v>
      </c>
      <c r="BI308" s="124" t="e">
        <f>ROUND(#REF!*H308,2)</f>
        <v>#REF!</v>
      </c>
      <c r="BJ308" s="14" t="s">
        <v>214</v>
      </c>
      <c r="BK308" s="123" t="s">
        <v>2875</v>
      </c>
    </row>
    <row r="309" spans="1:63" s="12" customFormat="1" ht="22.9" customHeight="1" x14ac:dyDescent="0.2">
      <c r="B309" s="103"/>
      <c r="D309" s="104" t="s">
        <v>56</v>
      </c>
      <c r="E309" s="125" t="s">
        <v>1593</v>
      </c>
      <c r="F309" s="125" t="s">
        <v>1915</v>
      </c>
      <c r="J309" s="103"/>
      <c r="K309" s="106"/>
      <c r="L309" s="107"/>
      <c r="M309" s="107"/>
      <c r="N309" s="108">
        <f>SUM(N310:N316)</f>
        <v>52.760392999999993</v>
      </c>
      <c r="O309" s="107"/>
      <c r="P309" s="108">
        <f>SUM(P310:P316)</f>
        <v>0.29571108999999995</v>
      </c>
      <c r="Q309" s="107"/>
      <c r="R309" s="109">
        <f>SUM(R310:R316)</f>
        <v>6.3651059999999995E-2</v>
      </c>
      <c r="AP309" s="104" t="s">
        <v>67</v>
      </c>
      <c r="AR309" s="110" t="s">
        <v>56</v>
      </c>
      <c r="AS309" s="110" t="s">
        <v>65</v>
      </c>
      <c r="AW309" s="104" t="s">
        <v>144</v>
      </c>
      <c r="BI309" s="111" t="e">
        <f>SUM(BI310:BI316)</f>
        <v>#REF!</v>
      </c>
    </row>
    <row r="310" spans="1:63" s="2" customFormat="1" ht="24.2" customHeight="1" x14ac:dyDescent="0.2">
      <c r="A310" s="25"/>
      <c r="B310" s="112"/>
      <c r="C310" s="113" t="s">
        <v>1163</v>
      </c>
      <c r="D310" s="113" t="s">
        <v>145</v>
      </c>
      <c r="E310" s="114" t="s">
        <v>1595</v>
      </c>
      <c r="F310" s="115" t="s">
        <v>1596</v>
      </c>
      <c r="G310" s="116" t="s">
        <v>169</v>
      </c>
      <c r="H310" s="117">
        <v>0.73599999999999999</v>
      </c>
      <c r="I310" s="118"/>
      <c r="J310" s="26"/>
      <c r="K310" s="119" t="s">
        <v>1</v>
      </c>
      <c r="L310" s="120" t="s">
        <v>37</v>
      </c>
      <c r="M310" s="121">
        <v>2.9000000000000001E-2</v>
      </c>
      <c r="N310" s="121">
        <f t="shared" ref="N310:N316" si="39">M310*H310</f>
        <v>2.1344000000000002E-2</v>
      </c>
      <c r="O310" s="121">
        <v>0</v>
      </c>
      <c r="P310" s="121">
        <f t="shared" ref="P310:P316" si="40">O310*H310</f>
        <v>0</v>
      </c>
      <c r="Q310" s="121">
        <v>0</v>
      </c>
      <c r="R310" s="122">
        <f t="shared" ref="R310:R316" si="41">Q310*H310</f>
        <v>0</v>
      </c>
      <c r="S310" s="25"/>
      <c r="T310" s="25"/>
      <c r="U310" s="25"/>
      <c r="V310" s="25"/>
      <c r="W310" s="25"/>
      <c r="X310" s="25"/>
      <c r="Y310" s="25"/>
      <c r="Z310" s="25"/>
      <c r="AA310" s="25"/>
      <c r="AB310" s="25"/>
      <c r="AC310" s="25"/>
      <c r="AP310" s="123" t="s">
        <v>214</v>
      </c>
      <c r="AR310" s="123" t="s">
        <v>145</v>
      </c>
      <c r="AS310" s="123" t="s">
        <v>67</v>
      </c>
      <c r="AW310" s="14" t="s">
        <v>144</v>
      </c>
      <c r="BC310" s="124" t="e">
        <f>IF(L310="základní",#REF!,0)</f>
        <v>#REF!</v>
      </c>
      <c r="BD310" s="124">
        <f>IF(L310="snížená",#REF!,0)</f>
        <v>0</v>
      </c>
      <c r="BE310" s="124">
        <f>IF(L310="zákl. přenesená",#REF!,0)</f>
        <v>0</v>
      </c>
      <c r="BF310" s="124">
        <f>IF(L310="sníž. přenesená",#REF!,0)</f>
        <v>0</v>
      </c>
      <c r="BG310" s="124">
        <f>IF(L310="nulová",#REF!,0)</f>
        <v>0</v>
      </c>
      <c r="BH310" s="14" t="s">
        <v>65</v>
      </c>
      <c r="BI310" s="124" t="e">
        <f>ROUND(#REF!*H310,2)</f>
        <v>#REF!</v>
      </c>
      <c r="BJ310" s="14" t="s">
        <v>214</v>
      </c>
      <c r="BK310" s="123" t="s">
        <v>2316</v>
      </c>
    </row>
    <row r="311" spans="1:63" s="2" customFormat="1" ht="16.5" customHeight="1" x14ac:dyDescent="0.2">
      <c r="A311" s="25"/>
      <c r="B311" s="112"/>
      <c r="C311" s="113" t="s">
        <v>1167</v>
      </c>
      <c r="D311" s="113" t="s">
        <v>145</v>
      </c>
      <c r="E311" s="114" t="s">
        <v>1916</v>
      </c>
      <c r="F311" s="115" t="s">
        <v>1917</v>
      </c>
      <c r="G311" s="116" t="s">
        <v>178</v>
      </c>
      <c r="H311" s="117">
        <v>205.32599999999999</v>
      </c>
      <c r="I311" s="118"/>
      <c r="J311" s="26"/>
      <c r="K311" s="119" t="s">
        <v>1</v>
      </c>
      <c r="L311" s="120" t="s">
        <v>37</v>
      </c>
      <c r="M311" s="121">
        <v>7.3999999999999996E-2</v>
      </c>
      <c r="N311" s="121">
        <f t="shared" si="39"/>
        <v>15.194123999999999</v>
      </c>
      <c r="O311" s="121">
        <v>1E-3</v>
      </c>
      <c r="P311" s="121">
        <f t="shared" si="40"/>
        <v>0.20532600000000001</v>
      </c>
      <c r="Q311" s="121">
        <v>3.1E-4</v>
      </c>
      <c r="R311" s="122">
        <f t="shared" si="41"/>
        <v>6.3651059999999995E-2</v>
      </c>
      <c r="S311" s="25"/>
      <c r="T311" s="25"/>
      <c r="U311" s="25"/>
      <c r="V311" s="25"/>
      <c r="W311" s="25"/>
      <c r="X311" s="25"/>
      <c r="Y311" s="25"/>
      <c r="Z311" s="25"/>
      <c r="AA311" s="25"/>
      <c r="AB311" s="25"/>
      <c r="AC311" s="25"/>
      <c r="AP311" s="123" t="s">
        <v>214</v>
      </c>
      <c r="AR311" s="123" t="s">
        <v>145</v>
      </c>
      <c r="AS311" s="123" t="s">
        <v>67</v>
      </c>
      <c r="AW311" s="14" t="s">
        <v>144</v>
      </c>
      <c r="BC311" s="124" t="e">
        <f>IF(L311="základní",#REF!,0)</f>
        <v>#REF!</v>
      </c>
      <c r="BD311" s="124">
        <f>IF(L311="snížená",#REF!,0)</f>
        <v>0</v>
      </c>
      <c r="BE311" s="124">
        <f>IF(L311="zákl. přenesená",#REF!,0)</f>
        <v>0</v>
      </c>
      <c r="BF311" s="124">
        <f>IF(L311="sníž. přenesená",#REF!,0)</f>
        <v>0</v>
      </c>
      <c r="BG311" s="124">
        <f>IF(L311="nulová",#REF!,0)</f>
        <v>0</v>
      </c>
      <c r="BH311" s="14" t="s">
        <v>65</v>
      </c>
      <c r="BI311" s="124" t="e">
        <f>ROUND(#REF!*H311,2)</f>
        <v>#REF!</v>
      </c>
      <c r="BJ311" s="14" t="s">
        <v>214</v>
      </c>
      <c r="BK311" s="123" t="s">
        <v>2317</v>
      </c>
    </row>
    <row r="312" spans="1:63" s="2" customFormat="1" ht="24.2" customHeight="1" x14ac:dyDescent="0.2">
      <c r="A312" s="25"/>
      <c r="B312" s="112"/>
      <c r="C312" s="113" t="s">
        <v>1173</v>
      </c>
      <c r="D312" s="113" t="s">
        <v>145</v>
      </c>
      <c r="E312" s="114" t="s">
        <v>1919</v>
      </c>
      <c r="F312" s="115" t="s">
        <v>2318</v>
      </c>
      <c r="G312" s="116" t="s">
        <v>178</v>
      </c>
      <c r="H312" s="117">
        <v>205.32599999999999</v>
      </c>
      <c r="I312" s="118"/>
      <c r="J312" s="26"/>
      <c r="K312" s="119" t="s">
        <v>1</v>
      </c>
      <c r="L312" s="120" t="s">
        <v>37</v>
      </c>
      <c r="M312" s="121">
        <v>3.6999999999999998E-2</v>
      </c>
      <c r="N312" s="121">
        <f t="shared" si="39"/>
        <v>7.5970619999999993</v>
      </c>
      <c r="O312" s="121">
        <v>0</v>
      </c>
      <c r="P312" s="121">
        <f t="shared" si="40"/>
        <v>0</v>
      </c>
      <c r="Q312" s="121">
        <v>0</v>
      </c>
      <c r="R312" s="122">
        <f t="shared" si="41"/>
        <v>0</v>
      </c>
      <c r="S312" s="25"/>
      <c r="T312" s="25"/>
      <c r="U312" s="25"/>
      <c r="V312" s="25"/>
      <c r="W312" s="25"/>
      <c r="X312" s="25"/>
      <c r="Y312" s="25"/>
      <c r="Z312" s="25"/>
      <c r="AA312" s="25"/>
      <c r="AB312" s="25"/>
      <c r="AC312" s="25"/>
      <c r="AP312" s="123" t="s">
        <v>214</v>
      </c>
      <c r="AR312" s="123" t="s">
        <v>145</v>
      </c>
      <c r="AS312" s="123" t="s">
        <v>67</v>
      </c>
      <c r="AW312" s="14" t="s">
        <v>144</v>
      </c>
      <c r="BC312" s="124" t="e">
        <f>IF(L312="základní",#REF!,0)</f>
        <v>#REF!</v>
      </c>
      <c r="BD312" s="124">
        <f>IF(L312="snížená",#REF!,0)</f>
        <v>0</v>
      </c>
      <c r="BE312" s="124">
        <f>IF(L312="zákl. přenesená",#REF!,0)</f>
        <v>0</v>
      </c>
      <c r="BF312" s="124">
        <f>IF(L312="sníž. přenesená",#REF!,0)</f>
        <v>0</v>
      </c>
      <c r="BG312" s="124">
        <f>IF(L312="nulová",#REF!,0)</f>
        <v>0</v>
      </c>
      <c r="BH312" s="14" t="s">
        <v>65</v>
      </c>
      <c r="BI312" s="124" t="e">
        <f>ROUND(#REF!*H312,2)</f>
        <v>#REF!</v>
      </c>
      <c r="BJ312" s="14" t="s">
        <v>214</v>
      </c>
      <c r="BK312" s="123" t="s">
        <v>2319</v>
      </c>
    </row>
    <row r="313" spans="1:63" s="2" customFormat="1" ht="24.2" customHeight="1" x14ac:dyDescent="0.2">
      <c r="A313" s="25"/>
      <c r="B313" s="112"/>
      <c r="C313" s="113" t="s">
        <v>1179</v>
      </c>
      <c r="D313" s="113" t="s">
        <v>145</v>
      </c>
      <c r="E313" s="114" t="s">
        <v>1601</v>
      </c>
      <c r="F313" s="115" t="s">
        <v>1602</v>
      </c>
      <c r="G313" s="116" t="s">
        <v>178</v>
      </c>
      <c r="H313" s="117">
        <v>160.87100000000001</v>
      </c>
      <c r="I313" s="118"/>
      <c r="J313" s="26"/>
      <c r="K313" s="119" t="s">
        <v>1</v>
      </c>
      <c r="L313" s="120" t="s">
        <v>37</v>
      </c>
      <c r="M313" s="121">
        <v>3.3000000000000002E-2</v>
      </c>
      <c r="N313" s="121">
        <f t="shared" si="39"/>
        <v>5.3087430000000007</v>
      </c>
      <c r="O313" s="121">
        <v>2.0000000000000001E-4</v>
      </c>
      <c r="P313" s="121">
        <f t="shared" si="40"/>
        <v>3.21742E-2</v>
      </c>
      <c r="Q313" s="121">
        <v>0</v>
      </c>
      <c r="R313" s="122">
        <f t="shared" si="41"/>
        <v>0</v>
      </c>
      <c r="S313" s="25"/>
      <c r="T313" s="25"/>
      <c r="U313" s="25"/>
      <c r="V313" s="25"/>
      <c r="W313" s="25"/>
      <c r="X313" s="25"/>
      <c r="Y313" s="25"/>
      <c r="Z313" s="25"/>
      <c r="AA313" s="25"/>
      <c r="AB313" s="25"/>
      <c r="AC313" s="25"/>
      <c r="AP313" s="123" t="s">
        <v>214</v>
      </c>
      <c r="AR313" s="123" t="s">
        <v>145</v>
      </c>
      <c r="AS313" s="123" t="s">
        <v>67</v>
      </c>
      <c r="AW313" s="14" t="s">
        <v>144</v>
      </c>
      <c r="BC313" s="124" t="e">
        <f>IF(L313="základní",#REF!,0)</f>
        <v>#REF!</v>
      </c>
      <c r="BD313" s="124">
        <f>IF(L313="snížená",#REF!,0)</f>
        <v>0</v>
      </c>
      <c r="BE313" s="124">
        <f>IF(L313="zákl. přenesená",#REF!,0)</f>
        <v>0</v>
      </c>
      <c r="BF313" s="124">
        <f>IF(L313="sníž. přenesená",#REF!,0)</f>
        <v>0</v>
      </c>
      <c r="BG313" s="124">
        <f>IF(L313="nulová",#REF!,0)</f>
        <v>0</v>
      </c>
      <c r="BH313" s="14" t="s">
        <v>65</v>
      </c>
      <c r="BI313" s="124" t="e">
        <f>ROUND(#REF!*H313,2)</f>
        <v>#REF!</v>
      </c>
      <c r="BJ313" s="14" t="s">
        <v>214</v>
      </c>
      <c r="BK313" s="123" t="s">
        <v>2320</v>
      </c>
    </row>
    <row r="314" spans="1:63" s="2" customFormat="1" ht="33" customHeight="1" x14ac:dyDescent="0.2">
      <c r="A314" s="25"/>
      <c r="B314" s="112"/>
      <c r="C314" s="113" t="s">
        <v>1183</v>
      </c>
      <c r="D314" s="113" t="s">
        <v>145</v>
      </c>
      <c r="E314" s="114" t="s">
        <v>1923</v>
      </c>
      <c r="F314" s="115" t="s">
        <v>2321</v>
      </c>
      <c r="G314" s="116" t="s">
        <v>178</v>
      </c>
      <c r="H314" s="117">
        <v>205.32599999999999</v>
      </c>
      <c r="I314" s="118"/>
      <c r="J314" s="26"/>
      <c r="K314" s="119" t="s">
        <v>1</v>
      </c>
      <c r="L314" s="120" t="s">
        <v>37</v>
      </c>
      <c r="M314" s="121">
        <v>0.104</v>
      </c>
      <c r="N314" s="121">
        <f t="shared" si="39"/>
        <v>21.353904</v>
      </c>
      <c r="O314" s="121">
        <v>2.5999999999999998E-4</v>
      </c>
      <c r="P314" s="121">
        <f t="shared" si="40"/>
        <v>5.3384759999999996E-2</v>
      </c>
      <c r="Q314" s="121">
        <v>0</v>
      </c>
      <c r="R314" s="122">
        <f t="shared" si="41"/>
        <v>0</v>
      </c>
      <c r="S314" s="25"/>
      <c r="T314" s="25"/>
      <c r="U314" s="25"/>
      <c r="V314" s="25"/>
      <c r="W314" s="25"/>
      <c r="X314" s="25"/>
      <c r="Y314" s="25"/>
      <c r="Z314" s="25"/>
      <c r="AA314" s="25"/>
      <c r="AB314" s="25"/>
      <c r="AC314" s="25"/>
      <c r="AP314" s="123" t="s">
        <v>214</v>
      </c>
      <c r="AR314" s="123" t="s">
        <v>145</v>
      </c>
      <c r="AS314" s="123" t="s">
        <v>67</v>
      </c>
      <c r="AW314" s="14" t="s">
        <v>144</v>
      </c>
      <c r="BC314" s="124" t="e">
        <f>IF(L314="základní",#REF!,0)</f>
        <v>#REF!</v>
      </c>
      <c r="BD314" s="124">
        <f>IF(L314="snížená",#REF!,0)</f>
        <v>0</v>
      </c>
      <c r="BE314" s="124">
        <f>IF(L314="zákl. přenesená",#REF!,0)</f>
        <v>0</v>
      </c>
      <c r="BF314" s="124">
        <f>IF(L314="sníž. přenesená",#REF!,0)</f>
        <v>0</v>
      </c>
      <c r="BG314" s="124">
        <f>IF(L314="nulová",#REF!,0)</f>
        <v>0</v>
      </c>
      <c r="BH314" s="14" t="s">
        <v>65</v>
      </c>
      <c r="BI314" s="124" t="e">
        <f>ROUND(#REF!*H314,2)</f>
        <v>#REF!</v>
      </c>
      <c r="BJ314" s="14" t="s">
        <v>214</v>
      </c>
      <c r="BK314" s="123" t="s">
        <v>2322</v>
      </c>
    </row>
    <row r="315" spans="1:63" s="2" customFormat="1" ht="24.2" customHeight="1" x14ac:dyDescent="0.2">
      <c r="A315" s="25"/>
      <c r="B315" s="112"/>
      <c r="C315" s="113" t="s">
        <v>1187</v>
      </c>
      <c r="D315" s="113" t="s">
        <v>145</v>
      </c>
      <c r="E315" s="114" t="s">
        <v>2890</v>
      </c>
      <c r="F315" s="115" t="s">
        <v>2891</v>
      </c>
      <c r="G315" s="116" t="s">
        <v>178</v>
      </c>
      <c r="H315" s="117">
        <v>205.32599999999999</v>
      </c>
      <c r="I315" s="118"/>
      <c r="J315" s="26"/>
      <c r="K315" s="119" t="s">
        <v>1</v>
      </c>
      <c r="L315" s="120" t="s">
        <v>37</v>
      </c>
      <c r="M315" s="121">
        <v>1.6E-2</v>
      </c>
      <c r="N315" s="121">
        <f t="shared" si="39"/>
        <v>3.2852160000000001</v>
      </c>
      <c r="O315" s="121">
        <v>0</v>
      </c>
      <c r="P315" s="121">
        <f t="shared" si="40"/>
        <v>0</v>
      </c>
      <c r="Q315" s="121">
        <v>0</v>
      </c>
      <c r="R315" s="122">
        <f t="shared" si="41"/>
        <v>0</v>
      </c>
      <c r="S315" s="25"/>
      <c r="T315" s="25"/>
      <c r="U315" s="25"/>
      <c r="V315" s="25"/>
      <c r="W315" s="25"/>
      <c r="X315" s="25"/>
      <c r="Y315" s="25"/>
      <c r="Z315" s="25"/>
      <c r="AA315" s="25"/>
      <c r="AB315" s="25"/>
      <c r="AC315" s="25"/>
      <c r="AP315" s="123" t="s">
        <v>214</v>
      </c>
      <c r="AR315" s="123" t="s">
        <v>145</v>
      </c>
      <c r="AS315" s="123" t="s">
        <v>67</v>
      </c>
      <c r="AW315" s="14" t="s">
        <v>144</v>
      </c>
      <c r="BC315" s="124" t="e">
        <f>IF(L315="základní",#REF!,0)</f>
        <v>#REF!</v>
      </c>
      <c r="BD315" s="124">
        <f>IF(L315="snížená",#REF!,0)</f>
        <v>0</v>
      </c>
      <c r="BE315" s="124">
        <f>IF(L315="zákl. přenesená",#REF!,0)</f>
        <v>0</v>
      </c>
      <c r="BF315" s="124">
        <f>IF(L315="sníž. přenesená",#REF!,0)</f>
        <v>0</v>
      </c>
      <c r="BG315" s="124">
        <f>IF(L315="nulová",#REF!,0)</f>
        <v>0</v>
      </c>
      <c r="BH315" s="14" t="s">
        <v>65</v>
      </c>
      <c r="BI315" s="124" t="e">
        <f>ROUND(#REF!*H315,2)</f>
        <v>#REF!</v>
      </c>
      <c r="BJ315" s="14" t="s">
        <v>214</v>
      </c>
      <c r="BK315" s="123" t="s">
        <v>2892</v>
      </c>
    </row>
    <row r="316" spans="1:63" s="2" customFormat="1" ht="33" customHeight="1" x14ac:dyDescent="0.2">
      <c r="A316" s="25"/>
      <c r="B316" s="112"/>
      <c r="C316" s="113" t="s">
        <v>1192</v>
      </c>
      <c r="D316" s="113" t="s">
        <v>145</v>
      </c>
      <c r="E316" s="114" t="s">
        <v>2894</v>
      </c>
      <c r="F316" s="115" t="s">
        <v>2895</v>
      </c>
      <c r="G316" s="116" t="s">
        <v>178</v>
      </c>
      <c r="H316" s="117">
        <v>160.87100000000001</v>
      </c>
      <c r="I316" s="118"/>
      <c r="J316" s="26"/>
      <c r="K316" s="119" t="s">
        <v>1</v>
      </c>
      <c r="L316" s="120" t="s">
        <v>37</v>
      </c>
      <c r="M316" s="121">
        <v>0</v>
      </c>
      <c r="N316" s="121">
        <f t="shared" si="39"/>
        <v>0</v>
      </c>
      <c r="O316" s="121">
        <v>3.0000000000000001E-5</v>
      </c>
      <c r="P316" s="121">
        <f t="shared" si="40"/>
        <v>4.8261300000000005E-3</v>
      </c>
      <c r="Q316" s="121">
        <v>0</v>
      </c>
      <c r="R316" s="122">
        <f t="shared" si="41"/>
        <v>0</v>
      </c>
      <c r="S316" s="25"/>
      <c r="T316" s="25"/>
      <c r="U316" s="25"/>
      <c r="V316" s="25"/>
      <c r="W316" s="25"/>
      <c r="X316" s="25"/>
      <c r="Y316" s="25"/>
      <c r="Z316" s="25"/>
      <c r="AA316" s="25"/>
      <c r="AB316" s="25"/>
      <c r="AC316" s="25"/>
      <c r="AP316" s="123" t="s">
        <v>214</v>
      </c>
      <c r="AR316" s="123" t="s">
        <v>145</v>
      </c>
      <c r="AS316" s="123" t="s">
        <v>67</v>
      </c>
      <c r="AW316" s="14" t="s">
        <v>144</v>
      </c>
      <c r="BC316" s="124" t="e">
        <f>IF(L316="základní",#REF!,0)</f>
        <v>#REF!</v>
      </c>
      <c r="BD316" s="124">
        <f>IF(L316="snížená",#REF!,0)</f>
        <v>0</v>
      </c>
      <c r="BE316" s="124">
        <f>IF(L316="zákl. přenesená",#REF!,0)</f>
        <v>0</v>
      </c>
      <c r="BF316" s="124">
        <f>IF(L316="sníž. přenesená",#REF!,0)</f>
        <v>0</v>
      </c>
      <c r="BG316" s="124">
        <f>IF(L316="nulová",#REF!,0)</f>
        <v>0</v>
      </c>
      <c r="BH316" s="14" t="s">
        <v>65</v>
      </c>
      <c r="BI316" s="124" t="e">
        <f>ROUND(#REF!*H316,2)</f>
        <v>#REF!</v>
      </c>
      <c r="BJ316" s="14" t="s">
        <v>214</v>
      </c>
      <c r="BK316" s="123" t="s">
        <v>2896</v>
      </c>
    </row>
    <row r="317" spans="1:63" s="12" customFormat="1" ht="25.9" customHeight="1" x14ac:dyDescent="0.2">
      <c r="B317" s="103"/>
      <c r="D317" s="104" t="s">
        <v>56</v>
      </c>
      <c r="E317" s="105" t="s">
        <v>1177</v>
      </c>
      <c r="F317" s="105" t="s">
        <v>1178</v>
      </c>
      <c r="J317" s="103"/>
      <c r="K317" s="106"/>
      <c r="L317" s="107"/>
      <c r="M317" s="107"/>
      <c r="N317" s="108">
        <f>N318</f>
        <v>0</v>
      </c>
      <c r="O317" s="107"/>
      <c r="P317" s="108">
        <f>P318</f>
        <v>0</v>
      </c>
      <c r="Q317" s="107"/>
      <c r="R317" s="109">
        <f>R318</f>
        <v>0</v>
      </c>
      <c r="AP317" s="104" t="s">
        <v>151</v>
      </c>
      <c r="AR317" s="110" t="s">
        <v>56</v>
      </c>
      <c r="AS317" s="110" t="s">
        <v>57</v>
      </c>
      <c r="AW317" s="104" t="s">
        <v>144</v>
      </c>
      <c r="BI317" s="111" t="e">
        <f>BI318</f>
        <v>#REF!</v>
      </c>
    </row>
    <row r="318" spans="1:63" s="2" customFormat="1" ht="24.2" customHeight="1" x14ac:dyDescent="0.2">
      <c r="A318" s="25"/>
      <c r="B318" s="112"/>
      <c r="C318" s="113" t="s">
        <v>1196</v>
      </c>
      <c r="D318" s="113" t="s">
        <v>145</v>
      </c>
      <c r="E318" s="114" t="s">
        <v>2323</v>
      </c>
      <c r="F318" s="115" t="s">
        <v>2324</v>
      </c>
      <c r="G318" s="116" t="s">
        <v>198</v>
      </c>
      <c r="H318" s="117">
        <v>73.638999999999996</v>
      </c>
      <c r="I318" s="118"/>
      <c r="J318" s="26"/>
      <c r="K318" s="135" t="s">
        <v>1</v>
      </c>
      <c r="L318" s="136" t="s">
        <v>37</v>
      </c>
      <c r="M318" s="137">
        <v>0</v>
      </c>
      <c r="N318" s="137">
        <f>M318*H318</f>
        <v>0</v>
      </c>
      <c r="O318" s="137">
        <v>0</v>
      </c>
      <c r="P318" s="137">
        <f>O318*H318</f>
        <v>0</v>
      </c>
      <c r="Q318" s="137">
        <v>0</v>
      </c>
      <c r="R318" s="138">
        <f>Q318*H318</f>
        <v>0</v>
      </c>
      <c r="S318" s="25"/>
      <c r="T318" s="25"/>
      <c r="U318" s="25"/>
      <c r="V318" s="25"/>
      <c r="W318" s="25"/>
      <c r="X318" s="25"/>
      <c r="Y318" s="25"/>
      <c r="Z318" s="25"/>
      <c r="AA318" s="25"/>
      <c r="AB318" s="25"/>
      <c r="AC318" s="25"/>
      <c r="AP318" s="123" t="s">
        <v>415</v>
      </c>
      <c r="AR318" s="123" t="s">
        <v>145</v>
      </c>
      <c r="AS318" s="123" t="s">
        <v>65</v>
      </c>
      <c r="AW318" s="14" t="s">
        <v>144</v>
      </c>
      <c r="BC318" s="124" t="e">
        <f>IF(L318="základní",#REF!,0)</f>
        <v>#REF!</v>
      </c>
      <c r="BD318" s="124">
        <f>IF(L318="snížená",#REF!,0)</f>
        <v>0</v>
      </c>
      <c r="BE318" s="124">
        <f>IF(L318="zákl. přenesená",#REF!,0)</f>
        <v>0</v>
      </c>
      <c r="BF318" s="124">
        <f>IF(L318="sníž. přenesená",#REF!,0)</f>
        <v>0</v>
      </c>
      <c r="BG318" s="124">
        <f>IF(L318="nulová",#REF!,0)</f>
        <v>0</v>
      </c>
      <c r="BH318" s="14" t="s">
        <v>65</v>
      </c>
      <c r="BI318" s="124" t="e">
        <f>ROUND(#REF!*H318,2)</f>
        <v>#REF!</v>
      </c>
      <c r="BJ318" s="14" t="s">
        <v>415</v>
      </c>
      <c r="BK318" s="123" t="s">
        <v>2325</v>
      </c>
    </row>
    <row r="319" spans="1:63" s="2" customFormat="1" ht="6.95" customHeight="1" x14ac:dyDescent="0.2">
      <c r="A319" s="25"/>
      <c r="B319" s="35"/>
      <c r="C319" s="36"/>
      <c r="D319" s="36"/>
      <c r="E319" s="36"/>
      <c r="F319" s="36"/>
      <c r="G319" s="36"/>
      <c r="H319" s="36"/>
      <c r="I319" s="36"/>
      <c r="J319" s="26"/>
      <c r="K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  <c r="W319" s="25"/>
      <c r="X319" s="25"/>
      <c r="Y319" s="25"/>
      <c r="Z319" s="25"/>
      <c r="AA319" s="25"/>
      <c r="AB319" s="25"/>
      <c r="AC319" s="25"/>
    </row>
  </sheetData>
  <autoFilter ref="C139:I318"/>
  <mergeCells count="9">
    <mergeCell ref="E87:H87"/>
    <mergeCell ref="E130:H130"/>
    <mergeCell ref="E132:H132"/>
    <mergeCell ref="J2:T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497"/>
  <sheetViews>
    <sheetView showGridLines="0" workbookViewId="0">
      <selection activeCell="C4" sqref="C4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91.5" style="1" customWidth="1"/>
    <col min="7" max="7" width="7.5" style="1" customWidth="1"/>
    <col min="8" max="8" width="14" style="1" customWidth="1"/>
    <col min="9" max="9" width="22.33203125" style="1" hidden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1" spans="1:44" x14ac:dyDescent="0.2">
      <c r="A1" s="79"/>
    </row>
    <row r="2" spans="1:44" s="1" customFormat="1" ht="36.950000000000003" customHeight="1" x14ac:dyDescent="0.2">
      <c r="J2" s="189" t="s">
        <v>5</v>
      </c>
      <c r="K2" s="172"/>
      <c r="L2" s="172"/>
      <c r="M2" s="172"/>
      <c r="N2" s="172"/>
      <c r="O2" s="172"/>
      <c r="P2" s="172"/>
      <c r="Q2" s="172"/>
      <c r="R2" s="172"/>
      <c r="S2" s="172"/>
      <c r="T2" s="172"/>
      <c r="AR2" s="14" t="s">
        <v>109</v>
      </c>
    </row>
    <row r="3" spans="1:4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7"/>
      <c r="AR3" s="14" t="s">
        <v>67</v>
      </c>
    </row>
    <row r="4" spans="1:44" s="1" customFormat="1" ht="24.95" customHeight="1" x14ac:dyDescent="0.2">
      <c r="B4" s="17"/>
      <c r="D4" s="18" t="str">
        <f>'001 - Oprava střechy VB'!D4</f>
        <v>KRYCÍ LIST ORIENTAČNÍHO SOUPISU</v>
      </c>
      <c r="J4" s="17"/>
      <c r="K4" s="80" t="s">
        <v>10</v>
      </c>
      <c r="AR4" s="14" t="s">
        <v>3</v>
      </c>
    </row>
    <row r="5" spans="1:44" s="1" customFormat="1" ht="6.95" customHeight="1" x14ac:dyDescent="0.2">
      <c r="B5" s="17"/>
      <c r="J5" s="17"/>
    </row>
    <row r="6" spans="1:44" s="1" customFormat="1" ht="12" customHeight="1" x14ac:dyDescent="0.2">
      <c r="B6" s="17"/>
      <c r="D6" s="23" t="s">
        <v>14</v>
      </c>
      <c r="J6" s="17"/>
    </row>
    <row r="7" spans="1:44" s="1" customFormat="1" ht="26.25" customHeight="1" x14ac:dyDescent="0.2">
      <c r="B7" s="17"/>
      <c r="E7" s="202" t="str">
        <f>'Rekapitulace zakázky'!K6</f>
        <v>Údržbové a dílčí opravné práce na objektech u SPS OŘ PHA 2023-2024 - Praha město</v>
      </c>
      <c r="F7" s="203"/>
      <c r="G7" s="203"/>
      <c r="H7" s="203"/>
      <c r="J7" s="17"/>
    </row>
    <row r="8" spans="1:44" s="2" customFormat="1" ht="12" customHeight="1" x14ac:dyDescent="0.2">
      <c r="A8" s="25"/>
      <c r="B8" s="26"/>
      <c r="C8" s="25"/>
      <c r="D8" s="23" t="s">
        <v>114</v>
      </c>
      <c r="E8" s="25"/>
      <c r="F8" s="25"/>
      <c r="G8" s="25"/>
      <c r="H8" s="25"/>
      <c r="I8" s="25"/>
      <c r="J8" s="31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</row>
    <row r="9" spans="1:44" s="2" customFormat="1" ht="16.5" customHeight="1" x14ac:dyDescent="0.2">
      <c r="A9" s="25"/>
      <c r="B9" s="26"/>
      <c r="C9" s="25"/>
      <c r="D9" s="25"/>
      <c r="E9" s="167" t="s">
        <v>2916</v>
      </c>
      <c r="F9" s="201"/>
      <c r="G9" s="201"/>
      <c r="H9" s="201"/>
      <c r="I9" s="25"/>
      <c r="J9" s="31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</row>
    <row r="10" spans="1:44" s="2" customFormat="1" x14ac:dyDescent="0.2">
      <c r="A10" s="25"/>
      <c r="B10" s="26"/>
      <c r="C10" s="25"/>
      <c r="D10" s="25"/>
      <c r="E10" s="25"/>
      <c r="F10" s="25"/>
      <c r="G10" s="25"/>
      <c r="H10" s="25"/>
      <c r="I10" s="25"/>
      <c r="J10" s="31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</row>
    <row r="11" spans="1:44" s="2" customFormat="1" ht="12" customHeight="1" x14ac:dyDescent="0.2">
      <c r="A11" s="25"/>
      <c r="B11" s="26"/>
      <c r="C11" s="25"/>
      <c r="D11" s="23" t="s">
        <v>16</v>
      </c>
      <c r="E11" s="25"/>
      <c r="F11" s="21" t="s">
        <v>1</v>
      </c>
      <c r="G11" s="25"/>
      <c r="H11" s="25"/>
      <c r="I11" s="25"/>
      <c r="J11" s="31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</row>
    <row r="12" spans="1:44" s="2" customFormat="1" ht="12" customHeight="1" x14ac:dyDescent="0.2">
      <c r="A12" s="25"/>
      <c r="B12" s="26"/>
      <c r="C12" s="25"/>
      <c r="D12" s="23" t="s">
        <v>18</v>
      </c>
      <c r="E12" s="25"/>
      <c r="F12" s="21" t="s">
        <v>19</v>
      </c>
      <c r="G12" s="25"/>
      <c r="H12" s="25"/>
      <c r="I12" s="25"/>
      <c r="J12" s="31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</row>
    <row r="13" spans="1:44" s="2" customFormat="1" ht="10.9" customHeight="1" x14ac:dyDescent="0.2">
      <c r="A13" s="25"/>
      <c r="B13" s="26"/>
      <c r="C13" s="25"/>
      <c r="D13" s="25"/>
      <c r="E13" s="25"/>
      <c r="F13" s="25"/>
      <c r="G13" s="25"/>
      <c r="H13" s="25"/>
      <c r="I13" s="25"/>
      <c r="J13" s="31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</row>
    <row r="14" spans="1:44" s="2" customFormat="1" ht="12" customHeight="1" x14ac:dyDescent="0.2">
      <c r="A14" s="25"/>
      <c r="B14" s="26"/>
      <c r="C14" s="25"/>
      <c r="D14" s="23" t="s">
        <v>22</v>
      </c>
      <c r="E14" s="25"/>
      <c r="F14" s="25"/>
      <c r="G14" s="25"/>
      <c r="H14" s="25"/>
      <c r="I14" s="25"/>
      <c r="J14" s="31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</row>
    <row r="15" spans="1:44" s="2" customFormat="1" ht="18" customHeight="1" x14ac:dyDescent="0.2">
      <c r="A15" s="25"/>
      <c r="B15" s="26"/>
      <c r="C15" s="25"/>
      <c r="D15" s="25"/>
      <c r="E15" s="21" t="str">
        <f>IF('Rekapitulace zakázky'!E11="","",'Rekapitulace zakázky'!E11)</f>
        <v>Správa železnic, státní organizace</v>
      </c>
      <c r="F15" s="25"/>
      <c r="G15" s="25"/>
      <c r="H15" s="25"/>
      <c r="I15" s="25"/>
      <c r="J15" s="31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</row>
    <row r="16" spans="1:44" s="2" customFormat="1" ht="6.95" customHeight="1" x14ac:dyDescent="0.2">
      <c r="A16" s="25"/>
      <c r="B16" s="26"/>
      <c r="C16" s="25"/>
      <c r="D16" s="25"/>
      <c r="E16" s="25"/>
      <c r="F16" s="25"/>
      <c r="G16" s="25"/>
      <c r="H16" s="25"/>
      <c r="I16" s="25"/>
      <c r="J16" s="31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</row>
    <row r="17" spans="1:29" s="2" customFormat="1" ht="12" customHeight="1" x14ac:dyDescent="0.2">
      <c r="A17" s="25"/>
      <c r="B17" s="26"/>
      <c r="C17" s="25"/>
      <c r="D17" s="23" t="s">
        <v>28</v>
      </c>
      <c r="E17" s="25"/>
      <c r="F17" s="25"/>
      <c r="G17" s="25"/>
      <c r="H17" s="25"/>
      <c r="I17" s="25"/>
      <c r="J17" s="31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</row>
    <row r="18" spans="1:29" s="2" customFormat="1" ht="18" customHeight="1" x14ac:dyDescent="0.2">
      <c r="A18" s="25"/>
      <c r="B18" s="26"/>
      <c r="C18" s="25"/>
      <c r="D18" s="25"/>
      <c r="E18" s="171" t="str">
        <f>'Rekapitulace zakázky'!E14</f>
        <v xml:space="preserve"> </v>
      </c>
      <c r="F18" s="171"/>
      <c r="G18" s="171"/>
      <c r="H18" s="171"/>
      <c r="I18" s="25"/>
      <c r="J18" s="31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</row>
    <row r="19" spans="1:29" s="2" customFormat="1" ht="6.95" customHeight="1" x14ac:dyDescent="0.2">
      <c r="A19" s="25"/>
      <c r="B19" s="26"/>
      <c r="C19" s="25"/>
      <c r="D19" s="25"/>
      <c r="E19" s="25"/>
      <c r="F19" s="25"/>
      <c r="G19" s="25"/>
      <c r="H19" s="25"/>
      <c r="I19" s="25"/>
      <c r="J19" s="31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s="2" customFormat="1" ht="12" customHeight="1" x14ac:dyDescent="0.2">
      <c r="A20" s="25"/>
      <c r="B20" s="26"/>
      <c r="C20" s="25"/>
      <c r="D20" s="23" t="s">
        <v>30</v>
      </c>
      <c r="E20" s="25"/>
      <c r="F20" s="25"/>
      <c r="G20" s="25"/>
      <c r="H20" s="25"/>
      <c r="I20" s="25"/>
      <c r="J20" s="31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s="2" customFormat="1" ht="18" customHeight="1" x14ac:dyDescent="0.2">
      <c r="A21" s="25"/>
      <c r="B21" s="26"/>
      <c r="C21" s="25"/>
      <c r="D21" s="25"/>
      <c r="E21" s="21" t="str">
        <f>IF('Rekapitulace zakázky'!E17="","",'Rekapitulace zakázky'!E17)</f>
        <v xml:space="preserve"> </v>
      </c>
      <c r="F21" s="25"/>
      <c r="G21" s="25"/>
      <c r="H21" s="25"/>
      <c r="I21" s="25"/>
      <c r="J21" s="31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s="2" customFormat="1" ht="6.95" customHeight="1" x14ac:dyDescent="0.2">
      <c r="A22" s="25"/>
      <c r="B22" s="26"/>
      <c r="C22" s="25"/>
      <c r="D22" s="25"/>
      <c r="E22" s="25"/>
      <c r="F22" s="25"/>
      <c r="G22" s="25"/>
      <c r="H22" s="25"/>
      <c r="I22" s="25"/>
      <c r="J22" s="31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s="2" customFormat="1" ht="12" customHeight="1" x14ac:dyDescent="0.2">
      <c r="A23" s="25"/>
      <c r="B23" s="26"/>
      <c r="C23" s="25"/>
      <c r="D23" s="23" t="s">
        <v>32</v>
      </c>
      <c r="E23" s="25"/>
      <c r="F23" s="25"/>
      <c r="G23" s="25"/>
      <c r="H23" s="25"/>
      <c r="I23" s="25"/>
      <c r="J23" s="31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s="2" customFormat="1" ht="18" customHeight="1" x14ac:dyDescent="0.2">
      <c r="A24" s="25"/>
      <c r="B24" s="26"/>
      <c r="C24" s="25"/>
      <c r="D24" s="25"/>
      <c r="E24" s="21" t="s">
        <v>2917</v>
      </c>
      <c r="F24" s="25"/>
      <c r="G24" s="25"/>
      <c r="H24" s="25"/>
      <c r="I24" s="25"/>
      <c r="J24" s="31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s="2" customFormat="1" ht="6.95" customHeight="1" x14ac:dyDescent="0.2">
      <c r="A25" s="25"/>
      <c r="B25" s="26"/>
      <c r="C25" s="25"/>
      <c r="D25" s="25"/>
      <c r="E25" s="25"/>
      <c r="F25" s="25"/>
      <c r="G25" s="25"/>
      <c r="H25" s="25"/>
      <c r="I25" s="25"/>
      <c r="J25" s="31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</row>
    <row r="26" spans="1:29" s="2" customFormat="1" ht="12" customHeight="1" x14ac:dyDescent="0.2">
      <c r="A26" s="25"/>
      <c r="B26" s="26"/>
      <c r="C26" s="25"/>
      <c r="D26" s="23" t="s">
        <v>34</v>
      </c>
      <c r="E26" s="25"/>
      <c r="F26" s="25"/>
      <c r="G26" s="25"/>
      <c r="H26" s="25"/>
      <c r="I26" s="25"/>
      <c r="J26" s="31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</row>
    <row r="27" spans="1:29" s="8" customFormat="1" ht="16.5" customHeight="1" x14ac:dyDescent="0.2">
      <c r="A27" s="81"/>
      <c r="B27" s="82"/>
      <c r="C27" s="81"/>
      <c r="D27" s="81"/>
      <c r="E27" s="174" t="s">
        <v>1</v>
      </c>
      <c r="F27" s="174"/>
      <c r="G27" s="174"/>
      <c r="H27" s="174"/>
      <c r="I27" s="81"/>
      <c r="J27" s="83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</row>
    <row r="28" spans="1:29" s="2" customFormat="1" ht="6.95" customHeight="1" x14ac:dyDescent="0.2">
      <c r="A28" s="25"/>
      <c r="B28" s="26"/>
      <c r="C28" s="25"/>
      <c r="D28" s="45"/>
      <c r="E28" s="45"/>
      <c r="F28" s="45"/>
      <c r="G28" s="45"/>
      <c r="H28" s="45"/>
      <c r="I28" s="25"/>
      <c r="J28" s="31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</row>
    <row r="29" spans="1:29" s="2" customFormat="1" ht="6.95" customHeight="1" x14ac:dyDescent="0.2">
      <c r="A29" s="25"/>
      <c r="B29" s="26"/>
      <c r="C29" s="25"/>
      <c r="D29" s="45"/>
      <c r="E29" s="45"/>
      <c r="F29" s="45"/>
      <c r="G29" s="45"/>
      <c r="H29" s="45"/>
      <c r="I29" s="53"/>
      <c r="J29" s="31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</row>
    <row r="30" spans="1:29" s="2" customFormat="1" ht="25.35" customHeight="1" x14ac:dyDescent="0.2">
      <c r="A30" s="25"/>
      <c r="B30" s="26"/>
      <c r="C30" s="25"/>
      <c r="D30" s="141"/>
      <c r="E30" s="45"/>
      <c r="F30" s="45"/>
      <c r="G30" s="45"/>
      <c r="H30" s="45"/>
      <c r="I30" s="25"/>
      <c r="J30" s="31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</row>
    <row r="31" spans="1:29" s="2" customFormat="1" ht="6.95" customHeight="1" x14ac:dyDescent="0.2">
      <c r="A31" s="25"/>
      <c r="B31" s="26"/>
      <c r="C31" s="25"/>
      <c r="D31" s="45"/>
      <c r="E31" s="45"/>
      <c r="F31" s="45"/>
      <c r="G31" s="45"/>
      <c r="H31" s="45"/>
      <c r="I31" s="53"/>
      <c r="J31" s="31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</row>
    <row r="32" spans="1:29" s="2" customFormat="1" ht="14.45" customHeight="1" x14ac:dyDescent="0.2">
      <c r="A32" s="25"/>
      <c r="B32" s="26"/>
      <c r="C32" s="25"/>
      <c r="D32" s="45"/>
      <c r="E32" s="45"/>
      <c r="F32" s="149"/>
      <c r="G32" s="45"/>
      <c r="H32" s="45"/>
      <c r="I32" s="25"/>
      <c r="J32" s="31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</row>
    <row r="33" spans="1:29" s="2" customFormat="1" ht="14.45" customHeight="1" x14ac:dyDescent="0.2">
      <c r="A33" s="25"/>
      <c r="B33" s="26"/>
      <c r="C33" s="25"/>
      <c r="D33" s="139"/>
      <c r="E33" s="143"/>
      <c r="F33" s="150"/>
      <c r="G33" s="45"/>
      <c r="H33" s="45"/>
      <c r="I33" s="25"/>
      <c r="J33" s="31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</row>
    <row r="34" spans="1:29" s="2" customFormat="1" ht="14.45" customHeight="1" x14ac:dyDescent="0.2">
      <c r="A34" s="25"/>
      <c r="B34" s="26"/>
      <c r="C34" s="25"/>
      <c r="D34" s="45"/>
      <c r="E34" s="143"/>
      <c r="F34" s="150"/>
      <c r="G34" s="45"/>
      <c r="H34" s="45"/>
      <c r="I34" s="25"/>
      <c r="J34" s="31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</row>
    <row r="35" spans="1:29" s="2" customFormat="1" ht="14.45" hidden="1" customHeight="1" x14ac:dyDescent="0.2">
      <c r="A35" s="25"/>
      <c r="B35" s="26"/>
      <c r="C35" s="25"/>
      <c r="D35" s="45"/>
      <c r="E35" s="143"/>
      <c r="F35" s="150"/>
      <c r="G35" s="45"/>
      <c r="H35" s="45"/>
      <c r="I35" s="25"/>
      <c r="J35" s="31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</row>
    <row r="36" spans="1:29" s="2" customFormat="1" ht="14.45" hidden="1" customHeight="1" x14ac:dyDescent="0.2">
      <c r="A36" s="25"/>
      <c r="B36" s="26"/>
      <c r="C36" s="25"/>
      <c r="D36" s="45"/>
      <c r="E36" s="143"/>
      <c r="F36" s="150"/>
      <c r="G36" s="45"/>
      <c r="H36" s="45"/>
      <c r="I36" s="25"/>
      <c r="J36" s="31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</row>
    <row r="37" spans="1:29" s="2" customFormat="1" ht="14.45" hidden="1" customHeight="1" x14ac:dyDescent="0.2">
      <c r="A37" s="25"/>
      <c r="B37" s="26"/>
      <c r="C37" s="25"/>
      <c r="D37" s="45"/>
      <c r="E37" s="143"/>
      <c r="F37" s="150"/>
      <c r="G37" s="45"/>
      <c r="H37" s="45"/>
      <c r="I37" s="25"/>
      <c r="J37" s="31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</row>
    <row r="38" spans="1:29" s="2" customFormat="1" ht="6.95" customHeight="1" x14ac:dyDescent="0.2">
      <c r="A38" s="25"/>
      <c r="B38" s="26"/>
      <c r="C38" s="25"/>
      <c r="D38" s="45"/>
      <c r="E38" s="45"/>
      <c r="F38" s="45"/>
      <c r="G38" s="45"/>
      <c r="H38" s="45"/>
      <c r="I38" s="25"/>
      <c r="J38" s="31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</row>
    <row r="39" spans="1:29" s="2" customFormat="1" ht="25.35" customHeight="1" x14ac:dyDescent="0.2">
      <c r="A39" s="25"/>
      <c r="B39" s="26"/>
      <c r="C39" s="153"/>
      <c r="D39" s="147"/>
      <c r="E39" s="146"/>
      <c r="F39" s="146"/>
      <c r="G39" s="152"/>
      <c r="H39" s="148"/>
      <c r="I39" s="85"/>
      <c r="J39" s="31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</row>
    <row r="40" spans="1:29" s="2" customFormat="1" ht="14.45" customHeight="1" x14ac:dyDescent="0.2">
      <c r="A40" s="25"/>
      <c r="B40" s="26"/>
      <c r="C40" s="25"/>
      <c r="D40" s="45"/>
      <c r="E40" s="45"/>
      <c r="F40" s="45"/>
      <c r="G40" s="45"/>
      <c r="H40" s="45"/>
      <c r="I40" s="25"/>
      <c r="J40" s="31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</row>
    <row r="41" spans="1:29" s="1" customFormat="1" ht="14.45" customHeight="1" x14ac:dyDescent="0.2">
      <c r="B41" s="17"/>
      <c r="D41" s="140"/>
      <c r="E41" s="140"/>
      <c r="F41" s="140"/>
      <c r="G41" s="140"/>
      <c r="H41" s="140"/>
      <c r="J41" s="17"/>
    </row>
    <row r="42" spans="1:29" s="1" customFormat="1" ht="14.45" customHeight="1" x14ac:dyDescent="0.2">
      <c r="B42" s="17"/>
      <c r="D42" s="140"/>
      <c r="E42" s="140"/>
      <c r="F42" s="140"/>
      <c r="G42" s="140"/>
      <c r="H42" s="140"/>
      <c r="J42" s="17"/>
    </row>
    <row r="43" spans="1:29" s="1" customFormat="1" ht="14.45" customHeight="1" x14ac:dyDescent="0.2">
      <c r="B43" s="17"/>
      <c r="D43" s="140"/>
      <c r="E43" s="140"/>
      <c r="F43" s="140"/>
      <c r="G43" s="140"/>
      <c r="H43" s="140"/>
      <c r="J43" s="17"/>
    </row>
    <row r="44" spans="1:29" s="1" customFormat="1" ht="14.45" customHeight="1" x14ac:dyDescent="0.2">
      <c r="B44" s="17"/>
      <c r="D44" s="140"/>
      <c r="E44" s="140"/>
      <c r="F44" s="140"/>
      <c r="G44" s="140"/>
      <c r="H44" s="140"/>
      <c r="J44" s="17"/>
    </row>
    <row r="45" spans="1:29" s="1" customFormat="1" ht="14.45" customHeight="1" x14ac:dyDescent="0.2">
      <c r="B45" s="17"/>
      <c r="D45" s="140"/>
      <c r="E45" s="140"/>
      <c r="F45" s="140"/>
      <c r="G45" s="140"/>
      <c r="H45" s="140"/>
      <c r="J45" s="17"/>
    </row>
    <row r="46" spans="1:29" s="1" customFormat="1" ht="14.45" customHeight="1" x14ac:dyDescent="0.2">
      <c r="B46" s="17"/>
      <c r="D46" s="140"/>
      <c r="E46" s="140"/>
      <c r="F46" s="140"/>
      <c r="G46" s="140"/>
      <c r="H46" s="140"/>
      <c r="J46" s="17"/>
    </row>
    <row r="47" spans="1:29" s="1" customFormat="1" ht="14.45" customHeight="1" x14ac:dyDescent="0.2">
      <c r="B47" s="17"/>
      <c r="D47" s="140"/>
      <c r="E47" s="140"/>
      <c r="F47" s="140"/>
      <c r="G47" s="140"/>
      <c r="H47" s="140"/>
      <c r="J47" s="17"/>
    </row>
    <row r="48" spans="1:29" s="1" customFormat="1" ht="14.45" customHeight="1" x14ac:dyDescent="0.2">
      <c r="B48" s="17"/>
      <c r="D48" s="140"/>
      <c r="E48" s="140"/>
      <c r="F48" s="140"/>
      <c r="G48" s="140"/>
      <c r="H48" s="140"/>
      <c r="J48" s="17"/>
    </row>
    <row r="49" spans="1:29" s="1" customFormat="1" ht="14.45" customHeight="1" x14ac:dyDescent="0.2">
      <c r="B49" s="17"/>
      <c r="D49" s="140"/>
      <c r="E49" s="140"/>
      <c r="F49" s="140"/>
      <c r="G49" s="140"/>
      <c r="H49" s="140"/>
      <c r="J49" s="17"/>
    </row>
    <row r="50" spans="1:29" s="2" customFormat="1" ht="14.45" customHeight="1" x14ac:dyDescent="0.2">
      <c r="B50" s="31"/>
      <c r="D50" s="145"/>
      <c r="E50" s="144"/>
      <c r="F50" s="144"/>
      <c r="G50" s="145"/>
      <c r="H50" s="144"/>
      <c r="I50" s="32"/>
      <c r="J50" s="31"/>
    </row>
    <row r="51" spans="1:29" x14ac:dyDescent="0.2">
      <c r="B51" s="17"/>
      <c r="D51" s="140"/>
      <c r="E51" s="140"/>
      <c r="F51" s="140"/>
      <c r="G51" s="140"/>
      <c r="H51" s="140"/>
      <c r="J51" s="17"/>
    </row>
    <row r="52" spans="1:29" x14ac:dyDescent="0.2">
      <c r="B52" s="17"/>
      <c r="D52" s="140"/>
      <c r="E52" s="140"/>
      <c r="F52" s="140"/>
      <c r="G52" s="140"/>
      <c r="H52" s="140"/>
      <c r="J52" s="17"/>
    </row>
    <row r="53" spans="1:29" x14ac:dyDescent="0.2">
      <c r="B53" s="17"/>
      <c r="D53" s="140"/>
      <c r="E53" s="140"/>
      <c r="F53" s="140"/>
      <c r="G53" s="140"/>
      <c r="H53" s="140"/>
      <c r="J53" s="17"/>
    </row>
    <row r="54" spans="1:29" x14ac:dyDescent="0.2">
      <c r="B54" s="17"/>
      <c r="D54" s="140"/>
      <c r="E54" s="140"/>
      <c r="F54" s="140"/>
      <c r="G54" s="140"/>
      <c r="H54" s="140"/>
      <c r="J54" s="17"/>
    </row>
    <row r="55" spans="1:29" x14ac:dyDescent="0.2">
      <c r="B55" s="17"/>
      <c r="D55" s="140"/>
      <c r="E55" s="140"/>
      <c r="F55" s="140"/>
      <c r="G55" s="140"/>
      <c r="H55" s="140"/>
      <c r="J55" s="17"/>
    </row>
    <row r="56" spans="1:29" x14ac:dyDescent="0.2">
      <c r="B56" s="17"/>
      <c r="D56" s="140"/>
      <c r="E56" s="140"/>
      <c r="F56" s="140"/>
      <c r="G56" s="140"/>
      <c r="H56" s="140"/>
      <c r="J56" s="17"/>
    </row>
    <row r="57" spans="1:29" x14ac:dyDescent="0.2">
      <c r="B57" s="17"/>
      <c r="D57" s="140"/>
      <c r="E57" s="140"/>
      <c r="F57" s="140"/>
      <c r="G57" s="140"/>
      <c r="H57" s="140"/>
      <c r="J57" s="17"/>
    </row>
    <row r="58" spans="1:29" x14ac:dyDescent="0.2">
      <c r="B58" s="17"/>
      <c r="D58" s="140"/>
      <c r="E58" s="140"/>
      <c r="F58" s="140"/>
      <c r="G58" s="140"/>
      <c r="H58" s="140"/>
      <c r="J58" s="17"/>
    </row>
    <row r="59" spans="1:29" x14ac:dyDescent="0.2">
      <c r="B59" s="17"/>
      <c r="D59" s="140"/>
      <c r="E59" s="140"/>
      <c r="F59" s="140"/>
      <c r="G59" s="140"/>
      <c r="H59" s="140"/>
      <c r="J59" s="17"/>
    </row>
    <row r="60" spans="1:29" x14ac:dyDescent="0.2">
      <c r="B60" s="17"/>
      <c r="D60" s="140"/>
      <c r="E60" s="140"/>
      <c r="F60" s="140"/>
      <c r="G60" s="140"/>
      <c r="H60" s="140"/>
      <c r="J60" s="17"/>
    </row>
    <row r="61" spans="1:29" s="2" customFormat="1" ht="12.75" x14ac:dyDescent="0.2">
      <c r="A61" s="25"/>
      <c r="B61" s="26"/>
      <c r="C61" s="25"/>
      <c r="D61" s="143"/>
      <c r="E61" s="45"/>
      <c r="F61" s="151"/>
      <c r="G61" s="143"/>
      <c r="H61" s="45"/>
      <c r="I61" s="27"/>
      <c r="J61" s="31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</row>
    <row r="62" spans="1:29" x14ac:dyDescent="0.2">
      <c r="B62" s="17"/>
      <c r="D62" s="140"/>
      <c r="E62" s="140"/>
      <c r="F62" s="140"/>
      <c r="G62" s="140"/>
      <c r="H62" s="140"/>
      <c r="J62" s="17"/>
    </row>
    <row r="63" spans="1:29" x14ac:dyDescent="0.2">
      <c r="B63" s="17"/>
      <c r="D63" s="140"/>
      <c r="E63" s="140"/>
      <c r="F63" s="140"/>
      <c r="G63" s="140"/>
      <c r="H63" s="140"/>
      <c r="J63" s="17"/>
    </row>
    <row r="64" spans="1:29" x14ac:dyDescent="0.2">
      <c r="B64" s="17"/>
      <c r="D64" s="140"/>
      <c r="E64" s="140"/>
      <c r="F64" s="140"/>
      <c r="G64" s="140"/>
      <c r="H64" s="140"/>
      <c r="J64" s="17"/>
    </row>
    <row r="65" spans="1:29" s="2" customFormat="1" ht="12.75" x14ac:dyDescent="0.2">
      <c r="A65" s="25"/>
      <c r="B65" s="26"/>
      <c r="C65" s="25"/>
      <c r="D65" s="145"/>
      <c r="E65" s="45"/>
      <c r="F65" s="45"/>
      <c r="G65" s="145"/>
      <c r="H65" s="45"/>
      <c r="I65" s="34"/>
      <c r="J65" s="31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</row>
    <row r="66" spans="1:29" x14ac:dyDescent="0.2">
      <c r="B66" s="17"/>
      <c r="D66" s="140"/>
      <c r="E66" s="140"/>
      <c r="F66" s="140"/>
      <c r="G66" s="140"/>
      <c r="H66" s="140"/>
      <c r="J66" s="17"/>
    </row>
    <row r="67" spans="1:29" x14ac:dyDescent="0.2">
      <c r="B67" s="17"/>
      <c r="D67" s="140"/>
      <c r="E67" s="140"/>
      <c r="F67" s="140"/>
      <c r="G67" s="140"/>
      <c r="H67" s="140"/>
      <c r="J67" s="17"/>
    </row>
    <row r="68" spans="1:29" x14ac:dyDescent="0.2">
      <c r="B68" s="17"/>
      <c r="D68" s="140"/>
      <c r="E68" s="140"/>
      <c r="F68" s="140"/>
      <c r="G68" s="140"/>
      <c r="H68" s="140"/>
      <c r="J68" s="17"/>
    </row>
    <row r="69" spans="1:29" x14ac:dyDescent="0.2">
      <c r="B69" s="17"/>
      <c r="D69" s="140"/>
      <c r="E69" s="140"/>
      <c r="F69" s="140"/>
      <c r="G69" s="140"/>
      <c r="H69" s="140"/>
      <c r="J69" s="17"/>
    </row>
    <row r="70" spans="1:29" x14ac:dyDescent="0.2">
      <c r="B70" s="17"/>
      <c r="D70" s="140"/>
      <c r="E70" s="140"/>
      <c r="F70" s="140"/>
      <c r="G70" s="140"/>
      <c r="H70" s="140"/>
      <c r="J70" s="17"/>
    </row>
    <row r="71" spans="1:29" x14ac:dyDescent="0.2">
      <c r="B71" s="17"/>
      <c r="D71" s="140"/>
      <c r="E71" s="140"/>
      <c r="F71" s="140"/>
      <c r="G71" s="140"/>
      <c r="H71" s="140"/>
      <c r="J71" s="17"/>
    </row>
    <row r="72" spans="1:29" x14ac:dyDescent="0.2">
      <c r="B72" s="17"/>
      <c r="D72" s="140"/>
      <c r="E72" s="140"/>
      <c r="F72" s="140"/>
      <c r="G72" s="140"/>
      <c r="H72" s="140"/>
      <c r="J72" s="17"/>
    </row>
    <row r="73" spans="1:29" x14ac:dyDescent="0.2">
      <c r="B73" s="17"/>
      <c r="D73" s="140"/>
      <c r="E73" s="140"/>
      <c r="F73" s="140"/>
      <c r="G73" s="140"/>
      <c r="H73" s="140"/>
      <c r="J73" s="17"/>
    </row>
    <row r="74" spans="1:29" x14ac:dyDescent="0.2">
      <c r="B74" s="17"/>
      <c r="D74" s="140"/>
      <c r="E74" s="140"/>
      <c r="F74" s="140"/>
      <c r="G74" s="140"/>
      <c r="H74" s="140"/>
      <c r="J74" s="17"/>
    </row>
    <row r="75" spans="1:29" x14ac:dyDescent="0.2">
      <c r="B75" s="17"/>
      <c r="D75" s="140"/>
      <c r="E75" s="140"/>
      <c r="F75" s="140"/>
      <c r="G75" s="140"/>
      <c r="H75" s="140"/>
      <c r="J75" s="17"/>
    </row>
    <row r="76" spans="1:29" s="2" customFormat="1" ht="12.75" x14ac:dyDescent="0.2">
      <c r="A76" s="25"/>
      <c r="B76" s="26"/>
      <c r="C76" s="25"/>
      <c r="D76" s="143"/>
      <c r="E76" s="45"/>
      <c r="F76" s="151"/>
      <c r="G76" s="143"/>
      <c r="H76" s="45"/>
      <c r="I76" s="27"/>
      <c r="J76" s="31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</row>
    <row r="77" spans="1:29" s="2" customFormat="1" ht="14.45" customHeight="1" x14ac:dyDescent="0.2">
      <c r="A77" s="25"/>
      <c r="B77" s="35"/>
      <c r="C77" s="36"/>
      <c r="D77" s="36"/>
      <c r="E77" s="36"/>
      <c r="F77" s="36"/>
      <c r="G77" s="36"/>
      <c r="H77" s="36"/>
      <c r="I77" s="36"/>
      <c r="J77" s="31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</row>
    <row r="81" spans="1:45" s="2" customFormat="1" ht="6.95" customHeight="1" x14ac:dyDescent="0.2">
      <c r="A81" s="25"/>
      <c r="B81" s="37"/>
      <c r="C81" s="38"/>
      <c r="D81" s="38"/>
      <c r="E81" s="38"/>
      <c r="F81" s="38"/>
      <c r="G81" s="38"/>
      <c r="H81" s="38"/>
      <c r="I81" s="38"/>
      <c r="J81" s="31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</row>
    <row r="82" spans="1:45" s="2" customFormat="1" ht="24.95" customHeight="1" x14ac:dyDescent="0.2">
      <c r="A82" s="25"/>
      <c r="B82" s="26"/>
      <c r="C82" s="18" t="str">
        <f>'001 - Oprava střechy VB'!C82</f>
        <v>REKAPITULACE ČLENĚNÍ ORIENTAČNÍHO SOUPISU</v>
      </c>
      <c r="D82" s="25"/>
      <c r="E82" s="25"/>
      <c r="F82" s="25"/>
      <c r="G82" s="25"/>
      <c r="H82" s="25"/>
      <c r="I82" s="25"/>
      <c r="J82" s="31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</row>
    <row r="83" spans="1:45" s="2" customFormat="1" ht="6.95" customHeight="1" x14ac:dyDescent="0.2">
      <c r="A83" s="25"/>
      <c r="B83" s="26"/>
      <c r="C83" s="25"/>
      <c r="D83" s="25"/>
      <c r="E83" s="25"/>
      <c r="F83" s="25"/>
      <c r="G83" s="25"/>
      <c r="H83" s="25"/>
      <c r="I83" s="25"/>
      <c r="J83" s="31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</row>
    <row r="84" spans="1:45" s="2" customFormat="1" ht="12" customHeight="1" x14ac:dyDescent="0.2">
      <c r="A84" s="25"/>
      <c r="B84" s="26"/>
      <c r="C84" s="23" t="s">
        <v>14</v>
      </c>
      <c r="D84" s="25"/>
      <c r="E84" s="25"/>
      <c r="F84" s="25"/>
      <c r="G84" s="25"/>
      <c r="H84" s="25"/>
      <c r="I84" s="25"/>
      <c r="J84" s="31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</row>
    <row r="85" spans="1:45" s="2" customFormat="1" ht="26.25" customHeight="1" x14ac:dyDescent="0.2">
      <c r="A85" s="25"/>
      <c r="B85" s="26"/>
      <c r="C85" s="25"/>
      <c r="D85" s="25"/>
      <c r="E85" s="202" t="str">
        <f>E7</f>
        <v>Údržbové a dílčí opravné práce na objektech u SPS OŘ PHA 2023-2024 - Praha město</v>
      </c>
      <c r="F85" s="203"/>
      <c r="G85" s="203"/>
      <c r="H85" s="203"/>
      <c r="I85" s="25"/>
      <c r="J85" s="31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</row>
    <row r="86" spans="1:45" s="2" customFormat="1" ht="12" customHeight="1" x14ac:dyDescent="0.2">
      <c r="A86" s="25"/>
      <c r="B86" s="26"/>
      <c r="C86" s="23" t="s">
        <v>114</v>
      </c>
      <c r="D86" s="25"/>
      <c r="E86" s="25"/>
      <c r="F86" s="25"/>
      <c r="G86" s="25"/>
      <c r="H86" s="25"/>
      <c r="I86" s="25"/>
      <c r="J86" s="31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</row>
    <row r="87" spans="1:45" s="2" customFormat="1" ht="16.5" customHeight="1" x14ac:dyDescent="0.2">
      <c r="A87" s="25"/>
      <c r="B87" s="26"/>
      <c r="C87" s="25"/>
      <c r="D87" s="25"/>
      <c r="E87" s="167" t="str">
        <f>E9</f>
        <v>015 - Elektroinstalace a hromosvod</v>
      </c>
      <c r="F87" s="201"/>
      <c r="G87" s="201"/>
      <c r="H87" s="201"/>
      <c r="I87" s="25"/>
      <c r="J87" s="31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</row>
    <row r="88" spans="1:45" s="2" customFormat="1" ht="6.95" customHeight="1" x14ac:dyDescent="0.2">
      <c r="A88" s="25"/>
      <c r="B88" s="26"/>
      <c r="C88" s="25"/>
      <c r="D88" s="25"/>
      <c r="E88" s="25"/>
      <c r="F88" s="25"/>
      <c r="G88" s="25"/>
      <c r="H88" s="25"/>
      <c r="I88" s="25"/>
      <c r="J88" s="31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</row>
    <row r="89" spans="1:45" s="2" customFormat="1" ht="12" customHeight="1" x14ac:dyDescent="0.2">
      <c r="A89" s="25"/>
      <c r="B89" s="26"/>
      <c r="C89" s="23" t="s">
        <v>18</v>
      </c>
      <c r="D89" s="25"/>
      <c r="E89" s="25"/>
      <c r="F89" s="21" t="str">
        <f>F12</f>
        <v>Obvod OŘ Praha</v>
      </c>
      <c r="G89" s="25"/>
      <c r="H89" s="25"/>
      <c r="I89" s="25"/>
      <c r="J89" s="31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</row>
    <row r="90" spans="1:45" s="2" customFormat="1" ht="6.95" customHeight="1" x14ac:dyDescent="0.2">
      <c r="A90" s="25"/>
      <c r="B90" s="26"/>
      <c r="C90" s="25"/>
      <c r="D90" s="25"/>
      <c r="E90" s="25"/>
      <c r="F90" s="25"/>
      <c r="G90" s="25"/>
      <c r="H90" s="25"/>
      <c r="I90" s="25"/>
      <c r="J90" s="31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</row>
    <row r="91" spans="1:45" s="2" customFormat="1" ht="15.2" customHeight="1" x14ac:dyDescent="0.2">
      <c r="A91" s="25"/>
      <c r="B91" s="26"/>
      <c r="C91" s="23" t="s">
        <v>22</v>
      </c>
      <c r="D91" s="25"/>
      <c r="E91" s="25"/>
      <c r="F91" s="21" t="str">
        <f>E15</f>
        <v>Správa železnic, státní organizace</v>
      </c>
      <c r="G91" s="25"/>
      <c r="H91" s="25"/>
      <c r="I91" s="25"/>
      <c r="J91" s="31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</row>
    <row r="92" spans="1:45" s="2" customFormat="1" ht="15.2" customHeight="1" x14ac:dyDescent="0.2">
      <c r="A92" s="25"/>
      <c r="B92" s="26"/>
      <c r="C92" s="23" t="s">
        <v>28</v>
      </c>
      <c r="D92" s="25"/>
      <c r="E92" s="25"/>
      <c r="F92" s="21" t="str">
        <f>IF(E18="","",E18)</f>
        <v xml:space="preserve"> </v>
      </c>
      <c r="G92" s="25"/>
      <c r="H92" s="25"/>
      <c r="I92" s="25"/>
      <c r="J92" s="31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</row>
    <row r="93" spans="1:45" s="2" customFormat="1" ht="10.35" customHeight="1" x14ac:dyDescent="0.2">
      <c r="A93" s="25"/>
      <c r="B93" s="26"/>
      <c r="C93" s="25"/>
      <c r="D93" s="25"/>
      <c r="E93" s="25"/>
      <c r="F93" s="25"/>
      <c r="G93" s="25"/>
      <c r="H93" s="25"/>
      <c r="I93" s="25"/>
      <c r="J93" s="31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</row>
    <row r="94" spans="1:45" s="2" customFormat="1" ht="29.25" customHeight="1" x14ac:dyDescent="0.2">
      <c r="A94" s="25"/>
      <c r="B94" s="26"/>
      <c r="C94" s="86" t="s">
        <v>116</v>
      </c>
      <c r="D94" s="84"/>
      <c r="E94" s="84"/>
      <c r="F94" s="84"/>
      <c r="G94" s="84"/>
      <c r="H94" s="84"/>
      <c r="I94" s="84"/>
      <c r="J94" s="31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</row>
    <row r="95" spans="1:45" s="2" customFormat="1" ht="10.35" customHeight="1" x14ac:dyDescent="0.2">
      <c r="A95" s="25"/>
      <c r="B95" s="26"/>
      <c r="C95" s="25"/>
      <c r="D95" s="25"/>
      <c r="E95" s="25"/>
      <c r="F95" s="25"/>
      <c r="G95" s="25"/>
      <c r="H95" s="25"/>
      <c r="I95" s="25"/>
      <c r="J95" s="31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</row>
    <row r="96" spans="1:45" s="2" customFormat="1" ht="22.9" customHeight="1" x14ac:dyDescent="0.2">
      <c r="A96" s="25"/>
      <c r="B96" s="26"/>
      <c r="C96" s="87"/>
      <c r="D96" s="25"/>
      <c r="E96" s="25"/>
      <c r="F96" s="25"/>
      <c r="G96" s="25"/>
      <c r="H96" s="25"/>
      <c r="I96" s="25"/>
      <c r="J96" s="31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S96" s="14" t="s">
        <v>117</v>
      </c>
    </row>
    <row r="97" spans="2:10" s="9" customFormat="1" ht="24.95" customHeight="1" x14ac:dyDescent="0.2">
      <c r="B97" s="88"/>
      <c r="D97" s="89" t="s">
        <v>2918</v>
      </c>
      <c r="E97" s="90"/>
      <c r="F97" s="90"/>
      <c r="G97" s="90"/>
      <c r="H97" s="90"/>
      <c r="J97" s="88"/>
    </row>
    <row r="98" spans="2:10" s="10" customFormat="1" ht="19.899999999999999" customHeight="1" x14ac:dyDescent="0.2">
      <c r="B98" s="91"/>
      <c r="D98" s="92" t="s">
        <v>2919</v>
      </c>
      <c r="E98" s="93"/>
      <c r="F98" s="93"/>
      <c r="G98" s="93"/>
      <c r="H98" s="93"/>
      <c r="J98" s="91"/>
    </row>
    <row r="99" spans="2:10" s="10" customFormat="1" ht="19.899999999999999" customHeight="1" x14ac:dyDescent="0.2">
      <c r="B99" s="91"/>
      <c r="D99" s="92" t="s">
        <v>2920</v>
      </c>
      <c r="E99" s="93"/>
      <c r="F99" s="93"/>
      <c r="G99" s="93"/>
      <c r="H99" s="93"/>
      <c r="J99" s="91"/>
    </row>
    <row r="100" spans="2:10" s="10" customFormat="1" ht="19.899999999999999" customHeight="1" x14ac:dyDescent="0.2">
      <c r="B100" s="91"/>
      <c r="D100" s="92" t="s">
        <v>2921</v>
      </c>
      <c r="E100" s="93"/>
      <c r="F100" s="93"/>
      <c r="G100" s="93"/>
      <c r="H100" s="93"/>
      <c r="J100" s="91"/>
    </row>
    <row r="101" spans="2:10" s="10" customFormat="1" ht="19.899999999999999" customHeight="1" x14ac:dyDescent="0.2">
      <c r="B101" s="91"/>
      <c r="D101" s="92" t="s">
        <v>2922</v>
      </c>
      <c r="E101" s="93"/>
      <c r="F101" s="93"/>
      <c r="G101" s="93"/>
      <c r="H101" s="93"/>
      <c r="J101" s="91"/>
    </row>
    <row r="102" spans="2:10" s="10" customFormat="1" ht="19.899999999999999" customHeight="1" x14ac:dyDescent="0.2">
      <c r="B102" s="91"/>
      <c r="D102" s="92" t="s">
        <v>2923</v>
      </c>
      <c r="E102" s="93"/>
      <c r="F102" s="93"/>
      <c r="G102" s="93"/>
      <c r="H102" s="93"/>
      <c r="J102" s="91"/>
    </row>
    <row r="103" spans="2:10" s="10" customFormat="1" ht="19.899999999999999" customHeight="1" x14ac:dyDescent="0.2">
      <c r="B103" s="91"/>
      <c r="D103" s="92" t="s">
        <v>2924</v>
      </c>
      <c r="E103" s="93"/>
      <c r="F103" s="93"/>
      <c r="G103" s="93"/>
      <c r="H103" s="93"/>
      <c r="J103" s="91"/>
    </row>
    <row r="104" spans="2:10" s="10" customFormat="1" ht="19.899999999999999" customHeight="1" x14ac:dyDescent="0.2">
      <c r="B104" s="91"/>
      <c r="D104" s="92" t="s">
        <v>2925</v>
      </c>
      <c r="E104" s="93"/>
      <c r="F104" s="93"/>
      <c r="G104" s="93"/>
      <c r="H104" s="93"/>
      <c r="J104" s="91"/>
    </row>
    <row r="105" spans="2:10" s="10" customFormat="1" ht="19.899999999999999" customHeight="1" x14ac:dyDescent="0.2">
      <c r="B105" s="91"/>
      <c r="D105" s="92" t="s">
        <v>2926</v>
      </c>
      <c r="E105" s="93"/>
      <c r="F105" s="93"/>
      <c r="G105" s="93"/>
      <c r="H105" s="93"/>
      <c r="J105" s="91"/>
    </row>
    <row r="106" spans="2:10" s="10" customFormat="1" ht="19.899999999999999" customHeight="1" x14ac:dyDescent="0.2">
      <c r="B106" s="91"/>
      <c r="D106" s="92" t="s">
        <v>2927</v>
      </c>
      <c r="E106" s="93"/>
      <c r="F106" s="93"/>
      <c r="G106" s="93"/>
      <c r="H106" s="93"/>
      <c r="J106" s="91"/>
    </row>
    <row r="107" spans="2:10" s="10" customFormat="1" ht="19.899999999999999" customHeight="1" x14ac:dyDescent="0.2">
      <c r="B107" s="91"/>
      <c r="D107" s="92" t="s">
        <v>2928</v>
      </c>
      <c r="E107" s="93"/>
      <c r="F107" s="93"/>
      <c r="G107" s="93"/>
      <c r="H107" s="93"/>
      <c r="J107" s="91"/>
    </row>
    <row r="108" spans="2:10" s="10" customFormat="1" ht="19.899999999999999" customHeight="1" x14ac:dyDescent="0.2">
      <c r="B108" s="91"/>
      <c r="D108" s="92" t="s">
        <v>2929</v>
      </c>
      <c r="E108" s="93"/>
      <c r="F108" s="93"/>
      <c r="G108" s="93"/>
      <c r="H108" s="93"/>
      <c r="J108" s="91"/>
    </row>
    <row r="109" spans="2:10" s="10" customFormat="1" ht="19.899999999999999" customHeight="1" x14ac:dyDescent="0.2">
      <c r="B109" s="91"/>
      <c r="D109" s="92" t="s">
        <v>2930</v>
      </c>
      <c r="E109" s="93"/>
      <c r="F109" s="93"/>
      <c r="G109" s="93"/>
      <c r="H109" s="93"/>
      <c r="J109" s="91"/>
    </row>
    <row r="110" spans="2:10" s="9" customFormat="1" ht="24.95" customHeight="1" x14ac:dyDescent="0.2">
      <c r="B110" s="88"/>
      <c r="D110" s="89" t="s">
        <v>2931</v>
      </c>
      <c r="E110" s="90"/>
      <c r="F110" s="90"/>
      <c r="G110" s="90"/>
      <c r="H110" s="90"/>
      <c r="J110" s="88"/>
    </row>
    <row r="111" spans="2:10" s="10" customFormat="1" ht="19.899999999999999" customHeight="1" x14ac:dyDescent="0.2">
      <c r="B111" s="91"/>
      <c r="D111" s="92" t="s">
        <v>2920</v>
      </c>
      <c r="E111" s="93"/>
      <c r="F111" s="93"/>
      <c r="G111" s="93"/>
      <c r="H111" s="93"/>
      <c r="J111" s="91"/>
    </row>
    <row r="112" spans="2:10" s="10" customFormat="1" ht="19.899999999999999" customHeight="1" x14ac:dyDescent="0.2">
      <c r="B112" s="91"/>
      <c r="D112" s="92" t="s">
        <v>2932</v>
      </c>
      <c r="E112" s="93"/>
      <c r="F112" s="93"/>
      <c r="G112" s="93"/>
      <c r="H112" s="93"/>
      <c r="J112" s="91"/>
    </row>
    <row r="113" spans="2:10" s="10" customFormat="1" ht="19.899999999999999" customHeight="1" x14ac:dyDescent="0.2">
      <c r="B113" s="91"/>
      <c r="D113" s="92" t="s">
        <v>2927</v>
      </c>
      <c r="E113" s="93"/>
      <c r="F113" s="93"/>
      <c r="G113" s="93"/>
      <c r="H113" s="93"/>
      <c r="J113" s="91"/>
    </row>
    <row r="114" spans="2:10" s="10" customFormat="1" ht="19.899999999999999" customHeight="1" x14ac:dyDescent="0.2">
      <c r="B114" s="91"/>
      <c r="D114" s="92" t="s">
        <v>2928</v>
      </c>
      <c r="E114" s="93"/>
      <c r="F114" s="93"/>
      <c r="G114" s="93"/>
      <c r="H114" s="93"/>
      <c r="J114" s="91"/>
    </row>
    <row r="115" spans="2:10" s="9" customFormat="1" ht="24.95" customHeight="1" x14ac:dyDescent="0.2">
      <c r="B115" s="88"/>
      <c r="D115" s="89" t="s">
        <v>2933</v>
      </c>
      <c r="E115" s="90"/>
      <c r="F115" s="90"/>
      <c r="G115" s="90"/>
      <c r="H115" s="90"/>
      <c r="J115" s="88"/>
    </row>
    <row r="116" spans="2:10" s="10" customFormat="1" ht="19.899999999999999" customHeight="1" x14ac:dyDescent="0.2">
      <c r="B116" s="91"/>
      <c r="D116" s="92" t="s">
        <v>2920</v>
      </c>
      <c r="E116" s="93"/>
      <c r="F116" s="93"/>
      <c r="G116" s="93"/>
      <c r="H116" s="93"/>
      <c r="J116" s="91"/>
    </row>
    <row r="117" spans="2:10" s="10" customFormat="1" ht="19.899999999999999" customHeight="1" x14ac:dyDescent="0.2">
      <c r="B117" s="91"/>
      <c r="D117" s="92" t="s">
        <v>2932</v>
      </c>
      <c r="E117" s="93"/>
      <c r="F117" s="93"/>
      <c r="G117" s="93"/>
      <c r="H117" s="93"/>
      <c r="J117" s="91"/>
    </row>
    <row r="118" spans="2:10" s="10" customFormat="1" ht="19.899999999999999" customHeight="1" x14ac:dyDescent="0.2">
      <c r="B118" s="91"/>
      <c r="D118" s="92" t="s">
        <v>2927</v>
      </c>
      <c r="E118" s="93"/>
      <c r="F118" s="93"/>
      <c r="G118" s="93"/>
      <c r="H118" s="93"/>
      <c r="J118" s="91"/>
    </row>
    <row r="119" spans="2:10" s="10" customFormat="1" ht="19.899999999999999" customHeight="1" x14ac:dyDescent="0.2">
      <c r="B119" s="91"/>
      <c r="D119" s="92" t="s">
        <v>2928</v>
      </c>
      <c r="E119" s="93"/>
      <c r="F119" s="93"/>
      <c r="G119" s="93"/>
      <c r="H119" s="93"/>
      <c r="J119" s="91"/>
    </row>
    <row r="120" spans="2:10" s="9" customFormat="1" ht="24.95" customHeight="1" x14ac:dyDescent="0.2">
      <c r="B120" s="88"/>
      <c r="D120" s="89" t="s">
        <v>2934</v>
      </c>
      <c r="E120" s="90"/>
      <c r="F120" s="90"/>
      <c r="G120" s="90"/>
      <c r="H120" s="90"/>
      <c r="J120" s="88"/>
    </row>
    <row r="121" spans="2:10" s="10" customFormat="1" ht="19.899999999999999" customHeight="1" x14ac:dyDescent="0.2">
      <c r="B121" s="91"/>
      <c r="D121" s="92" t="s">
        <v>2920</v>
      </c>
      <c r="E121" s="93"/>
      <c r="F121" s="93"/>
      <c r="G121" s="93"/>
      <c r="H121" s="93"/>
      <c r="J121" s="91"/>
    </row>
    <row r="122" spans="2:10" s="10" customFormat="1" ht="19.899999999999999" customHeight="1" x14ac:dyDescent="0.2">
      <c r="B122" s="91"/>
      <c r="D122" s="92" t="s">
        <v>2932</v>
      </c>
      <c r="E122" s="93"/>
      <c r="F122" s="93"/>
      <c r="G122" s="93"/>
      <c r="H122" s="93"/>
      <c r="J122" s="91"/>
    </row>
    <row r="123" spans="2:10" s="10" customFormat="1" ht="19.899999999999999" customHeight="1" x14ac:dyDescent="0.2">
      <c r="B123" s="91"/>
      <c r="D123" s="92" t="s">
        <v>2927</v>
      </c>
      <c r="E123" s="93"/>
      <c r="F123" s="93"/>
      <c r="G123" s="93"/>
      <c r="H123" s="93"/>
      <c r="J123" s="91"/>
    </row>
    <row r="124" spans="2:10" s="10" customFormat="1" ht="19.899999999999999" customHeight="1" x14ac:dyDescent="0.2">
      <c r="B124" s="91"/>
      <c r="D124" s="92" t="s">
        <v>2928</v>
      </c>
      <c r="E124" s="93"/>
      <c r="F124" s="93"/>
      <c r="G124" s="93"/>
      <c r="H124" s="93"/>
      <c r="J124" s="91"/>
    </row>
    <row r="125" spans="2:10" s="9" customFormat="1" ht="24.95" customHeight="1" x14ac:dyDescent="0.2">
      <c r="B125" s="88"/>
      <c r="D125" s="89" t="s">
        <v>2935</v>
      </c>
      <c r="E125" s="90"/>
      <c r="F125" s="90"/>
      <c r="G125" s="90"/>
      <c r="H125" s="90"/>
      <c r="J125" s="88"/>
    </row>
    <row r="126" spans="2:10" s="10" customFormat="1" ht="19.899999999999999" customHeight="1" x14ac:dyDescent="0.2">
      <c r="B126" s="91"/>
      <c r="D126" s="92" t="s">
        <v>2920</v>
      </c>
      <c r="E126" s="93"/>
      <c r="F126" s="93"/>
      <c r="G126" s="93"/>
      <c r="H126" s="93"/>
      <c r="J126" s="91"/>
    </row>
    <row r="127" spans="2:10" s="10" customFormat="1" ht="19.899999999999999" customHeight="1" x14ac:dyDescent="0.2">
      <c r="B127" s="91"/>
      <c r="D127" s="92" t="s">
        <v>2932</v>
      </c>
      <c r="E127" s="93"/>
      <c r="F127" s="93"/>
      <c r="G127" s="93"/>
      <c r="H127" s="93"/>
      <c r="J127" s="91"/>
    </row>
    <row r="128" spans="2:10" s="10" customFormat="1" ht="19.899999999999999" customHeight="1" x14ac:dyDescent="0.2">
      <c r="B128" s="91"/>
      <c r="D128" s="92" t="s">
        <v>2927</v>
      </c>
      <c r="E128" s="93"/>
      <c r="F128" s="93"/>
      <c r="G128" s="93"/>
      <c r="H128" s="93"/>
      <c r="J128" s="91"/>
    </row>
    <row r="129" spans="2:10" s="10" customFormat="1" ht="19.899999999999999" customHeight="1" x14ac:dyDescent="0.2">
      <c r="B129" s="91"/>
      <c r="D129" s="92" t="s">
        <v>2928</v>
      </c>
      <c r="E129" s="93"/>
      <c r="F129" s="93"/>
      <c r="G129" s="93"/>
      <c r="H129" s="93"/>
      <c r="J129" s="91"/>
    </row>
    <row r="130" spans="2:10" s="9" customFormat="1" ht="24.95" customHeight="1" x14ac:dyDescent="0.2">
      <c r="B130" s="88"/>
      <c r="D130" s="89" t="s">
        <v>2936</v>
      </c>
      <c r="E130" s="90"/>
      <c r="F130" s="90"/>
      <c r="G130" s="90"/>
      <c r="H130" s="90"/>
      <c r="J130" s="88"/>
    </row>
    <row r="131" spans="2:10" s="10" customFormat="1" ht="19.899999999999999" customHeight="1" x14ac:dyDescent="0.2">
      <c r="B131" s="91"/>
      <c r="D131" s="92" t="s">
        <v>2920</v>
      </c>
      <c r="E131" s="93"/>
      <c r="F131" s="93"/>
      <c r="G131" s="93"/>
      <c r="H131" s="93"/>
      <c r="J131" s="91"/>
    </row>
    <row r="132" spans="2:10" s="10" customFormat="1" ht="19.899999999999999" customHeight="1" x14ac:dyDescent="0.2">
      <c r="B132" s="91"/>
      <c r="D132" s="92" t="s">
        <v>2932</v>
      </c>
      <c r="E132" s="93"/>
      <c r="F132" s="93"/>
      <c r="G132" s="93"/>
      <c r="H132" s="93"/>
      <c r="J132" s="91"/>
    </row>
    <row r="133" spans="2:10" s="10" customFormat="1" ht="19.899999999999999" customHeight="1" x14ac:dyDescent="0.2">
      <c r="B133" s="91"/>
      <c r="D133" s="92" t="s">
        <v>2927</v>
      </c>
      <c r="E133" s="93"/>
      <c r="F133" s="93"/>
      <c r="G133" s="93"/>
      <c r="H133" s="93"/>
      <c r="J133" s="91"/>
    </row>
    <row r="134" spans="2:10" s="10" customFormat="1" ht="19.899999999999999" customHeight="1" x14ac:dyDescent="0.2">
      <c r="B134" s="91"/>
      <c r="D134" s="92" t="s">
        <v>2928</v>
      </c>
      <c r="E134" s="93"/>
      <c r="F134" s="93"/>
      <c r="G134" s="93"/>
      <c r="H134" s="93"/>
      <c r="J134" s="91"/>
    </row>
    <row r="135" spans="2:10" s="9" customFormat="1" ht="24.95" customHeight="1" x14ac:dyDescent="0.2">
      <c r="B135" s="88"/>
      <c r="D135" s="89" t="s">
        <v>2937</v>
      </c>
      <c r="E135" s="90"/>
      <c r="F135" s="90"/>
      <c r="G135" s="90"/>
      <c r="H135" s="90"/>
      <c r="J135" s="88"/>
    </row>
    <row r="136" spans="2:10" s="10" customFormat="1" ht="19.899999999999999" customHeight="1" x14ac:dyDescent="0.2">
      <c r="B136" s="91"/>
      <c r="D136" s="92" t="s">
        <v>2920</v>
      </c>
      <c r="E136" s="93"/>
      <c r="F136" s="93"/>
      <c r="G136" s="93"/>
      <c r="H136" s="93"/>
      <c r="J136" s="91"/>
    </row>
    <row r="137" spans="2:10" s="10" customFormat="1" ht="19.899999999999999" customHeight="1" x14ac:dyDescent="0.2">
      <c r="B137" s="91"/>
      <c r="D137" s="92" t="s">
        <v>2932</v>
      </c>
      <c r="E137" s="93"/>
      <c r="F137" s="93"/>
      <c r="G137" s="93"/>
      <c r="H137" s="93"/>
      <c r="J137" s="91"/>
    </row>
    <row r="138" spans="2:10" s="10" customFormat="1" ht="19.899999999999999" customHeight="1" x14ac:dyDescent="0.2">
      <c r="B138" s="91"/>
      <c r="D138" s="92" t="s">
        <v>2927</v>
      </c>
      <c r="E138" s="93"/>
      <c r="F138" s="93"/>
      <c r="G138" s="93"/>
      <c r="H138" s="93"/>
      <c r="J138" s="91"/>
    </row>
    <row r="139" spans="2:10" s="10" customFormat="1" ht="19.899999999999999" customHeight="1" x14ac:dyDescent="0.2">
      <c r="B139" s="91"/>
      <c r="D139" s="92" t="s">
        <v>2928</v>
      </c>
      <c r="E139" s="93"/>
      <c r="F139" s="93"/>
      <c r="G139" s="93"/>
      <c r="H139" s="93"/>
      <c r="J139" s="91"/>
    </row>
    <row r="140" spans="2:10" s="9" customFormat="1" ht="24.95" customHeight="1" x14ac:dyDescent="0.2">
      <c r="B140" s="88"/>
      <c r="D140" s="89" t="s">
        <v>2938</v>
      </c>
      <c r="E140" s="90"/>
      <c r="F140" s="90"/>
      <c r="G140" s="90"/>
      <c r="H140" s="90"/>
      <c r="J140" s="88"/>
    </row>
    <row r="141" spans="2:10" s="10" customFormat="1" ht="19.899999999999999" customHeight="1" x14ac:dyDescent="0.2">
      <c r="B141" s="91"/>
      <c r="D141" s="92" t="s">
        <v>2939</v>
      </c>
      <c r="E141" s="93"/>
      <c r="F141" s="93"/>
      <c r="G141" s="93"/>
      <c r="H141" s="93"/>
      <c r="J141" s="91"/>
    </row>
    <row r="142" spans="2:10" s="10" customFormat="1" ht="19.899999999999999" customHeight="1" x14ac:dyDescent="0.2">
      <c r="B142" s="91"/>
      <c r="D142" s="92" t="s">
        <v>2932</v>
      </c>
      <c r="E142" s="93"/>
      <c r="F142" s="93"/>
      <c r="G142" s="93"/>
      <c r="H142" s="93"/>
      <c r="J142" s="91"/>
    </row>
    <row r="143" spans="2:10" s="10" customFormat="1" ht="19.899999999999999" customHeight="1" x14ac:dyDescent="0.2">
      <c r="B143" s="91"/>
      <c r="D143" s="92" t="s">
        <v>2927</v>
      </c>
      <c r="E143" s="93"/>
      <c r="F143" s="93"/>
      <c r="G143" s="93"/>
      <c r="H143" s="93"/>
      <c r="J143" s="91"/>
    </row>
    <row r="144" spans="2:10" s="10" customFormat="1" ht="19.899999999999999" customHeight="1" x14ac:dyDescent="0.2">
      <c r="B144" s="91"/>
      <c r="D144" s="92" t="s">
        <v>2928</v>
      </c>
      <c r="E144" s="93"/>
      <c r="F144" s="93"/>
      <c r="G144" s="93"/>
      <c r="H144" s="93"/>
      <c r="J144" s="91"/>
    </row>
    <row r="145" spans="2:10" s="9" customFormat="1" ht="24.95" customHeight="1" x14ac:dyDescent="0.2">
      <c r="B145" s="88"/>
      <c r="D145" s="89" t="s">
        <v>2940</v>
      </c>
      <c r="E145" s="90"/>
      <c r="F145" s="90"/>
      <c r="G145" s="90"/>
      <c r="H145" s="90"/>
      <c r="J145" s="88"/>
    </row>
    <row r="146" spans="2:10" s="10" customFormat="1" ht="19.899999999999999" customHeight="1" x14ac:dyDescent="0.2">
      <c r="B146" s="91"/>
      <c r="D146" s="92" t="s">
        <v>2939</v>
      </c>
      <c r="E146" s="93"/>
      <c r="F146" s="93"/>
      <c r="G146" s="93"/>
      <c r="H146" s="93"/>
      <c r="J146" s="91"/>
    </row>
    <row r="147" spans="2:10" s="10" customFormat="1" ht="19.899999999999999" customHeight="1" x14ac:dyDescent="0.2">
      <c r="B147" s="91"/>
      <c r="D147" s="92" t="s">
        <v>2932</v>
      </c>
      <c r="E147" s="93"/>
      <c r="F147" s="93"/>
      <c r="G147" s="93"/>
      <c r="H147" s="93"/>
      <c r="J147" s="91"/>
    </row>
    <row r="148" spans="2:10" s="10" customFormat="1" ht="19.899999999999999" customHeight="1" x14ac:dyDescent="0.2">
      <c r="B148" s="91"/>
      <c r="D148" s="92" t="s">
        <v>2927</v>
      </c>
      <c r="E148" s="93"/>
      <c r="F148" s="93"/>
      <c r="G148" s="93"/>
      <c r="H148" s="93"/>
      <c r="J148" s="91"/>
    </row>
    <row r="149" spans="2:10" s="9" customFormat="1" ht="24.95" customHeight="1" x14ac:dyDescent="0.2">
      <c r="B149" s="88"/>
      <c r="D149" s="89" t="s">
        <v>2941</v>
      </c>
      <c r="E149" s="90"/>
      <c r="F149" s="90"/>
      <c r="G149" s="90"/>
      <c r="H149" s="90"/>
      <c r="J149" s="88"/>
    </row>
    <row r="150" spans="2:10" s="10" customFormat="1" ht="19.899999999999999" customHeight="1" x14ac:dyDescent="0.2">
      <c r="B150" s="91"/>
      <c r="D150" s="92" t="s">
        <v>2939</v>
      </c>
      <c r="E150" s="93"/>
      <c r="F150" s="93"/>
      <c r="G150" s="93"/>
      <c r="H150" s="93"/>
      <c r="J150" s="91"/>
    </row>
    <row r="151" spans="2:10" s="10" customFormat="1" ht="19.899999999999999" customHeight="1" x14ac:dyDescent="0.2">
      <c r="B151" s="91"/>
      <c r="D151" s="92" t="s">
        <v>2932</v>
      </c>
      <c r="E151" s="93"/>
      <c r="F151" s="93"/>
      <c r="G151" s="93"/>
      <c r="H151" s="93"/>
      <c r="J151" s="91"/>
    </row>
    <row r="152" spans="2:10" s="10" customFormat="1" ht="19.899999999999999" customHeight="1" x14ac:dyDescent="0.2">
      <c r="B152" s="91"/>
      <c r="D152" s="92" t="s">
        <v>2927</v>
      </c>
      <c r="E152" s="93"/>
      <c r="F152" s="93"/>
      <c r="G152" s="93"/>
      <c r="H152" s="93"/>
      <c r="J152" s="91"/>
    </row>
    <row r="153" spans="2:10" s="9" customFormat="1" ht="24.95" customHeight="1" x14ac:dyDescent="0.2">
      <c r="B153" s="88"/>
      <c r="D153" s="89" t="s">
        <v>2942</v>
      </c>
      <c r="E153" s="90"/>
      <c r="F153" s="90"/>
      <c r="G153" s="90"/>
      <c r="H153" s="90"/>
      <c r="J153" s="88"/>
    </row>
    <row r="154" spans="2:10" s="10" customFormat="1" ht="19.899999999999999" customHeight="1" x14ac:dyDescent="0.2">
      <c r="B154" s="91"/>
      <c r="D154" s="92" t="s">
        <v>2939</v>
      </c>
      <c r="E154" s="93"/>
      <c r="F154" s="93"/>
      <c r="G154" s="93"/>
      <c r="H154" s="93"/>
      <c r="J154" s="91"/>
    </row>
    <row r="155" spans="2:10" s="10" customFormat="1" ht="19.899999999999999" customHeight="1" x14ac:dyDescent="0.2">
      <c r="B155" s="91"/>
      <c r="D155" s="92" t="s">
        <v>2932</v>
      </c>
      <c r="E155" s="93"/>
      <c r="F155" s="93"/>
      <c r="G155" s="93"/>
      <c r="H155" s="93"/>
      <c r="J155" s="91"/>
    </row>
    <row r="156" spans="2:10" s="10" customFormat="1" ht="19.899999999999999" customHeight="1" x14ac:dyDescent="0.2">
      <c r="B156" s="91"/>
      <c r="D156" s="92" t="s">
        <v>2927</v>
      </c>
      <c r="E156" s="93"/>
      <c r="F156" s="93"/>
      <c r="G156" s="93"/>
      <c r="H156" s="93"/>
      <c r="J156" s="91"/>
    </row>
    <row r="157" spans="2:10" s="9" customFormat="1" ht="24.95" customHeight="1" x14ac:dyDescent="0.2">
      <c r="B157" s="88"/>
      <c r="D157" s="89" t="s">
        <v>2943</v>
      </c>
      <c r="E157" s="90"/>
      <c r="F157" s="90"/>
      <c r="G157" s="90"/>
      <c r="H157" s="90"/>
      <c r="J157" s="88"/>
    </row>
    <row r="158" spans="2:10" s="10" customFormat="1" ht="19.899999999999999" customHeight="1" x14ac:dyDescent="0.2">
      <c r="B158" s="91"/>
      <c r="D158" s="92" t="s">
        <v>2944</v>
      </c>
      <c r="E158" s="93"/>
      <c r="F158" s="93"/>
      <c r="G158" s="93"/>
      <c r="H158" s="93"/>
      <c r="J158" s="91"/>
    </row>
    <row r="159" spans="2:10" s="9" customFormat="1" ht="24.95" customHeight="1" x14ac:dyDescent="0.2">
      <c r="B159" s="88"/>
      <c r="D159" s="89" t="s">
        <v>2945</v>
      </c>
      <c r="E159" s="90"/>
      <c r="F159" s="90"/>
      <c r="G159" s="90"/>
      <c r="H159" s="90"/>
      <c r="J159" s="88"/>
    </row>
    <row r="160" spans="2:10" s="10" customFormat="1" ht="19.899999999999999" customHeight="1" x14ac:dyDescent="0.2">
      <c r="B160" s="91"/>
      <c r="D160" s="92" t="s">
        <v>2946</v>
      </c>
      <c r="E160" s="93"/>
      <c r="F160" s="93"/>
      <c r="G160" s="93"/>
      <c r="H160" s="93"/>
      <c r="J160" s="91"/>
    </row>
    <row r="161" spans="2:10" s="10" customFormat="1" ht="19.899999999999999" customHeight="1" x14ac:dyDescent="0.2">
      <c r="B161" s="91"/>
      <c r="D161" s="92" t="s">
        <v>2947</v>
      </c>
      <c r="E161" s="93"/>
      <c r="F161" s="93"/>
      <c r="G161" s="93"/>
      <c r="H161" s="93"/>
      <c r="J161" s="91"/>
    </row>
    <row r="162" spans="2:10" s="10" customFormat="1" ht="19.899999999999999" customHeight="1" x14ac:dyDescent="0.2">
      <c r="B162" s="91"/>
      <c r="D162" s="92" t="s">
        <v>2948</v>
      </c>
      <c r="E162" s="93"/>
      <c r="F162" s="93"/>
      <c r="G162" s="93"/>
      <c r="H162" s="93"/>
      <c r="J162" s="91"/>
    </row>
    <row r="163" spans="2:10" s="10" customFormat="1" ht="19.899999999999999" customHeight="1" x14ac:dyDescent="0.2">
      <c r="B163" s="91"/>
      <c r="D163" s="92" t="s">
        <v>2949</v>
      </c>
      <c r="E163" s="93"/>
      <c r="F163" s="93"/>
      <c r="G163" s="93"/>
      <c r="H163" s="93"/>
      <c r="J163" s="91"/>
    </row>
    <row r="164" spans="2:10" s="10" customFormat="1" ht="19.899999999999999" customHeight="1" x14ac:dyDescent="0.2">
      <c r="B164" s="91"/>
      <c r="D164" s="92" t="s">
        <v>2950</v>
      </c>
      <c r="E164" s="93"/>
      <c r="F164" s="93"/>
      <c r="G164" s="93"/>
      <c r="H164" s="93"/>
      <c r="J164" s="91"/>
    </row>
    <row r="165" spans="2:10" s="10" customFormat="1" ht="19.899999999999999" customHeight="1" x14ac:dyDescent="0.2">
      <c r="B165" s="91"/>
      <c r="D165" s="92" t="s">
        <v>2951</v>
      </c>
      <c r="E165" s="93"/>
      <c r="F165" s="93"/>
      <c r="G165" s="93"/>
      <c r="H165" s="93"/>
      <c r="J165" s="91"/>
    </row>
    <row r="166" spans="2:10" s="10" customFormat="1" ht="19.899999999999999" customHeight="1" x14ac:dyDescent="0.2">
      <c r="B166" s="91"/>
      <c r="D166" s="92" t="s">
        <v>2952</v>
      </c>
      <c r="E166" s="93"/>
      <c r="F166" s="93"/>
      <c r="G166" s="93"/>
      <c r="H166" s="93"/>
      <c r="J166" s="91"/>
    </row>
    <row r="167" spans="2:10" s="10" customFormat="1" ht="19.899999999999999" customHeight="1" x14ac:dyDescent="0.2">
      <c r="B167" s="91"/>
      <c r="D167" s="92" t="s">
        <v>2953</v>
      </c>
      <c r="E167" s="93"/>
      <c r="F167" s="93"/>
      <c r="G167" s="93"/>
      <c r="H167" s="93"/>
      <c r="J167" s="91"/>
    </row>
    <row r="168" spans="2:10" s="10" customFormat="1" ht="19.899999999999999" customHeight="1" x14ac:dyDescent="0.2">
      <c r="B168" s="91"/>
      <c r="D168" s="92" t="s">
        <v>2954</v>
      </c>
      <c r="E168" s="93"/>
      <c r="F168" s="93"/>
      <c r="G168" s="93"/>
      <c r="H168" s="93"/>
      <c r="J168" s="91"/>
    </row>
    <row r="169" spans="2:10" s="10" customFormat="1" ht="19.899999999999999" customHeight="1" x14ac:dyDescent="0.2">
      <c r="B169" s="91"/>
      <c r="D169" s="92" t="s">
        <v>2955</v>
      </c>
      <c r="E169" s="93"/>
      <c r="F169" s="93"/>
      <c r="G169" s="93"/>
      <c r="H169" s="93"/>
      <c r="J169" s="91"/>
    </row>
    <row r="170" spans="2:10" s="10" customFormat="1" ht="19.899999999999999" customHeight="1" x14ac:dyDescent="0.2">
      <c r="B170" s="91"/>
      <c r="D170" s="92" t="s">
        <v>2956</v>
      </c>
      <c r="E170" s="93"/>
      <c r="F170" s="93"/>
      <c r="G170" s="93"/>
      <c r="H170" s="93"/>
      <c r="J170" s="91"/>
    </row>
    <row r="171" spans="2:10" s="10" customFormat="1" ht="19.899999999999999" customHeight="1" x14ac:dyDescent="0.2">
      <c r="B171" s="91"/>
      <c r="D171" s="92" t="s">
        <v>2957</v>
      </c>
      <c r="E171" s="93"/>
      <c r="F171" s="93"/>
      <c r="G171" s="93"/>
      <c r="H171" s="93"/>
      <c r="J171" s="91"/>
    </row>
    <row r="172" spans="2:10" s="10" customFormat="1" ht="19.899999999999999" customHeight="1" x14ac:dyDescent="0.2">
      <c r="B172" s="91"/>
      <c r="D172" s="92" t="s">
        <v>2958</v>
      </c>
      <c r="E172" s="93"/>
      <c r="F172" s="93"/>
      <c r="G172" s="93"/>
      <c r="H172" s="93"/>
      <c r="J172" s="91"/>
    </row>
    <row r="173" spans="2:10" s="10" customFormat="1" ht="19.899999999999999" customHeight="1" x14ac:dyDescent="0.2">
      <c r="B173" s="91"/>
      <c r="D173" s="92" t="s">
        <v>2959</v>
      </c>
      <c r="E173" s="93"/>
      <c r="F173" s="93"/>
      <c r="G173" s="93"/>
      <c r="H173" s="93"/>
      <c r="J173" s="91"/>
    </row>
    <row r="174" spans="2:10" s="10" customFormat="1" ht="19.899999999999999" customHeight="1" x14ac:dyDescent="0.2">
      <c r="B174" s="91"/>
      <c r="D174" s="92" t="s">
        <v>2960</v>
      </c>
      <c r="E174" s="93"/>
      <c r="F174" s="93"/>
      <c r="G174" s="93"/>
      <c r="H174" s="93"/>
      <c r="J174" s="91"/>
    </row>
    <row r="175" spans="2:10" s="10" customFormat="1" ht="19.899999999999999" customHeight="1" x14ac:dyDescent="0.2">
      <c r="B175" s="91"/>
      <c r="D175" s="92" t="s">
        <v>2961</v>
      </c>
      <c r="E175" s="93"/>
      <c r="F175" s="93"/>
      <c r="G175" s="93"/>
      <c r="H175" s="93"/>
      <c r="J175" s="91"/>
    </row>
    <row r="176" spans="2:10" s="10" customFormat="1" ht="19.899999999999999" customHeight="1" x14ac:dyDescent="0.2">
      <c r="B176" s="91"/>
      <c r="D176" s="92" t="s">
        <v>2962</v>
      </c>
      <c r="E176" s="93"/>
      <c r="F176" s="93"/>
      <c r="G176" s="93"/>
      <c r="H176" s="93"/>
      <c r="J176" s="91"/>
    </row>
    <row r="177" spans="2:10" s="10" customFormat="1" ht="19.899999999999999" customHeight="1" x14ac:dyDescent="0.2">
      <c r="B177" s="91"/>
      <c r="D177" s="92" t="s">
        <v>2963</v>
      </c>
      <c r="E177" s="93"/>
      <c r="F177" s="93"/>
      <c r="G177" s="93"/>
      <c r="H177" s="93"/>
      <c r="J177" s="91"/>
    </row>
    <row r="178" spans="2:10" s="10" customFormat="1" ht="19.899999999999999" customHeight="1" x14ac:dyDescent="0.2">
      <c r="B178" s="91"/>
      <c r="D178" s="92" t="s">
        <v>2964</v>
      </c>
      <c r="E178" s="93"/>
      <c r="F178" s="93"/>
      <c r="G178" s="93"/>
      <c r="H178" s="93"/>
      <c r="J178" s="91"/>
    </row>
    <row r="179" spans="2:10" s="10" customFormat="1" ht="19.899999999999999" customHeight="1" x14ac:dyDescent="0.2">
      <c r="B179" s="91"/>
      <c r="D179" s="92" t="s">
        <v>2965</v>
      </c>
      <c r="E179" s="93"/>
      <c r="F179" s="93"/>
      <c r="G179" s="93"/>
      <c r="H179" s="93"/>
      <c r="J179" s="91"/>
    </row>
    <row r="180" spans="2:10" s="9" customFormat="1" ht="24.95" customHeight="1" x14ac:dyDescent="0.2">
      <c r="B180" s="88"/>
      <c r="D180" s="89" t="s">
        <v>2966</v>
      </c>
      <c r="E180" s="90"/>
      <c r="F180" s="90"/>
      <c r="G180" s="90"/>
      <c r="H180" s="90"/>
      <c r="J180" s="88"/>
    </row>
    <row r="181" spans="2:10" s="10" customFormat="1" ht="19.899999999999999" customHeight="1" x14ac:dyDescent="0.2">
      <c r="B181" s="91"/>
      <c r="D181" s="92" t="s">
        <v>2967</v>
      </c>
      <c r="E181" s="93"/>
      <c r="F181" s="93"/>
      <c r="G181" s="93"/>
      <c r="H181" s="93"/>
      <c r="J181" s="91"/>
    </row>
    <row r="182" spans="2:10" s="10" customFormat="1" ht="19.899999999999999" customHeight="1" x14ac:dyDescent="0.2">
      <c r="B182" s="91"/>
      <c r="D182" s="92" t="s">
        <v>2968</v>
      </c>
      <c r="E182" s="93"/>
      <c r="F182" s="93"/>
      <c r="G182" s="93"/>
      <c r="H182" s="93"/>
      <c r="J182" s="91"/>
    </row>
    <row r="183" spans="2:10" s="10" customFormat="1" ht="19.899999999999999" customHeight="1" x14ac:dyDescent="0.2">
      <c r="B183" s="91"/>
      <c r="D183" s="92" t="s">
        <v>2969</v>
      </c>
      <c r="E183" s="93"/>
      <c r="F183" s="93"/>
      <c r="G183" s="93"/>
      <c r="H183" s="93"/>
      <c r="J183" s="91"/>
    </row>
    <row r="184" spans="2:10" s="10" customFormat="1" ht="19.899999999999999" customHeight="1" x14ac:dyDescent="0.2">
      <c r="B184" s="91"/>
      <c r="D184" s="92" t="s">
        <v>2970</v>
      </c>
      <c r="E184" s="93"/>
      <c r="F184" s="93"/>
      <c r="G184" s="93"/>
      <c r="H184" s="93"/>
      <c r="J184" s="91"/>
    </row>
    <row r="185" spans="2:10" s="10" customFormat="1" ht="19.899999999999999" customHeight="1" x14ac:dyDescent="0.2">
      <c r="B185" s="91"/>
      <c r="D185" s="92" t="s">
        <v>2971</v>
      </c>
      <c r="E185" s="93"/>
      <c r="F185" s="93"/>
      <c r="G185" s="93"/>
      <c r="H185" s="93"/>
      <c r="J185" s="91"/>
    </row>
    <row r="186" spans="2:10" s="10" customFormat="1" ht="19.899999999999999" customHeight="1" x14ac:dyDescent="0.2">
      <c r="B186" s="91"/>
      <c r="D186" s="92" t="s">
        <v>2972</v>
      </c>
      <c r="E186" s="93"/>
      <c r="F186" s="93"/>
      <c r="G186" s="93"/>
      <c r="H186" s="93"/>
      <c r="J186" s="91"/>
    </row>
    <row r="187" spans="2:10" s="10" customFormat="1" ht="19.899999999999999" customHeight="1" x14ac:dyDescent="0.2">
      <c r="B187" s="91"/>
      <c r="D187" s="92" t="s">
        <v>2973</v>
      </c>
      <c r="E187" s="93"/>
      <c r="F187" s="93"/>
      <c r="G187" s="93"/>
      <c r="H187" s="93"/>
      <c r="J187" s="91"/>
    </row>
    <row r="188" spans="2:10" s="10" customFormat="1" ht="19.899999999999999" customHeight="1" x14ac:dyDescent="0.2">
      <c r="B188" s="91"/>
      <c r="D188" s="92" t="s">
        <v>2974</v>
      </c>
      <c r="E188" s="93"/>
      <c r="F188" s="93"/>
      <c r="G188" s="93"/>
      <c r="H188" s="93"/>
      <c r="J188" s="91"/>
    </row>
    <row r="189" spans="2:10" s="10" customFormat="1" ht="19.899999999999999" customHeight="1" x14ac:dyDescent="0.2">
      <c r="B189" s="91"/>
      <c r="D189" s="92" t="s">
        <v>2965</v>
      </c>
      <c r="E189" s="93"/>
      <c r="F189" s="93"/>
      <c r="G189" s="93"/>
      <c r="H189" s="93"/>
      <c r="J189" s="91"/>
    </row>
    <row r="190" spans="2:10" s="9" customFormat="1" ht="24.95" customHeight="1" x14ac:dyDescent="0.2">
      <c r="B190" s="88"/>
      <c r="D190" s="89" t="s">
        <v>2975</v>
      </c>
      <c r="E190" s="90"/>
      <c r="F190" s="90"/>
      <c r="G190" s="90"/>
      <c r="H190" s="90"/>
      <c r="J190" s="88"/>
    </row>
    <row r="191" spans="2:10" s="10" customFormat="1" ht="19.899999999999999" customHeight="1" x14ac:dyDescent="0.2">
      <c r="B191" s="91"/>
      <c r="D191" s="92" t="s">
        <v>2976</v>
      </c>
      <c r="E191" s="93"/>
      <c r="F191" s="93"/>
      <c r="G191" s="93"/>
      <c r="H191" s="93"/>
      <c r="J191" s="91"/>
    </row>
    <row r="192" spans="2:10" s="10" customFormat="1" ht="19.899999999999999" customHeight="1" x14ac:dyDescent="0.2">
      <c r="B192" s="91"/>
      <c r="D192" s="92" t="s">
        <v>2977</v>
      </c>
      <c r="E192" s="93"/>
      <c r="F192" s="93"/>
      <c r="G192" s="93"/>
      <c r="H192" s="93"/>
      <c r="J192" s="91"/>
    </row>
    <row r="193" spans="1:29" s="10" customFormat="1" ht="19.899999999999999" customHeight="1" x14ac:dyDescent="0.2">
      <c r="B193" s="91"/>
      <c r="D193" s="92" t="s">
        <v>2978</v>
      </c>
      <c r="E193" s="93"/>
      <c r="F193" s="93"/>
      <c r="G193" s="93"/>
      <c r="H193" s="93"/>
      <c r="J193" s="91"/>
    </row>
    <row r="194" spans="1:29" s="10" customFormat="1" ht="19.899999999999999" customHeight="1" x14ac:dyDescent="0.2">
      <c r="B194" s="91"/>
      <c r="D194" s="92" t="s">
        <v>2979</v>
      </c>
      <c r="E194" s="93"/>
      <c r="F194" s="93"/>
      <c r="G194" s="93"/>
      <c r="H194" s="93"/>
      <c r="J194" s="91"/>
    </row>
    <row r="195" spans="1:29" s="10" customFormat="1" ht="19.899999999999999" customHeight="1" x14ac:dyDescent="0.2">
      <c r="B195" s="91"/>
      <c r="D195" s="92" t="s">
        <v>2980</v>
      </c>
      <c r="E195" s="93"/>
      <c r="F195" s="93"/>
      <c r="G195" s="93"/>
      <c r="H195" s="93"/>
      <c r="J195" s="91"/>
    </row>
    <row r="196" spans="1:29" s="9" customFormat="1" ht="24.95" customHeight="1" x14ac:dyDescent="0.2">
      <c r="B196" s="88"/>
      <c r="D196" s="89" t="s">
        <v>2981</v>
      </c>
      <c r="E196" s="90"/>
      <c r="F196" s="90"/>
      <c r="G196" s="90"/>
      <c r="H196" s="90"/>
      <c r="J196" s="88"/>
    </row>
    <row r="197" spans="1:29" s="10" customFormat="1" ht="19.899999999999999" customHeight="1" x14ac:dyDescent="0.2">
      <c r="B197" s="91"/>
      <c r="D197" s="92" t="s">
        <v>2982</v>
      </c>
      <c r="E197" s="93"/>
      <c r="F197" s="93"/>
      <c r="G197" s="93"/>
      <c r="H197" s="93"/>
      <c r="J197" s="91"/>
    </row>
    <row r="198" spans="1:29" s="10" customFormat="1" ht="19.899999999999999" customHeight="1" x14ac:dyDescent="0.2">
      <c r="B198" s="91"/>
      <c r="D198" s="92" t="s">
        <v>2983</v>
      </c>
      <c r="E198" s="93"/>
      <c r="F198" s="93"/>
      <c r="G198" s="93"/>
      <c r="H198" s="93"/>
      <c r="J198" s="91"/>
    </row>
    <row r="199" spans="1:29" s="2" customFormat="1" ht="21.75" customHeight="1" x14ac:dyDescent="0.2">
      <c r="A199" s="25"/>
      <c r="B199" s="26"/>
      <c r="C199" s="25"/>
      <c r="D199" s="25"/>
      <c r="E199" s="25"/>
      <c r="F199" s="25"/>
      <c r="G199" s="25"/>
      <c r="H199" s="25"/>
      <c r="I199" s="25"/>
      <c r="J199" s="31"/>
      <c r="Q199" s="25"/>
      <c r="R199" s="25"/>
      <c r="S199" s="25"/>
      <c r="T199" s="25"/>
      <c r="U199" s="25"/>
      <c r="V199" s="25"/>
      <c r="W199" s="25"/>
      <c r="X199" s="25"/>
      <c r="Y199" s="25"/>
      <c r="Z199" s="25"/>
      <c r="AA199" s="25"/>
      <c r="AB199" s="25"/>
      <c r="AC199" s="25"/>
    </row>
    <row r="200" spans="1:29" s="2" customFormat="1" ht="6.95" customHeight="1" x14ac:dyDescent="0.2">
      <c r="A200" s="25"/>
      <c r="B200" s="35"/>
      <c r="C200" s="36"/>
      <c r="D200" s="36"/>
      <c r="E200" s="36"/>
      <c r="F200" s="36"/>
      <c r="G200" s="36"/>
      <c r="H200" s="36"/>
      <c r="I200" s="36"/>
      <c r="J200" s="31"/>
      <c r="Q200" s="25"/>
      <c r="R200" s="25"/>
      <c r="S200" s="25"/>
      <c r="T200" s="25"/>
      <c r="U200" s="25"/>
      <c r="V200" s="25"/>
      <c r="W200" s="25"/>
      <c r="X200" s="25"/>
      <c r="Y200" s="25"/>
      <c r="Z200" s="25"/>
      <c r="AA200" s="25"/>
      <c r="AB200" s="25"/>
      <c r="AC200" s="25"/>
    </row>
    <row r="204" spans="1:29" s="2" customFormat="1" ht="6.95" customHeight="1" x14ac:dyDescent="0.2">
      <c r="A204" s="25"/>
      <c r="B204" s="37"/>
      <c r="C204" s="38"/>
      <c r="D204" s="38"/>
      <c r="E204" s="38"/>
      <c r="F204" s="38"/>
      <c r="G204" s="38"/>
      <c r="H204" s="38"/>
      <c r="I204" s="38"/>
      <c r="J204" s="31"/>
      <c r="Q204" s="25"/>
      <c r="R204" s="25"/>
      <c r="S204" s="25"/>
      <c r="T204" s="25"/>
      <c r="U204" s="25"/>
      <c r="V204" s="25"/>
      <c r="W204" s="25"/>
      <c r="X204" s="25"/>
      <c r="Y204" s="25"/>
      <c r="Z204" s="25"/>
      <c r="AA204" s="25"/>
      <c r="AB204" s="25"/>
      <c r="AC204" s="25"/>
    </row>
    <row r="205" spans="1:29" s="2" customFormat="1" ht="24.95" customHeight="1" x14ac:dyDescent="0.2">
      <c r="A205" s="25"/>
      <c r="B205" s="26"/>
      <c r="C205" s="18" t="str">
        <f>'001 - Oprava střechy VB'!C116</f>
        <v>ORIENTAČNÍ SOUPIS PRACÍ</v>
      </c>
      <c r="D205" s="25"/>
      <c r="E205" s="25"/>
      <c r="F205" s="25"/>
      <c r="G205" s="25"/>
      <c r="H205" s="25"/>
      <c r="I205" s="25"/>
      <c r="J205" s="31"/>
      <c r="Q205" s="25"/>
      <c r="R205" s="25"/>
      <c r="S205" s="25"/>
      <c r="T205" s="25"/>
      <c r="U205" s="25"/>
      <c r="V205" s="25"/>
      <c r="W205" s="25"/>
      <c r="X205" s="25"/>
      <c r="Y205" s="25"/>
      <c r="Z205" s="25"/>
      <c r="AA205" s="25"/>
      <c r="AB205" s="25"/>
      <c r="AC205" s="25"/>
    </row>
    <row r="206" spans="1:29" s="2" customFormat="1" ht="6.95" customHeight="1" x14ac:dyDescent="0.2">
      <c r="A206" s="25"/>
      <c r="B206" s="26"/>
      <c r="C206" s="25"/>
      <c r="D206" s="25"/>
      <c r="E206" s="25"/>
      <c r="F206" s="25"/>
      <c r="G206" s="25"/>
      <c r="H206" s="25"/>
      <c r="I206" s="25"/>
      <c r="J206" s="31"/>
      <c r="Q206" s="25"/>
      <c r="R206" s="25"/>
      <c r="S206" s="25"/>
      <c r="T206" s="25"/>
      <c r="U206" s="25"/>
      <c r="V206" s="25"/>
      <c r="W206" s="25"/>
      <c r="X206" s="25"/>
      <c r="Y206" s="25"/>
      <c r="Z206" s="25"/>
      <c r="AA206" s="25"/>
      <c r="AB206" s="25"/>
      <c r="AC206" s="25"/>
    </row>
    <row r="207" spans="1:29" s="2" customFormat="1" ht="12" customHeight="1" x14ac:dyDescent="0.2">
      <c r="A207" s="25"/>
      <c r="B207" s="26"/>
      <c r="C207" s="23" t="s">
        <v>14</v>
      </c>
      <c r="D207" s="25"/>
      <c r="E207" s="25"/>
      <c r="F207" s="25"/>
      <c r="G207" s="25"/>
      <c r="H207" s="25"/>
      <c r="I207" s="25"/>
      <c r="J207" s="31"/>
      <c r="Q207" s="25"/>
      <c r="R207" s="25"/>
      <c r="S207" s="25"/>
      <c r="T207" s="25"/>
      <c r="U207" s="25"/>
      <c r="V207" s="25"/>
      <c r="W207" s="25"/>
      <c r="X207" s="25"/>
      <c r="Y207" s="25"/>
      <c r="Z207" s="25"/>
      <c r="AA207" s="25"/>
      <c r="AB207" s="25"/>
      <c r="AC207" s="25"/>
    </row>
    <row r="208" spans="1:29" s="2" customFormat="1" ht="26.25" customHeight="1" x14ac:dyDescent="0.2">
      <c r="A208" s="25"/>
      <c r="B208" s="26"/>
      <c r="C208" s="25"/>
      <c r="D208" s="25"/>
      <c r="E208" s="202" t="str">
        <f>E7</f>
        <v>Údržbové a dílčí opravné práce na objektech u SPS OŘ PHA 2023-2024 - Praha město</v>
      </c>
      <c r="F208" s="203"/>
      <c r="G208" s="203"/>
      <c r="H208" s="203"/>
      <c r="I208" s="25"/>
      <c r="J208" s="31"/>
      <c r="Q208" s="25"/>
      <c r="R208" s="25"/>
      <c r="S208" s="25"/>
      <c r="T208" s="25"/>
      <c r="U208" s="25"/>
      <c r="V208" s="25"/>
      <c r="W208" s="25"/>
      <c r="X208" s="25"/>
      <c r="Y208" s="25"/>
      <c r="Z208" s="25"/>
      <c r="AA208" s="25"/>
      <c r="AB208" s="25"/>
      <c r="AC208" s="25"/>
    </row>
    <row r="209" spans="1:63" s="2" customFormat="1" ht="12" customHeight="1" x14ac:dyDescent="0.2">
      <c r="A209" s="25"/>
      <c r="B209" s="26"/>
      <c r="C209" s="23" t="s">
        <v>114</v>
      </c>
      <c r="D209" s="25"/>
      <c r="E209" s="25"/>
      <c r="F209" s="25"/>
      <c r="G209" s="25"/>
      <c r="H209" s="25"/>
      <c r="I209" s="25"/>
      <c r="J209" s="31"/>
      <c r="Q209" s="25"/>
      <c r="R209" s="25"/>
      <c r="S209" s="25"/>
      <c r="T209" s="25"/>
      <c r="U209" s="25"/>
      <c r="V209" s="25"/>
      <c r="W209" s="25"/>
      <c r="X209" s="25"/>
      <c r="Y209" s="25"/>
      <c r="Z209" s="25"/>
      <c r="AA209" s="25"/>
      <c r="AB209" s="25"/>
      <c r="AC209" s="25"/>
    </row>
    <row r="210" spans="1:63" s="2" customFormat="1" ht="16.5" customHeight="1" x14ac:dyDescent="0.2">
      <c r="A210" s="25"/>
      <c r="B210" s="26"/>
      <c r="C210" s="25"/>
      <c r="D210" s="25"/>
      <c r="E210" s="167" t="str">
        <f>E9</f>
        <v>015 - Elektroinstalace a hromosvod</v>
      </c>
      <c r="F210" s="201"/>
      <c r="G210" s="201"/>
      <c r="H210" s="201"/>
      <c r="I210" s="25"/>
      <c r="J210" s="31"/>
      <c r="Q210" s="25"/>
      <c r="R210" s="25"/>
      <c r="S210" s="25"/>
      <c r="T210" s="25"/>
      <c r="U210" s="25"/>
      <c r="V210" s="25"/>
      <c r="W210" s="25"/>
      <c r="X210" s="25"/>
      <c r="Y210" s="25"/>
      <c r="Z210" s="25"/>
      <c r="AA210" s="25"/>
      <c r="AB210" s="25"/>
      <c r="AC210" s="25"/>
    </row>
    <row r="211" spans="1:63" s="2" customFormat="1" ht="6.95" customHeight="1" x14ac:dyDescent="0.2">
      <c r="A211" s="25"/>
      <c r="B211" s="26"/>
      <c r="C211" s="25"/>
      <c r="D211" s="25"/>
      <c r="E211" s="25"/>
      <c r="F211" s="25"/>
      <c r="G211" s="25"/>
      <c r="H211" s="25"/>
      <c r="I211" s="25"/>
      <c r="J211" s="31"/>
      <c r="Q211" s="25"/>
      <c r="R211" s="25"/>
      <c r="S211" s="25"/>
      <c r="T211" s="25"/>
      <c r="U211" s="25"/>
      <c r="V211" s="25"/>
      <c r="W211" s="25"/>
      <c r="X211" s="25"/>
      <c r="Y211" s="25"/>
      <c r="Z211" s="25"/>
      <c r="AA211" s="25"/>
      <c r="AB211" s="25"/>
      <c r="AC211" s="25"/>
    </row>
    <row r="212" spans="1:63" s="2" customFormat="1" ht="12" customHeight="1" x14ac:dyDescent="0.2">
      <c r="A212" s="25"/>
      <c r="B212" s="26"/>
      <c r="C212" s="23" t="s">
        <v>18</v>
      </c>
      <c r="D212" s="25"/>
      <c r="E212" s="25"/>
      <c r="F212" s="21" t="str">
        <f>F12</f>
        <v>Obvod OŘ Praha</v>
      </c>
      <c r="G212" s="25"/>
      <c r="H212" s="25"/>
      <c r="I212" s="25"/>
      <c r="J212" s="31"/>
      <c r="Q212" s="25"/>
      <c r="R212" s="25"/>
      <c r="S212" s="25"/>
      <c r="T212" s="25"/>
      <c r="U212" s="25"/>
      <c r="V212" s="25"/>
      <c r="W212" s="25"/>
      <c r="X212" s="25"/>
      <c r="Y212" s="25"/>
      <c r="Z212" s="25"/>
      <c r="AA212" s="25"/>
      <c r="AB212" s="25"/>
      <c r="AC212" s="25"/>
    </row>
    <row r="213" spans="1:63" s="2" customFormat="1" ht="6.95" customHeight="1" x14ac:dyDescent="0.2">
      <c r="A213" s="25"/>
      <c r="B213" s="26"/>
      <c r="C213" s="25"/>
      <c r="D213" s="25"/>
      <c r="E213" s="25"/>
      <c r="F213" s="25"/>
      <c r="G213" s="25"/>
      <c r="H213" s="25"/>
      <c r="I213" s="25"/>
      <c r="J213" s="31"/>
      <c r="Q213" s="25"/>
      <c r="R213" s="25"/>
      <c r="S213" s="25"/>
      <c r="T213" s="25"/>
      <c r="U213" s="25"/>
      <c r="V213" s="25"/>
      <c r="W213" s="25"/>
      <c r="X213" s="25"/>
      <c r="Y213" s="25"/>
      <c r="Z213" s="25"/>
      <c r="AA213" s="25"/>
      <c r="AB213" s="25"/>
      <c r="AC213" s="25"/>
    </row>
    <row r="214" spans="1:63" s="2" customFormat="1" ht="15.2" customHeight="1" x14ac:dyDescent="0.2">
      <c r="A214" s="25"/>
      <c r="B214" s="26"/>
      <c r="C214" s="23" t="s">
        <v>22</v>
      </c>
      <c r="D214" s="25"/>
      <c r="E214" s="25"/>
      <c r="F214" s="21" t="str">
        <f>E15</f>
        <v>Správa železnic, státní organizace</v>
      </c>
      <c r="G214" s="25"/>
      <c r="H214" s="25"/>
      <c r="I214" s="25"/>
      <c r="J214" s="31"/>
      <c r="Q214" s="25"/>
      <c r="R214" s="25"/>
      <c r="S214" s="25"/>
      <c r="T214" s="25"/>
      <c r="U214" s="25"/>
      <c r="V214" s="25"/>
      <c r="W214" s="25"/>
      <c r="X214" s="25"/>
      <c r="Y214" s="25"/>
      <c r="Z214" s="25"/>
      <c r="AA214" s="25"/>
      <c r="AB214" s="25"/>
      <c r="AC214" s="25"/>
    </row>
    <row r="215" spans="1:63" s="2" customFormat="1" ht="15.2" customHeight="1" x14ac:dyDescent="0.2">
      <c r="A215" s="25"/>
      <c r="B215" s="26"/>
      <c r="C215" s="23" t="s">
        <v>28</v>
      </c>
      <c r="D215" s="25"/>
      <c r="E215" s="25"/>
      <c r="F215" s="21" t="str">
        <f>IF(E18="","",E18)</f>
        <v xml:space="preserve"> </v>
      </c>
      <c r="G215" s="25"/>
      <c r="H215" s="25"/>
      <c r="I215" s="25"/>
      <c r="J215" s="31"/>
      <c r="Q215" s="25"/>
      <c r="R215" s="25"/>
      <c r="S215" s="25"/>
      <c r="T215" s="25"/>
      <c r="U215" s="25"/>
      <c r="V215" s="25"/>
      <c r="W215" s="25"/>
      <c r="X215" s="25"/>
      <c r="Y215" s="25"/>
      <c r="Z215" s="25"/>
      <c r="AA215" s="25"/>
      <c r="AB215" s="25"/>
      <c r="AC215" s="25"/>
    </row>
    <row r="216" spans="1:63" s="2" customFormat="1" ht="10.35" customHeight="1" x14ac:dyDescent="0.2">
      <c r="A216" s="25"/>
      <c r="B216" s="26"/>
      <c r="C216" s="25"/>
      <c r="D216" s="25"/>
      <c r="E216" s="25"/>
      <c r="F216" s="25"/>
      <c r="G216" s="25"/>
      <c r="H216" s="25"/>
      <c r="I216" s="25"/>
      <c r="J216" s="31"/>
      <c r="Q216" s="25"/>
      <c r="R216" s="25"/>
      <c r="S216" s="25"/>
      <c r="T216" s="25"/>
      <c r="U216" s="25"/>
      <c r="V216" s="25"/>
      <c r="W216" s="25"/>
      <c r="X216" s="25"/>
      <c r="Y216" s="25"/>
      <c r="Z216" s="25"/>
      <c r="AA216" s="25"/>
      <c r="AB216" s="25"/>
      <c r="AC216" s="25"/>
    </row>
    <row r="217" spans="1:63" s="11" customFormat="1" ht="29.25" customHeight="1" x14ac:dyDescent="0.2">
      <c r="A217" s="94"/>
      <c r="B217" s="95"/>
      <c r="C217" s="96" t="s">
        <v>131</v>
      </c>
      <c r="D217" s="97" t="s">
        <v>43</v>
      </c>
      <c r="E217" s="97" t="s">
        <v>40</v>
      </c>
      <c r="F217" s="97" t="s">
        <v>41</v>
      </c>
      <c r="G217" s="97" t="s">
        <v>132</v>
      </c>
      <c r="H217" s="97" t="s">
        <v>133</v>
      </c>
      <c r="I217" s="98" t="s">
        <v>134</v>
      </c>
      <c r="J217" s="99"/>
      <c r="K217" s="49" t="s">
        <v>1</v>
      </c>
      <c r="L217" s="50" t="s">
        <v>36</v>
      </c>
      <c r="M217" s="50" t="s">
        <v>135</v>
      </c>
      <c r="N217" s="50" t="s">
        <v>136</v>
      </c>
      <c r="O217" s="50" t="s">
        <v>137</v>
      </c>
      <c r="P217" s="50" t="s">
        <v>138</v>
      </c>
      <c r="Q217" s="50" t="s">
        <v>139</v>
      </c>
      <c r="R217" s="51" t="s">
        <v>140</v>
      </c>
      <c r="S217" s="94"/>
      <c r="T217" s="94"/>
      <c r="U217" s="94"/>
      <c r="V217" s="94"/>
      <c r="W217" s="94"/>
      <c r="X217" s="94"/>
      <c r="Y217" s="94"/>
      <c r="Z217" s="94"/>
      <c r="AA217" s="94"/>
      <c r="AB217" s="94"/>
      <c r="AC217" s="94"/>
    </row>
    <row r="218" spans="1:63" s="2" customFormat="1" ht="22.9" customHeight="1" x14ac:dyDescent="0.2">
      <c r="A218" s="25"/>
      <c r="B218" s="26"/>
      <c r="C218" s="56"/>
      <c r="D218" s="25"/>
      <c r="E218" s="25"/>
      <c r="F218" s="25"/>
      <c r="G218" s="25"/>
      <c r="H218" s="25"/>
      <c r="I218" s="25"/>
      <c r="J218" s="26"/>
      <c r="K218" s="52"/>
      <c r="L218" s="43"/>
      <c r="M218" s="53"/>
      <c r="N218" s="100">
        <f>N219+N259+N270+N281+N291+N302+N313+N324+N333+N340+N347+N354+N359+N448+N480+N492</f>
        <v>6.5393799999999995</v>
      </c>
      <c r="O218" s="53"/>
      <c r="P218" s="100">
        <f>P219+P259+P270+P281+P291+P302+P313+P324+P333+P340+P347+P354+P359+P448+P480+P492</f>
        <v>0</v>
      </c>
      <c r="Q218" s="53"/>
      <c r="R218" s="101">
        <f>R219+R259+R270+R281+R291+R302+R313+R324+R333+R340+R347+R354+R359+R448+R480+R492</f>
        <v>0</v>
      </c>
      <c r="S218" s="25"/>
      <c r="T218" s="25"/>
      <c r="U218" s="25"/>
      <c r="V218" s="25"/>
      <c r="W218" s="25"/>
      <c r="X218" s="25"/>
      <c r="Y218" s="25"/>
      <c r="Z218" s="25"/>
      <c r="AA218" s="25"/>
      <c r="AB218" s="25"/>
      <c r="AC218" s="25"/>
      <c r="AR218" s="14" t="s">
        <v>56</v>
      </c>
      <c r="AS218" s="14" t="s">
        <v>117</v>
      </c>
      <c r="BI218" s="102" t="e">
        <f>BI219+BI259+BI270+BI281+BI291+BI302+BI313+BI324+BI333+BI340+BI347+BI354+BI359+BI448+BI480+BI492</f>
        <v>#REF!</v>
      </c>
    </row>
    <row r="219" spans="1:63" s="12" customFormat="1" ht="25.9" customHeight="1" x14ac:dyDescent="0.2">
      <c r="B219" s="103"/>
      <c r="D219" s="104" t="s">
        <v>56</v>
      </c>
      <c r="E219" s="105" t="s">
        <v>1636</v>
      </c>
      <c r="F219" s="105" t="s">
        <v>2984</v>
      </c>
      <c r="J219" s="103"/>
      <c r="K219" s="106"/>
      <c r="L219" s="107"/>
      <c r="M219" s="107"/>
      <c r="N219" s="108">
        <f>N220+N223+N226+N229+N231+N233+N235+N237+N239+N252+N254+N256</f>
        <v>0</v>
      </c>
      <c r="O219" s="107"/>
      <c r="P219" s="108">
        <f>P220+P223+P226+P229+P231+P233+P235+P237+P239+P252+P254+P256</f>
        <v>0</v>
      </c>
      <c r="Q219" s="107"/>
      <c r="R219" s="109">
        <f>R220+R223+R226+R229+R231+R233+R235+R237+R239+R252+R254+R256</f>
        <v>0</v>
      </c>
      <c r="AP219" s="104" t="s">
        <v>65</v>
      </c>
      <c r="AR219" s="110" t="s">
        <v>56</v>
      </c>
      <c r="AS219" s="110" t="s">
        <v>57</v>
      </c>
      <c r="AW219" s="104" t="s">
        <v>144</v>
      </c>
      <c r="BI219" s="111" t="e">
        <f>BI220+BI223+BI226+BI229+BI231+BI233+BI235+BI237+BI239+BI252+BI254+BI256</f>
        <v>#REF!</v>
      </c>
    </row>
    <row r="220" spans="1:63" s="12" customFormat="1" ht="22.9" customHeight="1" x14ac:dyDescent="0.2">
      <c r="B220" s="103"/>
      <c r="D220" s="104" t="s">
        <v>56</v>
      </c>
      <c r="E220" s="125" t="s">
        <v>2985</v>
      </c>
      <c r="F220" s="125" t="s">
        <v>2986</v>
      </c>
      <c r="J220" s="103"/>
      <c r="K220" s="106"/>
      <c r="L220" s="107"/>
      <c r="M220" s="107"/>
      <c r="N220" s="108">
        <f>SUM(N221:N222)</f>
        <v>0</v>
      </c>
      <c r="O220" s="107"/>
      <c r="P220" s="108">
        <f>SUM(P221:P222)</f>
        <v>0</v>
      </c>
      <c r="Q220" s="107"/>
      <c r="R220" s="109">
        <f>SUM(R221:R222)</f>
        <v>0</v>
      </c>
      <c r="AP220" s="104" t="s">
        <v>65</v>
      </c>
      <c r="AR220" s="110" t="s">
        <v>56</v>
      </c>
      <c r="AS220" s="110" t="s">
        <v>65</v>
      </c>
      <c r="AW220" s="104" t="s">
        <v>144</v>
      </c>
      <c r="BI220" s="111" t="e">
        <f>SUM(BI221:BI222)</f>
        <v>#REF!</v>
      </c>
    </row>
    <row r="221" spans="1:63" s="2" customFormat="1" ht="24.2" customHeight="1" x14ac:dyDescent="0.2">
      <c r="A221" s="25"/>
      <c r="B221" s="112"/>
      <c r="C221" s="113" t="s">
        <v>65</v>
      </c>
      <c r="D221" s="113" t="s">
        <v>145</v>
      </c>
      <c r="E221" s="114" t="s">
        <v>2987</v>
      </c>
      <c r="F221" s="115" t="s">
        <v>2988</v>
      </c>
      <c r="G221" s="116" t="s">
        <v>905</v>
      </c>
      <c r="H221" s="117">
        <v>1.4730000000000001</v>
      </c>
      <c r="I221" s="118"/>
      <c r="J221" s="26"/>
      <c r="K221" s="119" t="s">
        <v>1</v>
      </c>
      <c r="L221" s="120" t="s">
        <v>37</v>
      </c>
      <c r="M221" s="121">
        <v>0</v>
      </c>
      <c r="N221" s="121">
        <f>M221*H221</f>
        <v>0</v>
      </c>
      <c r="O221" s="121">
        <v>0</v>
      </c>
      <c r="P221" s="121">
        <f>O221*H221</f>
        <v>0</v>
      </c>
      <c r="Q221" s="121">
        <v>0</v>
      </c>
      <c r="R221" s="122">
        <f>Q221*H221</f>
        <v>0</v>
      </c>
      <c r="S221" s="25"/>
      <c r="T221" s="25"/>
      <c r="U221" s="25"/>
      <c r="V221" s="25"/>
      <c r="W221" s="25"/>
      <c r="X221" s="25"/>
      <c r="Y221" s="25"/>
      <c r="Z221" s="25"/>
      <c r="AA221" s="25"/>
      <c r="AB221" s="25"/>
      <c r="AC221" s="25"/>
      <c r="AP221" s="123" t="s">
        <v>143</v>
      </c>
      <c r="AR221" s="123" t="s">
        <v>145</v>
      </c>
      <c r="AS221" s="123" t="s">
        <v>67</v>
      </c>
      <c r="AW221" s="14" t="s">
        <v>144</v>
      </c>
      <c r="BC221" s="124" t="e">
        <f>IF(L221="základní",#REF!,0)</f>
        <v>#REF!</v>
      </c>
      <c r="BD221" s="124">
        <f>IF(L221="snížená",#REF!,0)</f>
        <v>0</v>
      </c>
      <c r="BE221" s="124">
        <f>IF(L221="zákl. přenesená",#REF!,0)</f>
        <v>0</v>
      </c>
      <c r="BF221" s="124">
        <f>IF(L221="sníž. přenesená",#REF!,0)</f>
        <v>0</v>
      </c>
      <c r="BG221" s="124">
        <f>IF(L221="nulová",#REF!,0)</f>
        <v>0</v>
      </c>
      <c r="BH221" s="14" t="s">
        <v>65</v>
      </c>
      <c r="BI221" s="124" t="e">
        <f>ROUND(#REF!*H221,2)</f>
        <v>#REF!</v>
      </c>
      <c r="BJ221" s="14" t="s">
        <v>143</v>
      </c>
      <c r="BK221" s="123" t="s">
        <v>67</v>
      </c>
    </row>
    <row r="222" spans="1:63" s="2" customFormat="1" ht="24.2" customHeight="1" x14ac:dyDescent="0.2">
      <c r="A222" s="25"/>
      <c r="B222" s="112"/>
      <c r="C222" s="113" t="s">
        <v>67</v>
      </c>
      <c r="D222" s="113" t="s">
        <v>145</v>
      </c>
      <c r="E222" s="114" t="s">
        <v>2989</v>
      </c>
      <c r="F222" s="115" t="s">
        <v>2990</v>
      </c>
      <c r="G222" s="116" t="s">
        <v>905</v>
      </c>
      <c r="H222" s="117">
        <v>1.4730000000000001</v>
      </c>
      <c r="I222" s="118"/>
      <c r="J222" s="26"/>
      <c r="K222" s="119" t="s">
        <v>1</v>
      </c>
      <c r="L222" s="120" t="s">
        <v>37</v>
      </c>
      <c r="M222" s="121">
        <v>0</v>
      </c>
      <c r="N222" s="121">
        <f>M222*H222</f>
        <v>0</v>
      </c>
      <c r="O222" s="121">
        <v>0</v>
      </c>
      <c r="P222" s="121">
        <f>O222*H222</f>
        <v>0</v>
      </c>
      <c r="Q222" s="121">
        <v>0</v>
      </c>
      <c r="R222" s="122">
        <f>Q222*H222</f>
        <v>0</v>
      </c>
      <c r="S222" s="25"/>
      <c r="T222" s="25"/>
      <c r="U222" s="25"/>
      <c r="V222" s="25"/>
      <c r="W222" s="25"/>
      <c r="X222" s="25"/>
      <c r="Y222" s="25"/>
      <c r="Z222" s="25"/>
      <c r="AA222" s="25"/>
      <c r="AB222" s="25"/>
      <c r="AC222" s="25"/>
      <c r="AP222" s="123" t="s">
        <v>143</v>
      </c>
      <c r="AR222" s="123" t="s">
        <v>145</v>
      </c>
      <c r="AS222" s="123" t="s">
        <v>67</v>
      </c>
      <c r="AW222" s="14" t="s">
        <v>144</v>
      </c>
      <c r="BC222" s="124" t="e">
        <f>IF(L222="základní",#REF!,0)</f>
        <v>#REF!</v>
      </c>
      <c r="BD222" s="124">
        <f>IF(L222="snížená",#REF!,0)</f>
        <v>0</v>
      </c>
      <c r="BE222" s="124">
        <f>IF(L222="zákl. přenesená",#REF!,0)</f>
        <v>0</v>
      </c>
      <c r="BF222" s="124">
        <f>IF(L222="sníž. přenesená",#REF!,0)</f>
        <v>0</v>
      </c>
      <c r="BG222" s="124">
        <f>IF(L222="nulová",#REF!,0)</f>
        <v>0</v>
      </c>
      <c r="BH222" s="14" t="s">
        <v>65</v>
      </c>
      <c r="BI222" s="124" t="e">
        <f>ROUND(#REF!*H222,2)</f>
        <v>#REF!</v>
      </c>
      <c r="BJ222" s="14" t="s">
        <v>143</v>
      </c>
      <c r="BK222" s="123" t="s">
        <v>143</v>
      </c>
    </row>
    <row r="223" spans="1:63" s="12" customFormat="1" ht="22.9" customHeight="1" x14ac:dyDescent="0.2">
      <c r="B223" s="103"/>
      <c r="D223" s="104" t="s">
        <v>56</v>
      </c>
      <c r="E223" s="125" t="s">
        <v>2991</v>
      </c>
      <c r="F223" s="125" t="s">
        <v>2992</v>
      </c>
      <c r="J223" s="103"/>
      <c r="K223" s="106"/>
      <c r="L223" s="107"/>
      <c r="M223" s="107"/>
      <c r="N223" s="108">
        <f>SUM(N224:N225)</f>
        <v>0</v>
      </c>
      <c r="O223" s="107"/>
      <c r="P223" s="108">
        <f>SUM(P224:P225)</f>
        <v>0</v>
      </c>
      <c r="Q223" s="107"/>
      <c r="R223" s="109">
        <f>SUM(R224:R225)</f>
        <v>0</v>
      </c>
      <c r="AP223" s="104" t="s">
        <v>65</v>
      </c>
      <c r="AR223" s="110" t="s">
        <v>56</v>
      </c>
      <c r="AS223" s="110" t="s">
        <v>65</v>
      </c>
      <c r="AW223" s="104" t="s">
        <v>144</v>
      </c>
      <c r="BI223" s="111" t="e">
        <f>SUM(BI224:BI225)</f>
        <v>#REF!</v>
      </c>
    </row>
    <row r="224" spans="1:63" s="2" customFormat="1" ht="24.2" customHeight="1" x14ac:dyDescent="0.2">
      <c r="A224" s="25"/>
      <c r="B224" s="112"/>
      <c r="C224" s="113" t="s">
        <v>151</v>
      </c>
      <c r="D224" s="113" t="s">
        <v>145</v>
      </c>
      <c r="E224" s="114" t="s">
        <v>2987</v>
      </c>
      <c r="F224" s="115" t="s">
        <v>2988</v>
      </c>
      <c r="G224" s="116" t="s">
        <v>905</v>
      </c>
      <c r="H224" s="117">
        <v>1.4730000000000001</v>
      </c>
      <c r="I224" s="118"/>
      <c r="J224" s="26"/>
      <c r="K224" s="119" t="s">
        <v>1</v>
      </c>
      <c r="L224" s="120" t="s">
        <v>37</v>
      </c>
      <c r="M224" s="121">
        <v>0</v>
      </c>
      <c r="N224" s="121">
        <f>M224*H224</f>
        <v>0</v>
      </c>
      <c r="O224" s="121">
        <v>0</v>
      </c>
      <c r="P224" s="121">
        <f>O224*H224</f>
        <v>0</v>
      </c>
      <c r="Q224" s="121">
        <v>0</v>
      </c>
      <c r="R224" s="122">
        <f>Q224*H224</f>
        <v>0</v>
      </c>
      <c r="S224" s="25"/>
      <c r="T224" s="25"/>
      <c r="U224" s="25"/>
      <c r="V224" s="25"/>
      <c r="W224" s="25"/>
      <c r="X224" s="25"/>
      <c r="Y224" s="25"/>
      <c r="Z224" s="25"/>
      <c r="AA224" s="25"/>
      <c r="AB224" s="25"/>
      <c r="AC224" s="25"/>
      <c r="AP224" s="123" t="s">
        <v>143</v>
      </c>
      <c r="AR224" s="123" t="s">
        <v>145</v>
      </c>
      <c r="AS224" s="123" t="s">
        <v>67</v>
      </c>
      <c r="AW224" s="14" t="s">
        <v>144</v>
      </c>
      <c r="BC224" s="124" t="e">
        <f>IF(L224="základní",#REF!,0)</f>
        <v>#REF!</v>
      </c>
      <c r="BD224" s="124">
        <f>IF(L224="snížená",#REF!,0)</f>
        <v>0</v>
      </c>
      <c r="BE224" s="124">
        <f>IF(L224="zákl. přenesená",#REF!,0)</f>
        <v>0</v>
      </c>
      <c r="BF224" s="124">
        <f>IF(L224="sníž. přenesená",#REF!,0)</f>
        <v>0</v>
      </c>
      <c r="BG224" s="124">
        <f>IF(L224="nulová",#REF!,0)</f>
        <v>0</v>
      </c>
      <c r="BH224" s="14" t="s">
        <v>65</v>
      </c>
      <c r="BI224" s="124" t="e">
        <f>ROUND(#REF!*H224,2)</f>
        <v>#REF!</v>
      </c>
      <c r="BJ224" s="14" t="s">
        <v>143</v>
      </c>
      <c r="BK224" s="123" t="s">
        <v>171</v>
      </c>
    </row>
    <row r="225" spans="1:63" s="2" customFormat="1" ht="24.2" customHeight="1" x14ac:dyDescent="0.2">
      <c r="A225" s="25"/>
      <c r="B225" s="112"/>
      <c r="C225" s="113" t="s">
        <v>143</v>
      </c>
      <c r="D225" s="113" t="s">
        <v>145</v>
      </c>
      <c r="E225" s="114" t="s">
        <v>2989</v>
      </c>
      <c r="F225" s="115" t="s">
        <v>2990</v>
      </c>
      <c r="G225" s="116" t="s">
        <v>905</v>
      </c>
      <c r="H225" s="117">
        <v>1.4730000000000001</v>
      </c>
      <c r="I225" s="118"/>
      <c r="J225" s="26"/>
      <c r="K225" s="119" t="s">
        <v>1</v>
      </c>
      <c r="L225" s="120" t="s">
        <v>37</v>
      </c>
      <c r="M225" s="121">
        <v>0</v>
      </c>
      <c r="N225" s="121">
        <f>M225*H225</f>
        <v>0</v>
      </c>
      <c r="O225" s="121">
        <v>0</v>
      </c>
      <c r="P225" s="121">
        <f>O225*H225</f>
        <v>0</v>
      </c>
      <c r="Q225" s="121">
        <v>0</v>
      </c>
      <c r="R225" s="122">
        <f>Q225*H225</f>
        <v>0</v>
      </c>
      <c r="S225" s="25"/>
      <c r="T225" s="25"/>
      <c r="U225" s="25"/>
      <c r="V225" s="25"/>
      <c r="W225" s="25"/>
      <c r="X225" s="25"/>
      <c r="Y225" s="25"/>
      <c r="Z225" s="25"/>
      <c r="AA225" s="25"/>
      <c r="AB225" s="25"/>
      <c r="AC225" s="25"/>
      <c r="AP225" s="123" t="s">
        <v>143</v>
      </c>
      <c r="AR225" s="123" t="s">
        <v>145</v>
      </c>
      <c r="AS225" s="123" t="s">
        <v>67</v>
      </c>
      <c r="AW225" s="14" t="s">
        <v>144</v>
      </c>
      <c r="BC225" s="124" t="e">
        <f>IF(L225="základní",#REF!,0)</f>
        <v>#REF!</v>
      </c>
      <c r="BD225" s="124">
        <f>IF(L225="snížená",#REF!,0)</f>
        <v>0</v>
      </c>
      <c r="BE225" s="124">
        <f>IF(L225="zákl. přenesená",#REF!,0)</f>
        <v>0</v>
      </c>
      <c r="BF225" s="124">
        <f>IF(L225="sníž. přenesená",#REF!,0)</f>
        <v>0</v>
      </c>
      <c r="BG225" s="124">
        <f>IF(L225="nulová",#REF!,0)</f>
        <v>0</v>
      </c>
      <c r="BH225" s="14" t="s">
        <v>65</v>
      </c>
      <c r="BI225" s="124" t="e">
        <f>ROUND(#REF!*H225,2)</f>
        <v>#REF!</v>
      </c>
      <c r="BJ225" s="14" t="s">
        <v>143</v>
      </c>
      <c r="BK225" s="123" t="s">
        <v>180</v>
      </c>
    </row>
    <row r="226" spans="1:63" s="12" customFormat="1" ht="22.9" customHeight="1" x14ac:dyDescent="0.2">
      <c r="B226" s="103"/>
      <c r="D226" s="104" t="s">
        <v>56</v>
      </c>
      <c r="E226" s="125" t="s">
        <v>2993</v>
      </c>
      <c r="F226" s="125" t="s">
        <v>2994</v>
      </c>
      <c r="J226" s="103"/>
      <c r="K226" s="106"/>
      <c r="L226" s="107"/>
      <c r="M226" s="107"/>
      <c r="N226" s="108">
        <f>SUM(N227:N228)</f>
        <v>0</v>
      </c>
      <c r="O226" s="107"/>
      <c r="P226" s="108">
        <f>SUM(P227:P228)</f>
        <v>0</v>
      </c>
      <c r="Q226" s="107"/>
      <c r="R226" s="109">
        <f>SUM(R227:R228)</f>
        <v>0</v>
      </c>
      <c r="AP226" s="104" t="s">
        <v>65</v>
      </c>
      <c r="AR226" s="110" t="s">
        <v>56</v>
      </c>
      <c r="AS226" s="110" t="s">
        <v>65</v>
      </c>
      <c r="AW226" s="104" t="s">
        <v>144</v>
      </c>
      <c r="BI226" s="111" t="e">
        <f>SUM(BI227:BI228)</f>
        <v>#REF!</v>
      </c>
    </row>
    <row r="227" spans="1:63" s="2" customFormat="1" ht="24.2" customHeight="1" x14ac:dyDescent="0.2">
      <c r="A227" s="25"/>
      <c r="B227" s="112"/>
      <c r="C227" s="113" t="s">
        <v>166</v>
      </c>
      <c r="D227" s="113" t="s">
        <v>145</v>
      </c>
      <c r="E227" s="114" t="s">
        <v>2995</v>
      </c>
      <c r="F227" s="115" t="s">
        <v>2996</v>
      </c>
      <c r="G227" s="116" t="s">
        <v>905</v>
      </c>
      <c r="H227" s="117">
        <v>13.255000000000001</v>
      </c>
      <c r="I227" s="118"/>
      <c r="J227" s="26"/>
      <c r="K227" s="119" t="s">
        <v>1</v>
      </c>
      <c r="L227" s="120" t="s">
        <v>37</v>
      </c>
      <c r="M227" s="121">
        <v>0</v>
      </c>
      <c r="N227" s="121">
        <f>M227*H227</f>
        <v>0</v>
      </c>
      <c r="O227" s="121">
        <v>0</v>
      </c>
      <c r="P227" s="121">
        <f>O227*H227</f>
        <v>0</v>
      </c>
      <c r="Q227" s="121">
        <v>0</v>
      </c>
      <c r="R227" s="122">
        <f>Q227*H227</f>
        <v>0</v>
      </c>
      <c r="S227" s="25"/>
      <c r="T227" s="25"/>
      <c r="U227" s="25"/>
      <c r="V227" s="25"/>
      <c r="W227" s="25"/>
      <c r="X227" s="25"/>
      <c r="Y227" s="25"/>
      <c r="Z227" s="25"/>
      <c r="AA227" s="25"/>
      <c r="AB227" s="25"/>
      <c r="AC227" s="25"/>
      <c r="AP227" s="123" t="s">
        <v>143</v>
      </c>
      <c r="AR227" s="123" t="s">
        <v>145</v>
      </c>
      <c r="AS227" s="123" t="s">
        <v>67</v>
      </c>
      <c r="AW227" s="14" t="s">
        <v>144</v>
      </c>
      <c r="BC227" s="124" t="e">
        <f>IF(L227="základní",#REF!,0)</f>
        <v>#REF!</v>
      </c>
      <c r="BD227" s="124">
        <f>IF(L227="snížená",#REF!,0)</f>
        <v>0</v>
      </c>
      <c r="BE227" s="124">
        <f>IF(L227="zákl. přenesená",#REF!,0)</f>
        <v>0</v>
      </c>
      <c r="BF227" s="124">
        <f>IF(L227="sníž. přenesená",#REF!,0)</f>
        <v>0</v>
      </c>
      <c r="BG227" s="124">
        <f>IF(L227="nulová",#REF!,0)</f>
        <v>0</v>
      </c>
      <c r="BH227" s="14" t="s">
        <v>65</v>
      </c>
      <c r="BI227" s="124" t="e">
        <f>ROUND(#REF!*H227,2)</f>
        <v>#REF!</v>
      </c>
      <c r="BJ227" s="14" t="s">
        <v>143</v>
      </c>
      <c r="BK227" s="123" t="s">
        <v>187</v>
      </c>
    </row>
    <row r="228" spans="1:63" s="2" customFormat="1" ht="24.2" customHeight="1" x14ac:dyDescent="0.2">
      <c r="A228" s="25"/>
      <c r="B228" s="112"/>
      <c r="C228" s="113" t="s">
        <v>171</v>
      </c>
      <c r="D228" s="113" t="s">
        <v>145</v>
      </c>
      <c r="E228" s="114" t="s">
        <v>2997</v>
      </c>
      <c r="F228" s="115" t="s">
        <v>2998</v>
      </c>
      <c r="G228" s="116" t="s">
        <v>905</v>
      </c>
      <c r="H228" s="117">
        <v>2.9460000000000002</v>
      </c>
      <c r="I228" s="118"/>
      <c r="J228" s="26"/>
      <c r="K228" s="119" t="s">
        <v>1</v>
      </c>
      <c r="L228" s="120" t="s">
        <v>37</v>
      </c>
      <c r="M228" s="121">
        <v>0</v>
      </c>
      <c r="N228" s="121">
        <f>M228*H228</f>
        <v>0</v>
      </c>
      <c r="O228" s="121">
        <v>0</v>
      </c>
      <c r="P228" s="121">
        <f>O228*H228</f>
        <v>0</v>
      </c>
      <c r="Q228" s="121">
        <v>0</v>
      </c>
      <c r="R228" s="122">
        <f>Q228*H228</f>
        <v>0</v>
      </c>
      <c r="S228" s="25"/>
      <c r="T228" s="25"/>
      <c r="U228" s="25"/>
      <c r="V228" s="25"/>
      <c r="W228" s="25"/>
      <c r="X228" s="25"/>
      <c r="Y228" s="25"/>
      <c r="Z228" s="25"/>
      <c r="AA228" s="25"/>
      <c r="AB228" s="25"/>
      <c r="AC228" s="25"/>
      <c r="AP228" s="123" t="s">
        <v>143</v>
      </c>
      <c r="AR228" s="123" t="s">
        <v>145</v>
      </c>
      <c r="AS228" s="123" t="s">
        <v>67</v>
      </c>
      <c r="AW228" s="14" t="s">
        <v>144</v>
      </c>
      <c r="BC228" s="124" t="e">
        <f>IF(L228="základní",#REF!,0)</f>
        <v>#REF!</v>
      </c>
      <c r="BD228" s="124">
        <f>IF(L228="snížená",#REF!,0)</f>
        <v>0</v>
      </c>
      <c r="BE228" s="124">
        <f>IF(L228="zákl. přenesená",#REF!,0)</f>
        <v>0</v>
      </c>
      <c r="BF228" s="124">
        <f>IF(L228="sníž. přenesená",#REF!,0)</f>
        <v>0</v>
      </c>
      <c r="BG228" s="124">
        <f>IF(L228="nulová",#REF!,0)</f>
        <v>0</v>
      </c>
      <c r="BH228" s="14" t="s">
        <v>65</v>
      </c>
      <c r="BI228" s="124" t="e">
        <f>ROUND(#REF!*H228,2)</f>
        <v>#REF!</v>
      </c>
      <c r="BJ228" s="14" t="s">
        <v>143</v>
      </c>
      <c r="BK228" s="123" t="s">
        <v>195</v>
      </c>
    </row>
    <row r="229" spans="1:63" s="12" customFormat="1" ht="22.9" customHeight="1" x14ac:dyDescent="0.2">
      <c r="B229" s="103"/>
      <c r="D229" s="104" t="s">
        <v>56</v>
      </c>
      <c r="E229" s="125" t="s">
        <v>2999</v>
      </c>
      <c r="F229" s="125" t="s">
        <v>3000</v>
      </c>
      <c r="J229" s="103"/>
      <c r="K229" s="106"/>
      <c r="L229" s="107"/>
      <c r="M229" s="107"/>
      <c r="N229" s="108">
        <f>N230</f>
        <v>0</v>
      </c>
      <c r="O229" s="107"/>
      <c r="P229" s="108">
        <f>P230</f>
        <v>0</v>
      </c>
      <c r="Q229" s="107"/>
      <c r="R229" s="109">
        <f>R230</f>
        <v>0</v>
      </c>
      <c r="AP229" s="104" t="s">
        <v>65</v>
      </c>
      <c r="AR229" s="110" t="s">
        <v>56</v>
      </c>
      <c r="AS229" s="110" t="s">
        <v>65</v>
      </c>
      <c r="AW229" s="104" t="s">
        <v>144</v>
      </c>
      <c r="BI229" s="111" t="e">
        <f>BI230</f>
        <v>#REF!</v>
      </c>
    </row>
    <row r="230" spans="1:63" s="2" customFormat="1" ht="16.5" customHeight="1" x14ac:dyDescent="0.2">
      <c r="A230" s="25"/>
      <c r="B230" s="112"/>
      <c r="C230" s="113" t="s">
        <v>175</v>
      </c>
      <c r="D230" s="113" t="s">
        <v>145</v>
      </c>
      <c r="E230" s="114" t="s">
        <v>3001</v>
      </c>
      <c r="F230" s="115" t="s">
        <v>3002</v>
      </c>
      <c r="G230" s="116" t="s">
        <v>905</v>
      </c>
      <c r="H230" s="117">
        <v>0.73599999999999999</v>
      </c>
      <c r="I230" s="118"/>
      <c r="J230" s="26"/>
      <c r="K230" s="119" t="s">
        <v>1</v>
      </c>
      <c r="L230" s="120" t="s">
        <v>37</v>
      </c>
      <c r="M230" s="121">
        <v>0</v>
      </c>
      <c r="N230" s="121">
        <f>M230*H230</f>
        <v>0</v>
      </c>
      <c r="O230" s="121">
        <v>0</v>
      </c>
      <c r="P230" s="121">
        <f>O230*H230</f>
        <v>0</v>
      </c>
      <c r="Q230" s="121">
        <v>0</v>
      </c>
      <c r="R230" s="122">
        <f>Q230*H230</f>
        <v>0</v>
      </c>
      <c r="S230" s="25"/>
      <c r="T230" s="25"/>
      <c r="U230" s="25"/>
      <c r="V230" s="25"/>
      <c r="W230" s="25"/>
      <c r="X230" s="25"/>
      <c r="Y230" s="25"/>
      <c r="Z230" s="25"/>
      <c r="AA230" s="25"/>
      <c r="AB230" s="25"/>
      <c r="AC230" s="25"/>
      <c r="AP230" s="123" t="s">
        <v>143</v>
      </c>
      <c r="AR230" s="123" t="s">
        <v>145</v>
      </c>
      <c r="AS230" s="123" t="s">
        <v>67</v>
      </c>
      <c r="AW230" s="14" t="s">
        <v>144</v>
      </c>
      <c r="BC230" s="124" t="e">
        <f>IF(L230="základní",#REF!,0)</f>
        <v>#REF!</v>
      </c>
      <c r="BD230" s="124">
        <f>IF(L230="snížená",#REF!,0)</f>
        <v>0</v>
      </c>
      <c r="BE230" s="124">
        <f>IF(L230="zákl. přenesená",#REF!,0)</f>
        <v>0</v>
      </c>
      <c r="BF230" s="124">
        <f>IF(L230="sníž. přenesená",#REF!,0)</f>
        <v>0</v>
      </c>
      <c r="BG230" s="124">
        <f>IF(L230="nulová",#REF!,0)</f>
        <v>0</v>
      </c>
      <c r="BH230" s="14" t="s">
        <v>65</v>
      </c>
      <c r="BI230" s="124" t="e">
        <f>ROUND(#REF!*H230,2)</f>
        <v>#REF!</v>
      </c>
      <c r="BJ230" s="14" t="s">
        <v>143</v>
      </c>
      <c r="BK230" s="123" t="s">
        <v>204</v>
      </c>
    </row>
    <row r="231" spans="1:63" s="12" customFormat="1" ht="22.9" customHeight="1" x14ac:dyDescent="0.2">
      <c r="B231" s="103"/>
      <c r="D231" s="104" t="s">
        <v>56</v>
      </c>
      <c r="E231" s="125" t="s">
        <v>3003</v>
      </c>
      <c r="F231" s="125" t="s">
        <v>3004</v>
      </c>
      <c r="J231" s="103"/>
      <c r="K231" s="106"/>
      <c r="L231" s="107"/>
      <c r="M231" s="107"/>
      <c r="N231" s="108">
        <f>N232</f>
        <v>0</v>
      </c>
      <c r="O231" s="107"/>
      <c r="P231" s="108">
        <f>P232</f>
        <v>0</v>
      </c>
      <c r="Q231" s="107"/>
      <c r="R231" s="109">
        <f>R232</f>
        <v>0</v>
      </c>
      <c r="AP231" s="104" t="s">
        <v>65</v>
      </c>
      <c r="AR231" s="110" t="s">
        <v>56</v>
      </c>
      <c r="AS231" s="110" t="s">
        <v>65</v>
      </c>
      <c r="AW231" s="104" t="s">
        <v>144</v>
      </c>
      <c r="BI231" s="111" t="e">
        <f>BI232</f>
        <v>#REF!</v>
      </c>
    </row>
    <row r="232" spans="1:63" s="2" customFormat="1" ht="21.75" customHeight="1" x14ac:dyDescent="0.2">
      <c r="A232" s="25"/>
      <c r="B232" s="112"/>
      <c r="C232" s="113" t="s">
        <v>180</v>
      </c>
      <c r="D232" s="113" t="s">
        <v>145</v>
      </c>
      <c r="E232" s="114" t="s">
        <v>3005</v>
      </c>
      <c r="F232" s="115" t="s">
        <v>3006</v>
      </c>
      <c r="G232" s="116" t="s">
        <v>905</v>
      </c>
      <c r="H232" s="117">
        <v>0.73599999999999999</v>
      </c>
      <c r="I232" s="118"/>
      <c r="J232" s="26"/>
      <c r="K232" s="119" t="s">
        <v>1</v>
      </c>
      <c r="L232" s="120" t="s">
        <v>37</v>
      </c>
      <c r="M232" s="121">
        <v>0</v>
      </c>
      <c r="N232" s="121">
        <f>M232*H232</f>
        <v>0</v>
      </c>
      <c r="O232" s="121">
        <v>0</v>
      </c>
      <c r="P232" s="121">
        <f>O232*H232</f>
        <v>0</v>
      </c>
      <c r="Q232" s="121">
        <v>0</v>
      </c>
      <c r="R232" s="122">
        <f>Q232*H232</f>
        <v>0</v>
      </c>
      <c r="S232" s="25"/>
      <c r="T232" s="25"/>
      <c r="U232" s="25"/>
      <c r="V232" s="25"/>
      <c r="W232" s="25"/>
      <c r="X232" s="25"/>
      <c r="Y232" s="25"/>
      <c r="Z232" s="25"/>
      <c r="AA232" s="25"/>
      <c r="AB232" s="25"/>
      <c r="AC232" s="25"/>
      <c r="AP232" s="123" t="s">
        <v>143</v>
      </c>
      <c r="AR232" s="123" t="s">
        <v>145</v>
      </c>
      <c r="AS232" s="123" t="s">
        <v>67</v>
      </c>
      <c r="AW232" s="14" t="s">
        <v>144</v>
      </c>
      <c r="BC232" s="124" t="e">
        <f>IF(L232="základní",#REF!,0)</f>
        <v>#REF!</v>
      </c>
      <c r="BD232" s="124">
        <f>IF(L232="snížená",#REF!,0)</f>
        <v>0</v>
      </c>
      <c r="BE232" s="124">
        <f>IF(L232="zákl. přenesená",#REF!,0)</f>
        <v>0</v>
      </c>
      <c r="BF232" s="124">
        <f>IF(L232="sníž. přenesená",#REF!,0)</f>
        <v>0</v>
      </c>
      <c r="BG232" s="124">
        <f>IF(L232="nulová",#REF!,0)</f>
        <v>0</v>
      </c>
      <c r="BH232" s="14" t="s">
        <v>65</v>
      </c>
      <c r="BI232" s="124" t="e">
        <f>ROUND(#REF!*H232,2)</f>
        <v>#REF!</v>
      </c>
      <c r="BJ232" s="14" t="s">
        <v>143</v>
      </c>
      <c r="BK232" s="123" t="s">
        <v>214</v>
      </c>
    </row>
    <row r="233" spans="1:63" s="12" customFormat="1" ht="22.9" customHeight="1" x14ac:dyDescent="0.2">
      <c r="B233" s="103"/>
      <c r="D233" s="104" t="s">
        <v>56</v>
      </c>
      <c r="E233" s="125" t="s">
        <v>3007</v>
      </c>
      <c r="F233" s="125" t="s">
        <v>3008</v>
      </c>
      <c r="J233" s="103"/>
      <c r="K233" s="106"/>
      <c r="L233" s="107"/>
      <c r="M233" s="107"/>
      <c r="N233" s="108">
        <f>N234</f>
        <v>0</v>
      </c>
      <c r="O233" s="107"/>
      <c r="P233" s="108">
        <f>P234</f>
        <v>0</v>
      </c>
      <c r="Q233" s="107"/>
      <c r="R233" s="109">
        <f>R234</f>
        <v>0</v>
      </c>
      <c r="AP233" s="104" t="s">
        <v>65</v>
      </c>
      <c r="AR233" s="110" t="s">
        <v>56</v>
      </c>
      <c r="AS233" s="110" t="s">
        <v>65</v>
      </c>
      <c r="AW233" s="104" t="s">
        <v>144</v>
      </c>
      <c r="BI233" s="111" t="e">
        <f>BI234</f>
        <v>#REF!</v>
      </c>
    </row>
    <row r="234" spans="1:63" s="2" customFormat="1" ht="16.5" customHeight="1" x14ac:dyDescent="0.2">
      <c r="A234" s="25"/>
      <c r="B234" s="112"/>
      <c r="C234" s="113" t="s">
        <v>164</v>
      </c>
      <c r="D234" s="113" t="s">
        <v>145</v>
      </c>
      <c r="E234" s="114" t="s">
        <v>3009</v>
      </c>
      <c r="F234" s="115" t="s">
        <v>3010</v>
      </c>
      <c r="G234" s="116" t="s">
        <v>905</v>
      </c>
      <c r="H234" s="117">
        <v>2.2090000000000001</v>
      </c>
      <c r="I234" s="118"/>
      <c r="J234" s="26"/>
      <c r="K234" s="119" t="s">
        <v>1</v>
      </c>
      <c r="L234" s="120" t="s">
        <v>37</v>
      </c>
      <c r="M234" s="121">
        <v>0</v>
      </c>
      <c r="N234" s="121">
        <f>M234*H234</f>
        <v>0</v>
      </c>
      <c r="O234" s="121">
        <v>0</v>
      </c>
      <c r="P234" s="121">
        <f>O234*H234</f>
        <v>0</v>
      </c>
      <c r="Q234" s="121">
        <v>0</v>
      </c>
      <c r="R234" s="122">
        <f>Q234*H234</f>
        <v>0</v>
      </c>
      <c r="S234" s="25"/>
      <c r="T234" s="25"/>
      <c r="U234" s="25"/>
      <c r="V234" s="25"/>
      <c r="W234" s="25"/>
      <c r="X234" s="25"/>
      <c r="Y234" s="25"/>
      <c r="Z234" s="25"/>
      <c r="AA234" s="25"/>
      <c r="AB234" s="25"/>
      <c r="AC234" s="25"/>
      <c r="AP234" s="123" t="s">
        <v>143</v>
      </c>
      <c r="AR234" s="123" t="s">
        <v>145</v>
      </c>
      <c r="AS234" s="123" t="s">
        <v>67</v>
      </c>
      <c r="AW234" s="14" t="s">
        <v>144</v>
      </c>
      <c r="BC234" s="124" t="e">
        <f>IF(L234="základní",#REF!,0)</f>
        <v>#REF!</v>
      </c>
      <c r="BD234" s="124">
        <f>IF(L234="snížená",#REF!,0)</f>
        <v>0</v>
      </c>
      <c r="BE234" s="124">
        <f>IF(L234="zákl. přenesená",#REF!,0)</f>
        <v>0</v>
      </c>
      <c r="BF234" s="124">
        <f>IF(L234="sníž. přenesená",#REF!,0)</f>
        <v>0</v>
      </c>
      <c r="BG234" s="124">
        <f>IF(L234="nulová",#REF!,0)</f>
        <v>0</v>
      </c>
      <c r="BH234" s="14" t="s">
        <v>65</v>
      </c>
      <c r="BI234" s="124" t="e">
        <f>ROUND(#REF!*H234,2)</f>
        <v>#REF!</v>
      </c>
      <c r="BJ234" s="14" t="s">
        <v>143</v>
      </c>
      <c r="BK234" s="123" t="s">
        <v>222</v>
      </c>
    </row>
    <row r="235" spans="1:63" s="12" customFormat="1" ht="22.9" customHeight="1" x14ac:dyDescent="0.2">
      <c r="B235" s="103"/>
      <c r="D235" s="104" t="s">
        <v>56</v>
      </c>
      <c r="E235" s="125" t="s">
        <v>3011</v>
      </c>
      <c r="F235" s="125" t="s">
        <v>3012</v>
      </c>
      <c r="J235" s="103"/>
      <c r="K235" s="106"/>
      <c r="L235" s="107"/>
      <c r="M235" s="107"/>
      <c r="N235" s="108">
        <f>N236</f>
        <v>0</v>
      </c>
      <c r="O235" s="107"/>
      <c r="P235" s="108">
        <f>P236</f>
        <v>0</v>
      </c>
      <c r="Q235" s="107"/>
      <c r="R235" s="109">
        <f>R236</f>
        <v>0</v>
      </c>
      <c r="AP235" s="104" t="s">
        <v>65</v>
      </c>
      <c r="AR235" s="110" t="s">
        <v>56</v>
      </c>
      <c r="AS235" s="110" t="s">
        <v>65</v>
      </c>
      <c r="AW235" s="104" t="s">
        <v>144</v>
      </c>
      <c r="BI235" s="111" t="e">
        <f>BI236</f>
        <v>#REF!</v>
      </c>
    </row>
    <row r="236" spans="1:63" s="2" customFormat="1" ht="16.5" customHeight="1" x14ac:dyDescent="0.2">
      <c r="A236" s="25"/>
      <c r="B236" s="112"/>
      <c r="C236" s="113" t="s">
        <v>187</v>
      </c>
      <c r="D236" s="113" t="s">
        <v>145</v>
      </c>
      <c r="E236" s="114" t="s">
        <v>3013</v>
      </c>
      <c r="F236" s="115" t="s">
        <v>3014</v>
      </c>
      <c r="G236" s="116" t="s">
        <v>905</v>
      </c>
      <c r="H236" s="117">
        <v>0.73599999999999999</v>
      </c>
      <c r="I236" s="118"/>
      <c r="J236" s="26"/>
      <c r="K236" s="119" t="s">
        <v>1</v>
      </c>
      <c r="L236" s="120" t="s">
        <v>37</v>
      </c>
      <c r="M236" s="121">
        <v>0</v>
      </c>
      <c r="N236" s="121">
        <f>M236*H236</f>
        <v>0</v>
      </c>
      <c r="O236" s="121">
        <v>0</v>
      </c>
      <c r="P236" s="121">
        <f>O236*H236</f>
        <v>0</v>
      </c>
      <c r="Q236" s="121">
        <v>0</v>
      </c>
      <c r="R236" s="122">
        <f>Q236*H236</f>
        <v>0</v>
      </c>
      <c r="S236" s="25"/>
      <c r="T236" s="25"/>
      <c r="U236" s="25"/>
      <c r="V236" s="25"/>
      <c r="W236" s="25"/>
      <c r="X236" s="25"/>
      <c r="Y236" s="25"/>
      <c r="Z236" s="25"/>
      <c r="AA236" s="25"/>
      <c r="AB236" s="25"/>
      <c r="AC236" s="25"/>
      <c r="AP236" s="123" t="s">
        <v>143</v>
      </c>
      <c r="AR236" s="123" t="s">
        <v>145</v>
      </c>
      <c r="AS236" s="123" t="s">
        <v>67</v>
      </c>
      <c r="AW236" s="14" t="s">
        <v>144</v>
      </c>
      <c r="BC236" s="124" t="e">
        <f>IF(L236="základní",#REF!,0)</f>
        <v>#REF!</v>
      </c>
      <c r="BD236" s="124">
        <f>IF(L236="snížená",#REF!,0)</f>
        <v>0</v>
      </c>
      <c r="BE236" s="124">
        <f>IF(L236="zákl. přenesená",#REF!,0)</f>
        <v>0</v>
      </c>
      <c r="BF236" s="124">
        <f>IF(L236="sníž. přenesená",#REF!,0)</f>
        <v>0</v>
      </c>
      <c r="BG236" s="124">
        <f>IF(L236="nulová",#REF!,0)</f>
        <v>0</v>
      </c>
      <c r="BH236" s="14" t="s">
        <v>65</v>
      </c>
      <c r="BI236" s="124" t="e">
        <f>ROUND(#REF!*H236,2)</f>
        <v>#REF!</v>
      </c>
      <c r="BJ236" s="14" t="s">
        <v>143</v>
      </c>
      <c r="BK236" s="123" t="s">
        <v>230</v>
      </c>
    </row>
    <row r="237" spans="1:63" s="12" customFormat="1" ht="22.9" customHeight="1" x14ac:dyDescent="0.2">
      <c r="B237" s="103"/>
      <c r="D237" s="104" t="s">
        <v>56</v>
      </c>
      <c r="E237" s="125" t="s">
        <v>3015</v>
      </c>
      <c r="F237" s="125" t="s">
        <v>3016</v>
      </c>
      <c r="J237" s="103"/>
      <c r="K237" s="106"/>
      <c r="L237" s="107"/>
      <c r="M237" s="107"/>
      <c r="N237" s="108">
        <f>N238</f>
        <v>0</v>
      </c>
      <c r="O237" s="107"/>
      <c r="P237" s="108">
        <f>P238</f>
        <v>0</v>
      </c>
      <c r="Q237" s="107"/>
      <c r="R237" s="109">
        <f>R238</f>
        <v>0</v>
      </c>
      <c r="AP237" s="104" t="s">
        <v>65</v>
      </c>
      <c r="AR237" s="110" t="s">
        <v>56</v>
      </c>
      <c r="AS237" s="110" t="s">
        <v>65</v>
      </c>
      <c r="AW237" s="104" t="s">
        <v>144</v>
      </c>
      <c r="BI237" s="111" t="e">
        <f>BI238</f>
        <v>#REF!</v>
      </c>
    </row>
    <row r="238" spans="1:63" s="2" customFormat="1" ht="24.2" customHeight="1" x14ac:dyDescent="0.2">
      <c r="A238" s="25"/>
      <c r="B238" s="112"/>
      <c r="C238" s="113" t="s">
        <v>191</v>
      </c>
      <c r="D238" s="113" t="s">
        <v>145</v>
      </c>
      <c r="E238" s="114" t="s">
        <v>3017</v>
      </c>
      <c r="F238" s="115" t="s">
        <v>3018</v>
      </c>
      <c r="G238" s="116" t="s">
        <v>905</v>
      </c>
      <c r="H238" s="117">
        <v>0.73599999999999999</v>
      </c>
      <c r="I238" s="118"/>
      <c r="J238" s="26"/>
      <c r="K238" s="119" t="s">
        <v>1</v>
      </c>
      <c r="L238" s="120" t="s">
        <v>37</v>
      </c>
      <c r="M238" s="121">
        <v>0</v>
      </c>
      <c r="N238" s="121">
        <f>M238*H238</f>
        <v>0</v>
      </c>
      <c r="O238" s="121">
        <v>0</v>
      </c>
      <c r="P238" s="121">
        <f>O238*H238</f>
        <v>0</v>
      </c>
      <c r="Q238" s="121">
        <v>0</v>
      </c>
      <c r="R238" s="122">
        <f>Q238*H238</f>
        <v>0</v>
      </c>
      <c r="S238" s="25"/>
      <c r="T238" s="25"/>
      <c r="U238" s="25"/>
      <c r="V238" s="25"/>
      <c r="W238" s="25"/>
      <c r="X238" s="25"/>
      <c r="Y238" s="25"/>
      <c r="Z238" s="25"/>
      <c r="AA238" s="25"/>
      <c r="AB238" s="25"/>
      <c r="AC238" s="25"/>
      <c r="AP238" s="123" t="s">
        <v>143</v>
      </c>
      <c r="AR238" s="123" t="s">
        <v>145</v>
      </c>
      <c r="AS238" s="123" t="s">
        <v>67</v>
      </c>
      <c r="AW238" s="14" t="s">
        <v>144</v>
      </c>
      <c r="BC238" s="124" t="e">
        <f>IF(L238="základní",#REF!,0)</f>
        <v>#REF!</v>
      </c>
      <c r="BD238" s="124">
        <f>IF(L238="snížená",#REF!,0)</f>
        <v>0</v>
      </c>
      <c r="BE238" s="124">
        <f>IF(L238="zákl. přenesená",#REF!,0)</f>
        <v>0</v>
      </c>
      <c r="BF238" s="124">
        <f>IF(L238="sníž. přenesená",#REF!,0)</f>
        <v>0</v>
      </c>
      <c r="BG238" s="124">
        <f>IF(L238="nulová",#REF!,0)</f>
        <v>0</v>
      </c>
      <c r="BH238" s="14" t="s">
        <v>65</v>
      </c>
      <c r="BI238" s="124" t="e">
        <f>ROUND(#REF!*H238,2)</f>
        <v>#REF!</v>
      </c>
      <c r="BJ238" s="14" t="s">
        <v>143</v>
      </c>
      <c r="BK238" s="123" t="s">
        <v>237</v>
      </c>
    </row>
    <row r="239" spans="1:63" s="12" customFormat="1" ht="22.9" customHeight="1" x14ac:dyDescent="0.2">
      <c r="B239" s="103"/>
      <c r="D239" s="104" t="s">
        <v>56</v>
      </c>
      <c r="E239" s="125" t="s">
        <v>3019</v>
      </c>
      <c r="F239" s="125" t="s">
        <v>3020</v>
      </c>
      <c r="J239" s="103"/>
      <c r="K239" s="106"/>
      <c r="L239" s="107"/>
      <c r="M239" s="107"/>
      <c r="N239" s="108">
        <f>SUM(N240:N251)</f>
        <v>0</v>
      </c>
      <c r="O239" s="107"/>
      <c r="P239" s="108">
        <f>SUM(P240:P251)</f>
        <v>0</v>
      </c>
      <c r="Q239" s="107"/>
      <c r="R239" s="109">
        <f>SUM(R240:R251)</f>
        <v>0</v>
      </c>
      <c r="AP239" s="104" t="s">
        <v>65</v>
      </c>
      <c r="AR239" s="110" t="s">
        <v>56</v>
      </c>
      <c r="AS239" s="110" t="s">
        <v>65</v>
      </c>
      <c r="AW239" s="104" t="s">
        <v>144</v>
      </c>
      <c r="BI239" s="111" t="e">
        <f>SUM(BI240:BI251)</f>
        <v>#REF!</v>
      </c>
    </row>
    <row r="240" spans="1:63" s="2" customFormat="1" ht="16.5" customHeight="1" x14ac:dyDescent="0.2">
      <c r="A240" s="25"/>
      <c r="B240" s="112"/>
      <c r="C240" s="113" t="s">
        <v>195</v>
      </c>
      <c r="D240" s="113" t="s">
        <v>145</v>
      </c>
      <c r="E240" s="114" t="s">
        <v>3021</v>
      </c>
      <c r="F240" s="115" t="s">
        <v>3022</v>
      </c>
      <c r="G240" s="116" t="s">
        <v>905</v>
      </c>
      <c r="H240" s="117">
        <v>0.73599999999999999</v>
      </c>
      <c r="I240" s="118"/>
      <c r="J240" s="26"/>
      <c r="K240" s="119" t="s">
        <v>1</v>
      </c>
      <c r="L240" s="120" t="s">
        <v>37</v>
      </c>
      <c r="M240" s="121">
        <v>0</v>
      </c>
      <c r="N240" s="121">
        <f t="shared" ref="N240:N251" si="0">M240*H240</f>
        <v>0</v>
      </c>
      <c r="O240" s="121">
        <v>0</v>
      </c>
      <c r="P240" s="121">
        <f t="shared" ref="P240:P251" si="1">O240*H240</f>
        <v>0</v>
      </c>
      <c r="Q240" s="121">
        <v>0</v>
      </c>
      <c r="R240" s="122">
        <f t="shared" ref="R240:R251" si="2">Q240*H240</f>
        <v>0</v>
      </c>
      <c r="S240" s="25"/>
      <c r="T240" s="25"/>
      <c r="U240" s="25"/>
      <c r="V240" s="25"/>
      <c r="W240" s="25"/>
      <c r="X240" s="25"/>
      <c r="Y240" s="25"/>
      <c r="Z240" s="25"/>
      <c r="AA240" s="25"/>
      <c r="AB240" s="25"/>
      <c r="AC240" s="25"/>
      <c r="AP240" s="123" t="s">
        <v>143</v>
      </c>
      <c r="AR240" s="123" t="s">
        <v>145</v>
      </c>
      <c r="AS240" s="123" t="s">
        <v>67</v>
      </c>
      <c r="AW240" s="14" t="s">
        <v>144</v>
      </c>
      <c r="BC240" s="124" t="e">
        <f>IF(L240="základní",#REF!,0)</f>
        <v>#REF!</v>
      </c>
      <c r="BD240" s="124">
        <f>IF(L240="snížená",#REF!,0)</f>
        <v>0</v>
      </c>
      <c r="BE240" s="124">
        <f>IF(L240="zákl. přenesená",#REF!,0)</f>
        <v>0</v>
      </c>
      <c r="BF240" s="124">
        <f>IF(L240="sníž. přenesená",#REF!,0)</f>
        <v>0</v>
      </c>
      <c r="BG240" s="124">
        <f>IF(L240="nulová",#REF!,0)</f>
        <v>0</v>
      </c>
      <c r="BH240" s="14" t="s">
        <v>65</v>
      </c>
      <c r="BI240" s="124" t="e">
        <f>ROUND(#REF!*H240,2)</f>
        <v>#REF!</v>
      </c>
      <c r="BJ240" s="14" t="s">
        <v>143</v>
      </c>
      <c r="BK240" s="123" t="s">
        <v>246</v>
      </c>
    </row>
    <row r="241" spans="1:63" s="2" customFormat="1" ht="16.5" customHeight="1" x14ac:dyDescent="0.2">
      <c r="A241" s="25"/>
      <c r="B241" s="112"/>
      <c r="C241" s="113" t="s">
        <v>200</v>
      </c>
      <c r="D241" s="113" t="s">
        <v>145</v>
      </c>
      <c r="E241" s="114" t="s">
        <v>3023</v>
      </c>
      <c r="F241" s="115" t="s">
        <v>3024</v>
      </c>
      <c r="G241" s="116" t="s">
        <v>905</v>
      </c>
      <c r="H241" s="117">
        <v>2.2090000000000001</v>
      </c>
      <c r="I241" s="118"/>
      <c r="J241" s="26"/>
      <c r="K241" s="119" t="s">
        <v>1</v>
      </c>
      <c r="L241" s="120" t="s">
        <v>37</v>
      </c>
      <c r="M241" s="121">
        <v>0</v>
      </c>
      <c r="N241" s="121">
        <f t="shared" si="0"/>
        <v>0</v>
      </c>
      <c r="O241" s="121">
        <v>0</v>
      </c>
      <c r="P241" s="121">
        <f t="shared" si="1"/>
        <v>0</v>
      </c>
      <c r="Q241" s="121">
        <v>0</v>
      </c>
      <c r="R241" s="122">
        <f t="shared" si="2"/>
        <v>0</v>
      </c>
      <c r="S241" s="25"/>
      <c r="T241" s="25"/>
      <c r="U241" s="25"/>
      <c r="V241" s="25"/>
      <c r="W241" s="25"/>
      <c r="X241" s="25"/>
      <c r="Y241" s="25"/>
      <c r="Z241" s="25"/>
      <c r="AA241" s="25"/>
      <c r="AB241" s="25"/>
      <c r="AC241" s="25"/>
      <c r="AP241" s="123" t="s">
        <v>143</v>
      </c>
      <c r="AR241" s="123" t="s">
        <v>145</v>
      </c>
      <c r="AS241" s="123" t="s">
        <v>67</v>
      </c>
      <c r="AW241" s="14" t="s">
        <v>144</v>
      </c>
      <c r="BC241" s="124" t="e">
        <f>IF(L241="základní",#REF!,0)</f>
        <v>#REF!</v>
      </c>
      <c r="BD241" s="124">
        <f>IF(L241="snížená",#REF!,0)</f>
        <v>0</v>
      </c>
      <c r="BE241" s="124">
        <f>IF(L241="zákl. přenesená",#REF!,0)</f>
        <v>0</v>
      </c>
      <c r="BF241" s="124">
        <f>IF(L241="sníž. přenesená",#REF!,0)</f>
        <v>0</v>
      </c>
      <c r="BG241" s="124">
        <f>IF(L241="nulová",#REF!,0)</f>
        <v>0</v>
      </c>
      <c r="BH241" s="14" t="s">
        <v>65</v>
      </c>
      <c r="BI241" s="124" t="e">
        <f>ROUND(#REF!*H241,2)</f>
        <v>#REF!</v>
      </c>
      <c r="BJ241" s="14" t="s">
        <v>143</v>
      </c>
      <c r="BK241" s="123" t="s">
        <v>260</v>
      </c>
    </row>
    <row r="242" spans="1:63" s="2" customFormat="1" ht="16.5" customHeight="1" x14ac:dyDescent="0.2">
      <c r="A242" s="25"/>
      <c r="B242" s="112"/>
      <c r="C242" s="113" t="s">
        <v>204</v>
      </c>
      <c r="D242" s="113" t="s">
        <v>145</v>
      </c>
      <c r="E242" s="114" t="s">
        <v>3025</v>
      </c>
      <c r="F242" s="115" t="s">
        <v>3026</v>
      </c>
      <c r="G242" s="116" t="s">
        <v>905</v>
      </c>
      <c r="H242" s="117">
        <v>2.9460000000000002</v>
      </c>
      <c r="I242" s="118"/>
      <c r="J242" s="26"/>
      <c r="K242" s="119" t="s">
        <v>1</v>
      </c>
      <c r="L242" s="120" t="s">
        <v>37</v>
      </c>
      <c r="M242" s="121">
        <v>0</v>
      </c>
      <c r="N242" s="121">
        <f t="shared" si="0"/>
        <v>0</v>
      </c>
      <c r="O242" s="121">
        <v>0</v>
      </c>
      <c r="P242" s="121">
        <f t="shared" si="1"/>
        <v>0</v>
      </c>
      <c r="Q242" s="121">
        <v>0</v>
      </c>
      <c r="R242" s="122">
        <f t="shared" si="2"/>
        <v>0</v>
      </c>
      <c r="S242" s="25"/>
      <c r="T242" s="25"/>
      <c r="U242" s="25"/>
      <c r="V242" s="25"/>
      <c r="W242" s="25"/>
      <c r="X242" s="25"/>
      <c r="Y242" s="25"/>
      <c r="Z242" s="25"/>
      <c r="AA242" s="25"/>
      <c r="AB242" s="25"/>
      <c r="AC242" s="25"/>
      <c r="AP242" s="123" t="s">
        <v>143</v>
      </c>
      <c r="AR242" s="123" t="s">
        <v>145</v>
      </c>
      <c r="AS242" s="123" t="s">
        <v>67</v>
      </c>
      <c r="AW242" s="14" t="s">
        <v>144</v>
      </c>
      <c r="BC242" s="124" t="e">
        <f>IF(L242="základní",#REF!,0)</f>
        <v>#REF!</v>
      </c>
      <c r="BD242" s="124">
        <f>IF(L242="snížená",#REF!,0)</f>
        <v>0</v>
      </c>
      <c r="BE242" s="124">
        <f>IF(L242="zákl. přenesená",#REF!,0)</f>
        <v>0</v>
      </c>
      <c r="BF242" s="124">
        <f>IF(L242="sníž. přenesená",#REF!,0)</f>
        <v>0</v>
      </c>
      <c r="BG242" s="124">
        <f>IF(L242="nulová",#REF!,0)</f>
        <v>0</v>
      </c>
      <c r="BH242" s="14" t="s">
        <v>65</v>
      </c>
      <c r="BI242" s="124" t="e">
        <f>ROUND(#REF!*H242,2)</f>
        <v>#REF!</v>
      </c>
      <c r="BJ242" s="14" t="s">
        <v>143</v>
      </c>
      <c r="BK242" s="123" t="s">
        <v>269</v>
      </c>
    </row>
    <row r="243" spans="1:63" s="2" customFormat="1" ht="16.5" customHeight="1" x14ac:dyDescent="0.2">
      <c r="A243" s="25"/>
      <c r="B243" s="112"/>
      <c r="C243" s="113" t="s">
        <v>8</v>
      </c>
      <c r="D243" s="113" t="s">
        <v>145</v>
      </c>
      <c r="E243" s="114" t="s">
        <v>3027</v>
      </c>
      <c r="F243" s="115" t="s">
        <v>3028</v>
      </c>
      <c r="G243" s="116" t="s">
        <v>905</v>
      </c>
      <c r="H243" s="117">
        <v>2.9460000000000002</v>
      </c>
      <c r="I243" s="118"/>
      <c r="J243" s="26"/>
      <c r="K243" s="119" t="s">
        <v>1</v>
      </c>
      <c r="L243" s="120" t="s">
        <v>37</v>
      </c>
      <c r="M243" s="121">
        <v>0</v>
      </c>
      <c r="N243" s="121">
        <f t="shared" si="0"/>
        <v>0</v>
      </c>
      <c r="O243" s="121">
        <v>0</v>
      </c>
      <c r="P243" s="121">
        <f t="shared" si="1"/>
        <v>0</v>
      </c>
      <c r="Q243" s="121">
        <v>0</v>
      </c>
      <c r="R243" s="122">
        <f t="shared" si="2"/>
        <v>0</v>
      </c>
      <c r="S243" s="25"/>
      <c r="T243" s="25"/>
      <c r="U243" s="25"/>
      <c r="V243" s="25"/>
      <c r="W243" s="25"/>
      <c r="X243" s="25"/>
      <c r="Y243" s="25"/>
      <c r="Z243" s="25"/>
      <c r="AA243" s="25"/>
      <c r="AB243" s="25"/>
      <c r="AC243" s="25"/>
      <c r="AP243" s="123" t="s">
        <v>143</v>
      </c>
      <c r="AR243" s="123" t="s">
        <v>145</v>
      </c>
      <c r="AS243" s="123" t="s">
        <v>67</v>
      </c>
      <c r="AW243" s="14" t="s">
        <v>144</v>
      </c>
      <c r="BC243" s="124" t="e">
        <f>IF(L243="základní",#REF!,0)</f>
        <v>#REF!</v>
      </c>
      <c r="BD243" s="124">
        <f>IF(L243="snížená",#REF!,0)</f>
        <v>0</v>
      </c>
      <c r="BE243" s="124">
        <f>IF(L243="zákl. přenesená",#REF!,0)</f>
        <v>0</v>
      </c>
      <c r="BF243" s="124">
        <f>IF(L243="sníž. přenesená",#REF!,0)</f>
        <v>0</v>
      </c>
      <c r="BG243" s="124">
        <f>IF(L243="nulová",#REF!,0)</f>
        <v>0</v>
      </c>
      <c r="BH243" s="14" t="s">
        <v>65</v>
      </c>
      <c r="BI243" s="124" t="e">
        <f>ROUND(#REF!*H243,2)</f>
        <v>#REF!</v>
      </c>
      <c r="BJ243" s="14" t="s">
        <v>143</v>
      </c>
      <c r="BK243" s="123" t="s">
        <v>279</v>
      </c>
    </row>
    <row r="244" spans="1:63" s="2" customFormat="1" ht="16.5" customHeight="1" x14ac:dyDescent="0.2">
      <c r="A244" s="25"/>
      <c r="B244" s="112"/>
      <c r="C244" s="113" t="s">
        <v>214</v>
      </c>
      <c r="D244" s="113" t="s">
        <v>145</v>
      </c>
      <c r="E244" s="114" t="s">
        <v>3029</v>
      </c>
      <c r="F244" s="115" t="s">
        <v>3030</v>
      </c>
      <c r="G244" s="116" t="s">
        <v>905</v>
      </c>
      <c r="H244" s="117">
        <v>0.73599999999999999</v>
      </c>
      <c r="I244" s="118"/>
      <c r="J244" s="26"/>
      <c r="K244" s="119" t="s">
        <v>1</v>
      </c>
      <c r="L244" s="120" t="s">
        <v>37</v>
      </c>
      <c r="M244" s="121">
        <v>0</v>
      </c>
      <c r="N244" s="121">
        <f t="shared" si="0"/>
        <v>0</v>
      </c>
      <c r="O244" s="121">
        <v>0</v>
      </c>
      <c r="P244" s="121">
        <f t="shared" si="1"/>
        <v>0</v>
      </c>
      <c r="Q244" s="121">
        <v>0</v>
      </c>
      <c r="R244" s="122">
        <f t="shared" si="2"/>
        <v>0</v>
      </c>
      <c r="S244" s="25"/>
      <c r="T244" s="25"/>
      <c r="U244" s="25"/>
      <c r="V244" s="25"/>
      <c r="W244" s="25"/>
      <c r="X244" s="25"/>
      <c r="Y244" s="25"/>
      <c r="Z244" s="25"/>
      <c r="AA244" s="25"/>
      <c r="AB244" s="25"/>
      <c r="AC244" s="25"/>
      <c r="AP244" s="123" t="s">
        <v>143</v>
      </c>
      <c r="AR244" s="123" t="s">
        <v>145</v>
      </c>
      <c r="AS244" s="123" t="s">
        <v>67</v>
      </c>
      <c r="AW244" s="14" t="s">
        <v>144</v>
      </c>
      <c r="BC244" s="124" t="e">
        <f>IF(L244="základní",#REF!,0)</f>
        <v>#REF!</v>
      </c>
      <c r="BD244" s="124">
        <f>IF(L244="snížená",#REF!,0)</f>
        <v>0</v>
      </c>
      <c r="BE244" s="124">
        <f>IF(L244="zákl. přenesená",#REF!,0)</f>
        <v>0</v>
      </c>
      <c r="BF244" s="124">
        <f>IF(L244="sníž. přenesená",#REF!,0)</f>
        <v>0</v>
      </c>
      <c r="BG244" s="124">
        <f>IF(L244="nulová",#REF!,0)</f>
        <v>0</v>
      </c>
      <c r="BH244" s="14" t="s">
        <v>65</v>
      </c>
      <c r="BI244" s="124" t="e">
        <f>ROUND(#REF!*H244,2)</f>
        <v>#REF!</v>
      </c>
      <c r="BJ244" s="14" t="s">
        <v>143</v>
      </c>
      <c r="BK244" s="123" t="s">
        <v>267</v>
      </c>
    </row>
    <row r="245" spans="1:63" s="2" customFormat="1" ht="16.5" customHeight="1" x14ac:dyDescent="0.2">
      <c r="A245" s="25"/>
      <c r="B245" s="112"/>
      <c r="C245" s="113" t="s">
        <v>218</v>
      </c>
      <c r="D245" s="113" t="s">
        <v>145</v>
      </c>
      <c r="E245" s="114" t="s">
        <v>3031</v>
      </c>
      <c r="F245" s="115" t="s">
        <v>3032</v>
      </c>
      <c r="G245" s="116" t="s">
        <v>905</v>
      </c>
      <c r="H245" s="117">
        <v>3.6819999999999999</v>
      </c>
      <c r="I245" s="118"/>
      <c r="J245" s="26"/>
      <c r="K245" s="119" t="s">
        <v>1</v>
      </c>
      <c r="L245" s="120" t="s">
        <v>37</v>
      </c>
      <c r="M245" s="121">
        <v>0</v>
      </c>
      <c r="N245" s="121">
        <f t="shared" si="0"/>
        <v>0</v>
      </c>
      <c r="O245" s="121">
        <v>0</v>
      </c>
      <c r="P245" s="121">
        <f t="shared" si="1"/>
        <v>0</v>
      </c>
      <c r="Q245" s="121">
        <v>0</v>
      </c>
      <c r="R245" s="122">
        <f t="shared" si="2"/>
        <v>0</v>
      </c>
      <c r="S245" s="25"/>
      <c r="T245" s="25"/>
      <c r="U245" s="25"/>
      <c r="V245" s="25"/>
      <c r="W245" s="25"/>
      <c r="X245" s="25"/>
      <c r="Y245" s="25"/>
      <c r="Z245" s="25"/>
      <c r="AA245" s="25"/>
      <c r="AB245" s="25"/>
      <c r="AC245" s="25"/>
      <c r="AP245" s="123" t="s">
        <v>143</v>
      </c>
      <c r="AR245" s="123" t="s">
        <v>145</v>
      </c>
      <c r="AS245" s="123" t="s">
        <v>67</v>
      </c>
      <c r="AW245" s="14" t="s">
        <v>144</v>
      </c>
      <c r="BC245" s="124" t="e">
        <f>IF(L245="základní",#REF!,0)</f>
        <v>#REF!</v>
      </c>
      <c r="BD245" s="124">
        <f>IF(L245="snížená",#REF!,0)</f>
        <v>0</v>
      </c>
      <c r="BE245" s="124">
        <f>IF(L245="zákl. přenesená",#REF!,0)</f>
        <v>0</v>
      </c>
      <c r="BF245" s="124">
        <f>IF(L245="sníž. přenesená",#REF!,0)</f>
        <v>0</v>
      </c>
      <c r="BG245" s="124">
        <f>IF(L245="nulová",#REF!,0)</f>
        <v>0</v>
      </c>
      <c r="BH245" s="14" t="s">
        <v>65</v>
      </c>
      <c r="BI245" s="124" t="e">
        <f>ROUND(#REF!*H245,2)</f>
        <v>#REF!</v>
      </c>
      <c r="BJ245" s="14" t="s">
        <v>143</v>
      </c>
      <c r="BK245" s="123" t="s">
        <v>294</v>
      </c>
    </row>
    <row r="246" spans="1:63" s="2" customFormat="1" ht="16.5" customHeight="1" x14ac:dyDescent="0.2">
      <c r="A246" s="25"/>
      <c r="B246" s="112"/>
      <c r="C246" s="113" t="s">
        <v>222</v>
      </c>
      <c r="D246" s="113" t="s">
        <v>145</v>
      </c>
      <c r="E246" s="114" t="s">
        <v>3033</v>
      </c>
      <c r="F246" s="115" t="s">
        <v>3034</v>
      </c>
      <c r="G246" s="116" t="s">
        <v>905</v>
      </c>
      <c r="H246" s="117">
        <v>2.2090000000000001</v>
      </c>
      <c r="I246" s="118"/>
      <c r="J246" s="26"/>
      <c r="K246" s="119" t="s">
        <v>1</v>
      </c>
      <c r="L246" s="120" t="s">
        <v>37</v>
      </c>
      <c r="M246" s="121">
        <v>0</v>
      </c>
      <c r="N246" s="121">
        <f t="shared" si="0"/>
        <v>0</v>
      </c>
      <c r="O246" s="121">
        <v>0</v>
      </c>
      <c r="P246" s="121">
        <f t="shared" si="1"/>
        <v>0</v>
      </c>
      <c r="Q246" s="121">
        <v>0</v>
      </c>
      <c r="R246" s="122">
        <f t="shared" si="2"/>
        <v>0</v>
      </c>
      <c r="S246" s="25"/>
      <c r="T246" s="25"/>
      <c r="U246" s="25"/>
      <c r="V246" s="25"/>
      <c r="W246" s="25"/>
      <c r="X246" s="25"/>
      <c r="Y246" s="25"/>
      <c r="Z246" s="25"/>
      <c r="AA246" s="25"/>
      <c r="AB246" s="25"/>
      <c r="AC246" s="25"/>
      <c r="AP246" s="123" t="s">
        <v>143</v>
      </c>
      <c r="AR246" s="123" t="s">
        <v>145</v>
      </c>
      <c r="AS246" s="123" t="s">
        <v>67</v>
      </c>
      <c r="AW246" s="14" t="s">
        <v>144</v>
      </c>
      <c r="BC246" s="124" t="e">
        <f>IF(L246="základní",#REF!,0)</f>
        <v>#REF!</v>
      </c>
      <c r="BD246" s="124">
        <f>IF(L246="snížená",#REF!,0)</f>
        <v>0</v>
      </c>
      <c r="BE246" s="124">
        <f>IF(L246="zákl. přenesená",#REF!,0)</f>
        <v>0</v>
      </c>
      <c r="BF246" s="124">
        <f>IF(L246="sníž. přenesená",#REF!,0)</f>
        <v>0</v>
      </c>
      <c r="BG246" s="124">
        <f>IF(L246="nulová",#REF!,0)</f>
        <v>0</v>
      </c>
      <c r="BH246" s="14" t="s">
        <v>65</v>
      </c>
      <c r="BI246" s="124" t="e">
        <f>ROUND(#REF!*H246,2)</f>
        <v>#REF!</v>
      </c>
      <c r="BJ246" s="14" t="s">
        <v>143</v>
      </c>
      <c r="BK246" s="123" t="s">
        <v>302</v>
      </c>
    </row>
    <row r="247" spans="1:63" s="2" customFormat="1" ht="16.5" customHeight="1" x14ac:dyDescent="0.2">
      <c r="A247" s="25"/>
      <c r="B247" s="112"/>
      <c r="C247" s="113" t="s">
        <v>226</v>
      </c>
      <c r="D247" s="113" t="s">
        <v>145</v>
      </c>
      <c r="E247" s="114" t="s">
        <v>3035</v>
      </c>
      <c r="F247" s="115" t="s">
        <v>3036</v>
      </c>
      <c r="G247" s="116" t="s">
        <v>905</v>
      </c>
      <c r="H247" s="117">
        <v>8.8369999999999997</v>
      </c>
      <c r="I247" s="118"/>
      <c r="J247" s="26"/>
      <c r="K247" s="119" t="s">
        <v>1</v>
      </c>
      <c r="L247" s="120" t="s">
        <v>37</v>
      </c>
      <c r="M247" s="121">
        <v>0</v>
      </c>
      <c r="N247" s="121">
        <f t="shared" si="0"/>
        <v>0</v>
      </c>
      <c r="O247" s="121">
        <v>0</v>
      </c>
      <c r="P247" s="121">
        <f t="shared" si="1"/>
        <v>0</v>
      </c>
      <c r="Q247" s="121">
        <v>0</v>
      </c>
      <c r="R247" s="122">
        <f t="shared" si="2"/>
        <v>0</v>
      </c>
      <c r="S247" s="25"/>
      <c r="T247" s="25"/>
      <c r="U247" s="25"/>
      <c r="V247" s="25"/>
      <c r="W247" s="25"/>
      <c r="X247" s="25"/>
      <c r="Y247" s="25"/>
      <c r="Z247" s="25"/>
      <c r="AA247" s="25"/>
      <c r="AB247" s="25"/>
      <c r="AC247" s="25"/>
      <c r="AP247" s="123" t="s">
        <v>143</v>
      </c>
      <c r="AR247" s="123" t="s">
        <v>145</v>
      </c>
      <c r="AS247" s="123" t="s">
        <v>67</v>
      </c>
      <c r="AW247" s="14" t="s">
        <v>144</v>
      </c>
      <c r="BC247" s="124" t="e">
        <f>IF(L247="základní",#REF!,0)</f>
        <v>#REF!</v>
      </c>
      <c r="BD247" s="124">
        <f>IF(L247="snížená",#REF!,0)</f>
        <v>0</v>
      </c>
      <c r="BE247" s="124">
        <f>IF(L247="zákl. přenesená",#REF!,0)</f>
        <v>0</v>
      </c>
      <c r="BF247" s="124">
        <f>IF(L247="sníž. přenesená",#REF!,0)</f>
        <v>0</v>
      </c>
      <c r="BG247" s="124">
        <f>IF(L247="nulová",#REF!,0)</f>
        <v>0</v>
      </c>
      <c r="BH247" s="14" t="s">
        <v>65</v>
      </c>
      <c r="BI247" s="124" t="e">
        <f>ROUND(#REF!*H247,2)</f>
        <v>#REF!</v>
      </c>
      <c r="BJ247" s="14" t="s">
        <v>143</v>
      </c>
      <c r="BK247" s="123" t="s">
        <v>310</v>
      </c>
    </row>
    <row r="248" spans="1:63" s="2" customFormat="1" ht="16.5" customHeight="1" x14ac:dyDescent="0.2">
      <c r="A248" s="25"/>
      <c r="B248" s="112"/>
      <c r="C248" s="113" t="s">
        <v>230</v>
      </c>
      <c r="D248" s="113" t="s">
        <v>145</v>
      </c>
      <c r="E248" s="114" t="s">
        <v>3037</v>
      </c>
      <c r="F248" s="115" t="s">
        <v>3038</v>
      </c>
      <c r="G248" s="116" t="s">
        <v>905</v>
      </c>
      <c r="H248" s="117">
        <v>2.2090000000000001</v>
      </c>
      <c r="I248" s="118"/>
      <c r="J248" s="26"/>
      <c r="K248" s="119" t="s">
        <v>1</v>
      </c>
      <c r="L248" s="120" t="s">
        <v>37</v>
      </c>
      <c r="M248" s="121">
        <v>0</v>
      </c>
      <c r="N248" s="121">
        <f t="shared" si="0"/>
        <v>0</v>
      </c>
      <c r="O248" s="121">
        <v>0</v>
      </c>
      <c r="P248" s="121">
        <f t="shared" si="1"/>
        <v>0</v>
      </c>
      <c r="Q248" s="121">
        <v>0</v>
      </c>
      <c r="R248" s="122">
        <f t="shared" si="2"/>
        <v>0</v>
      </c>
      <c r="S248" s="25"/>
      <c r="T248" s="25"/>
      <c r="U248" s="25"/>
      <c r="V248" s="25"/>
      <c r="W248" s="25"/>
      <c r="X248" s="25"/>
      <c r="Y248" s="25"/>
      <c r="Z248" s="25"/>
      <c r="AA248" s="25"/>
      <c r="AB248" s="25"/>
      <c r="AC248" s="25"/>
      <c r="AP248" s="123" t="s">
        <v>143</v>
      </c>
      <c r="AR248" s="123" t="s">
        <v>145</v>
      </c>
      <c r="AS248" s="123" t="s">
        <v>67</v>
      </c>
      <c r="AW248" s="14" t="s">
        <v>144</v>
      </c>
      <c r="BC248" s="124" t="e">
        <f>IF(L248="základní",#REF!,0)</f>
        <v>#REF!</v>
      </c>
      <c r="BD248" s="124">
        <f>IF(L248="snížená",#REF!,0)</f>
        <v>0</v>
      </c>
      <c r="BE248" s="124">
        <f>IF(L248="zákl. přenesená",#REF!,0)</f>
        <v>0</v>
      </c>
      <c r="BF248" s="124">
        <f>IF(L248="sníž. přenesená",#REF!,0)</f>
        <v>0</v>
      </c>
      <c r="BG248" s="124">
        <f>IF(L248="nulová",#REF!,0)</f>
        <v>0</v>
      </c>
      <c r="BH248" s="14" t="s">
        <v>65</v>
      </c>
      <c r="BI248" s="124" t="e">
        <f>ROUND(#REF!*H248,2)</f>
        <v>#REF!</v>
      </c>
      <c r="BJ248" s="14" t="s">
        <v>143</v>
      </c>
      <c r="BK248" s="123" t="s">
        <v>318</v>
      </c>
    </row>
    <row r="249" spans="1:63" s="2" customFormat="1" ht="16.5" customHeight="1" x14ac:dyDescent="0.2">
      <c r="A249" s="25"/>
      <c r="B249" s="112"/>
      <c r="C249" s="113" t="s">
        <v>7</v>
      </c>
      <c r="D249" s="113" t="s">
        <v>145</v>
      </c>
      <c r="E249" s="114" t="s">
        <v>3039</v>
      </c>
      <c r="F249" s="115" t="s">
        <v>3040</v>
      </c>
      <c r="G249" s="116" t="s">
        <v>905</v>
      </c>
      <c r="H249" s="117">
        <v>3.6819999999999999</v>
      </c>
      <c r="I249" s="118"/>
      <c r="J249" s="26"/>
      <c r="K249" s="119" t="s">
        <v>1</v>
      </c>
      <c r="L249" s="120" t="s">
        <v>37</v>
      </c>
      <c r="M249" s="121">
        <v>0</v>
      </c>
      <c r="N249" s="121">
        <f t="shared" si="0"/>
        <v>0</v>
      </c>
      <c r="O249" s="121">
        <v>0</v>
      </c>
      <c r="P249" s="121">
        <f t="shared" si="1"/>
        <v>0</v>
      </c>
      <c r="Q249" s="121">
        <v>0</v>
      </c>
      <c r="R249" s="122">
        <f t="shared" si="2"/>
        <v>0</v>
      </c>
      <c r="S249" s="25"/>
      <c r="T249" s="25"/>
      <c r="U249" s="25"/>
      <c r="V249" s="25"/>
      <c r="W249" s="25"/>
      <c r="X249" s="25"/>
      <c r="Y249" s="25"/>
      <c r="Z249" s="25"/>
      <c r="AA249" s="25"/>
      <c r="AB249" s="25"/>
      <c r="AC249" s="25"/>
      <c r="AP249" s="123" t="s">
        <v>143</v>
      </c>
      <c r="AR249" s="123" t="s">
        <v>145</v>
      </c>
      <c r="AS249" s="123" t="s">
        <v>67</v>
      </c>
      <c r="AW249" s="14" t="s">
        <v>144</v>
      </c>
      <c r="BC249" s="124" t="e">
        <f>IF(L249="základní",#REF!,0)</f>
        <v>#REF!</v>
      </c>
      <c r="BD249" s="124">
        <f>IF(L249="snížená",#REF!,0)</f>
        <v>0</v>
      </c>
      <c r="BE249" s="124">
        <f>IF(L249="zákl. přenesená",#REF!,0)</f>
        <v>0</v>
      </c>
      <c r="BF249" s="124">
        <f>IF(L249="sníž. přenesená",#REF!,0)</f>
        <v>0</v>
      </c>
      <c r="BG249" s="124">
        <f>IF(L249="nulová",#REF!,0)</f>
        <v>0</v>
      </c>
      <c r="BH249" s="14" t="s">
        <v>65</v>
      </c>
      <c r="BI249" s="124" t="e">
        <f>ROUND(#REF!*H249,2)</f>
        <v>#REF!</v>
      </c>
      <c r="BJ249" s="14" t="s">
        <v>143</v>
      </c>
      <c r="BK249" s="123" t="s">
        <v>326</v>
      </c>
    </row>
    <row r="250" spans="1:63" s="2" customFormat="1" ht="16.5" customHeight="1" x14ac:dyDescent="0.2">
      <c r="A250" s="25"/>
      <c r="B250" s="112"/>
      <c r="C250" s="113" t="s">
        <v>237</v>
      </c>
      <c r="D250" s="113" t="s">
        <v>145</v>
      </c>
      <c r="E250" s="114" t="s">
        <v>3041</v>
      </c>
      <c r="F250" s="115" t="s">
        <v>3042</v>
      </c>
      <c r="G250" s="116" t="s">
        <v>905</v>
      </c>
      <c r="H250" s="117">
        <v>1.4730000000000001</v>
      </c>
      <c r="I250" s="118"/>
      <c r="J250" s="26"/>
      <c r="K250" s="119" t="s">
        <v>1</v>
      </c>
      <c r="L250" s="120" t="s">
        <v>37</v>
      </c>
      <c r="M250" s="121">
        <v>0</v>
      </c>
      <c r="N250" s="121">
        <f t="shared" si="0"/>
        <v>0</v>
      </c>
      <c r="O250" s="121">
        <v>0</v>
      </c>
      <c r="P250" s="121">
        <f t="shared" si="1"/>
        <v>0</v>
      </c>
      <c r="Q250" s="121">
        <v>0</v>
      </c>
      <c r="R250" s="122">
        <f t="shared" si="2"/>
        <v>0</v>
      </c>
      <c r="S250" s="25"/>
      <c r="T250" s="25"/>
      <c r="U250" s="25"/>
      <c r="V250" s="25"/>
      <c r="W250" s="25"/>
      <c r="X250" s="25"/>
      <c r="Y250" s="25"/>
      <c r="Z250" s="25"/>
      <c r="AA250" s="25"/>
      <c r="AB250" s="25"/>
      <c r="AC250" s="25"/>
      <c r="AP250" s="123" t="s">
        <v>143</v>
      </c>
      <c r="AR250" s="123" t="s">
        <v>145</v>
      </c>
      <c r="AS250" s="123" t="s">
        <v>67</v>
      </c>
      <c r="AW250" s="14" t="s">
        <v>144</v>
      </c>
      <c r="BC250" s="124" t="e">
        <f>IF(L250="základní",#REF!,0)</f>
        <v>#REF!</v>
      </c>
      <c r="BD250" s="124">
        <f>IF(L250="snížená",#REF!,0)</f>
        <v>0</v>
      </c>
      <c r="BE250" s="124">
        <f>IF(L250="zákl. přenesená",#REF!,0)</f>
        <v>0</v>
      </c>
      <c r="BF250" s="124">
        <f>IF(L250="sníž. přenesená",#REF!,0)</f>
        <v>0</v>
      </c>
      <c r="BG250" s="124">
        <f>IF(L250="nulová",#REF!,0)</f>
        <v>0</v>
      </c>
      <c r="BH250" s="14" t="s">
        <v>65</v>
      </c>
      <c r="BI250" s="124" t="e">
        <f>ROUND(#REF!*H250,2)</f>
        <v>#REF!</v>
      </c>
      <c r="BJ250" s="14" t="s">
        <v>143</v>
      </c>
      <c r="BK250" s="123" t="s">
        <v>332</v>
      </c>
    </row>
    <row r="251" spans="1:63" s="2" customFormat="1" ht="16.5" customHeight="1" x14ac:dyDescent="0.2">
      <c r="A251" s="25"/>
      <c r="B251" s="112"/>
      <c r="C251" s="113" t="s">
        <v>241</v>
      </c>
      <c r="D251" s="113" t="s">
        <v>145</v>
      </c>
      <c r="E251" s="114" t="s">
        <v>3043</v>
      </c>
      <c r="F251" s="115" t="s">
        <v>3044</v>
      </c>
      <c r="G251" s="116" t="s">
        <v>905</v>
      </c>
      <c r="H251" s="117">
        <v>0.73599999999999999</v>
      </c>
      <c r="I251" s="118"/>
      <c r="J251" s="26"/>
      <c r="K251" s="119" t="s">
        <v>1</v>
      </c>
      <c r="L251" s="120" t="s">
        <v>37</v>
      </c>
      <c r="M251" s="121">
        <v>0</v>
      </c>
      <c r="N251" s="121">
        <f t="shared" si="0"/>
        <v>0</v>
      </c>
      <c r="O251" s="121">
        <v>0</v>
      </c>
      <c r="P251" s="121">
        <f t="shared" si="1"/>
        <v>0</v>
      </c>
      <c r="Q251" s="121">
        <v>0</v>
      </c>
      <c r="R251" s="122">
        <f t="shared" si="2"/>
        <v>0</v>
      </c>
      <c r="S251" s="25"/>
      <c r="T251" s="25"/>
      <c r="U251" s="25"/>
      <c r="V251" s="25"/>
      <c r="W251" s="25"/>
      <c r="X251" s="25"/>
      <c r="Y251" s="25"/>
      <c r="Z251" s="25"/>
      <c r="AA251" s="25"/>
      <c r="AB251" s="25"/>
      <c r="AC251" s="25"/>
      <c r="AP251" s="123" t="s">
        <v>143</v>
      </c>
      <c r="AR251" s="123" t="s">
        <v>145</v>
      </c>
      <c r="AS251" s="123" t="s">
        <v>67</v>
      </c>
      <c r="AW251" s="14" t="s">
        <v>144</v>
      </c>
      <c r="BC251" s="124" t="e">
        <f>IF(L251="základní",#REF!,0)</f>
        <v>#REF!</v>
      </c>
      <c r="BD251" s="124">
        <f>IF(L251="snížená",#REF!,0)</f>
        <v>0</v>
      </c>
      <c r="BE251" s="124">
        <f>IF(L251="zákl. přenesená",#REF!,0)</f>
        <v>0</v>
      </c>
      <c r="BF251" s="124">
        <f>IF(L251="sníž. přenesená",#REF!,0)</f>
        <v>0</v>
      </c>
      <c r="BG251" s="124">
        <f>IF(L251="nulová",#REF!,0)</f>
        <v>0</v>
      </c>
      <c r="BH251" s="14" t="s">
        <v>65</v>
      </c>
      <c r="BI251" s="124" t="e">
        <f>ROUND(#REF!*H251,2)</f>
        <v>#REF!</v>
      </c>
      <c r="BJ251" s="14" t="s">
        <v>143</v>
      </c>
      <c r="BK251" s="123" t="s">
        <v>343</v>
      </c>
    </row>
    <row r="252" spans="1:63" s="12" customFormat="1" ht="22.9" customHeight="1" x14ac:dyDescent="0.2">
      <c r="B252" s="103"/>
      <c r="D252" s="104" t="s">
        <v>56</v>
      </c>
      <c r="E252" s="125" t="s">
        <v>3045</v>
      </c>
      <c r="F252" s="125" t="s">
        <v>3046</v>
      </c>
      <c r="J252" s="103"/>
      <c r="K252" s="106"/>
      <c r="L252" s="107"/>
      <c r="M252" s="107"/>
      <c r="N252" s="108">
        <f>N253</f>
        <v>0</v>
      </c>
      <c r="O252" s="107"/>
      <c r="P252" s="108">
        <f>P253</f>
        <v>0</v>
      </c>
      <c r="Q252" s="107"/>
      <c r="R252" s="109">
        <f>R253</f>
        <v>0</v>
      </c>
      <c r="AP252" s="104" t="s">
        <v>65</v>
      </c>
      <c r="AR252" s="110" t="s">
        <v>56</v>
      </c>
      <c r="AS252" s="110" t="s">
        <v>65</v>
      </c>
      <c r="AW252" s="104" t="s">
        <v>144</v>
      </c>
      <c r="BI252" s="111" t="e">
        <f>BI253</f>
        <v>#REF!</v>
      </c>
    </row>
    <row r="253" spans="1:63" s="2" customFormat="1" ht="24.2" customHeight="1" x14ac:dyDescent="0.2">
      <c r="A253" s="25"/>
      <c r="B253" s="112"/>
      <c r="C253" s="113" t="s">
        <v>246</v>
      </c>
      <c r="D253" s="113" t="s">
        <v>145</v>
      </c>
      <c r="E253" s="114" t="s">
        <v>3047</v>
      </c>
      <c r="F253" s="115" t="s">
        <v>3048</v>
      </c>
      <c r="G253" s="116" t="s">
        <v>905</v>
      </c>
      <c r="H253" s="117">
        <v>2.2090000000000001</v>
      </c>
      <c r="I253" s="118"/>
      <c r="J253" s="26"/>
      <c r="K253" s="119" t="s">
        <v>1</v>
      </c>
      <c r="L253" s="120" t="s">
        <v>37</v>
      </c>
      <c r="M253" s="121">
        <v>0</v>
      </c>
      <c r="N253" s="121">
        <f>M253*H253</f>
        <v>0</v>
      </c>
      <c r="O253" s="121">
        <v>0</v>
      </c>
      <c r="P253" s="121">
        <f>O253*H253</f>
        <v>0</v>
      </c>
      <c r="Q253" s="121">
        <v>0</v>
      </c>
      <c r="R253" s="122">
        <f>Q253*H253</f>
        <v>0</v>
      </c>
      <c r="S253" s="25"/>
      <c r="T253" s="25"/>
      <c r="U253" s="25"/>
      <c r="V253" s="25"/>
      <c r="W253" s="25"/>
      <c r="X253" s="25"/>
      <c r="Y253" s="25"/>
      <c r="Z253" s="25"/>
      <c r="AA253" s="25"/>
      <c r="AB253" s="25"/>
      <c r="AC253" s="25"/>
      <c r="AP253" s="123" t="s">
        <v>143</v>
      </c>
      <c r="AR253" s="123" t="s">
        <v>145</v>
      </c>
      <c r="AS253" s="123" t="s">
        <v>67</v>
      </c>
      <c r="AW253" s="14" t="s">
        <v>144</v>
      </c>
      <c r="BC253" s="124" t="e">
        <f>IF(L253="základní",#REF!,0)</f>
        <v>#REF!</v>
      </c>
      <c r="BD253" s="124">
        <f>IF(L253="snížená",#REF!,0)</f>
        <v>0</v>
      </c>
      <c r="BE253" s="124">
        <f>IF(L253="zákl. přenesená",#REF!,0)</f>
        <v>0</v>
      </c>
      <c r="BF253" s="124">
        <f>IF(L253="sníž. přenesená",#REF!,0)</f>
        <v>0</v>
      </c>
      <c r="BG253" s="124">
        <f>IF(L253="nulová",#REF!,0)</f>
        <v>0</v>
      </c>
      <c r="BH253" s="14" t="s">
        <v>65</v>
      </c>
      <c r="BI253" s="124" t="e">
        <f>ROUND(#REF!*H253,2)</f>
        <v>#REF!</v>
      </c>
      <c r="BJ253" s="14" t="s">
        <v>143</v>
      </c>
      <c r="BK253" s="123" t="s">
        <v>351</v>
      </c>
    </row>
    <row r="254" spans="1:63" s="12" customFormat="1" ht="22.9" customHeight="1" x14ac:dyDescent="0.2">
      <c r="B254" s="103"/>
      <c r="D254" s="104" t="s">
        <v>56</v>
      </c>
      <c r="E254" s="125" t="s">
        <v>3049</v>
      </c>
      <c r="F254" s="125" t="s">
        <v>3050</v>
      </c>
      <c r="J254" s="103"/>
      <c r="K254" s="106"/>
      <c r="L254" s="107"/>
      <c r="M254" s="107"/>
      <c r="N254" s="108">
        <f>N255</f>
        <v>0</v>
      </c>
      <c r="O254" s="107"/>
      <c r="P254" s="108">
        <f>P255</f>
        <v>0</v>
      </c>
      <c r="Q254" s="107"/>
      <c r="R254" s="109">
        <f>R255</f>
        <v>0</v>
      </c>
      <c r="AP254" s="104" t="s">
        <v>65</v>
      </c>
      <c r="AR254" s="110" t="s">
        <v>56</v>
      </c>
      <c r="AS254" s="110" t="s">
        <v>65</v>
      </c>
      <c r="AW254" s="104" t="s">
        <v>144</v>
      </c>
      <c r="BI254" s="111" t="e">
        <f>BI255</f>
        <v>#REF!</v>
      </c>
    </row>
    <row r="255" spans="1:63" s="2" customFormat="1" ht="21.75" customHeight="1" x14ac:dyDescent="0.2">
      <c r="A255" s="25"/>
      <c r="B255" s="112"/>
      <c r="C255" s="113" t="s">
        <v>252</v>
      </c>
      <c r="D255" s="113" t="s">
        <v>145</v>
      </c>
      <c r="E255" s="114" t="s">
        <v>3051</v>
      </c>
      <c r="F255" s="115" t="s">
        <v>3052</v>
      </c>
      <c r="G255" s="116" t="s">
        <v>905</v>
      </c>
      <c r="H255" s="117">
        <v>0.73599999999999999</v>
      </c>
      <c r="I255" s="118"/>
      <c r="J255" s="26"/>
      <c r="K255" s="119" t="s">
        <v>1</v>
      </c>
      <c r="L255" s="120" t="s">
        <v>37</v>
      </c>
      <c r="M255" s="121">
        <v>0</v>
      </c>
      <c r="N255" s="121">
        <f>M255*H255</f>
        <v>0</v>
      </c>
      <c r="O255" s="121">
        <v>0</v>
      </c>
      <c r="P255" s="121">
        <f>O255*H255</f>
        <v>0</v>
      </c>
      <c r="Q255" s="121">
        <v>0</v>
      </c>
      <c r="R255" s="122">
        <f>Q255*H255</f>
        <v>0</v>
      </c>
      <c r="S255" s="25"/>
      <c r="T255" s="25"/>
      <c r="U255" s="25"/>
      <c r="V255" s="25"/>
      <c r="W255" s="25"/>
      <c r="X255" s="25"/>
      <c r="Y255" s="25"/>
      <c r="Z255" s="25"/>
      <c r="AA255" s="25"/>
      <c r="AB255" s="25"/>
      <c r="AC255" s="25"/>
      <c r="AP255" s="123" t="s">
        <v>143</v>
      </c>
      <c r="AR255" s="123" t="s">
        <v>145</v>
      </c>
      <c r="AS255" s="123" t="s">
        <v>67</v>
      </c>
      <c r="AW255" s="14" t="s">
        <v>144</v>
      </c>
      <c r="BC255" s="124" t="e">
        <f>IF(L255="základní",#REF!,0)</f>
        <v>#REF!</v>
      </c>
      <c r="BD255" s="124">
        <f>IF(L255="snížená",#REF!,0)</f>
        <v>0</v>
      </c>
      <c r="BE255" s="124">
        <f>IF(L255="zákl. přenesená",#REF!,0)</f>
        <v>0</v>
      </c>
      <c r="BF255" s="124">
        <f>IF(L255="sníž. přenesená",#REF!,0)</f>
        <v>0</v>
      </c>
      <c r="BG255" s="124">
        <f>IF(L255="nulová",#REF!,0)</f>
        <v>0</v>
      </c>
      <c r="BH255" s="14" t="s">
        <v>65</v>
      </c>
      <c r="BI255" s="124" t="e">
        <f>ROUND(#REF!*H255,2)</f>
        <v>#REF!</v>
      </c>
      <c r="BJ255" s="14" t="s">
        <v>143</v>
      </c>
      <c r="BK255" s="123" t="s">
        <v>359</v>
      </c>
    </row>
    <row r="256" spans="1:63" s="12" customFormat="1" ht="22.9" customHeight="1" x14ac:dyDescent="0.2">
      <c r="B256" s="103"/>
      <c r="D256" s="104" t="s">
        <v>56</v>
      </c>
      <c r="E256" s="125" t="s">
        <v>3053</v>
      </c>
      <c r="F256" s="125" t="s">
        <v>3054</v>
      </c>
      <c r="J256" s="103"/>
      <c r="K256" s="106"/>
      <c r="L256" s="107"/>
      <c r="M256" s="107"/>
      <c r="N256" s="108">
        <f>SUM(N257:N258)</f>
        <v>0</v>
      </c>
      <c r="O256" s="107"/>
      <c r="P256" s="108">
        <f>SUM(P257:P258)</f>
        <v>0</v>
      </c>
      <c r="Q256" s="107"/>
      <c r="R256" s="109">
        <f>SUM(R257:R258)</f>
        <v>0</v>
      </c>
      <c r="AP256" s="104" t="s">
        <v>65</v>
      </c>
      <c r="AR256" s="110" t="s">
        <v>56</v>
      </c>
      <c r="AS256" s="110" t="s">
        <v>65</v>
      </c>
      <c r="AW256" s="104" t="s">
        <v>144</v>
      </c>
      <c r="BI256" s="111" t="e">
        <f>SUM(BI257:BI258)</f>
        <v>#REF!</v>
      </c>
    </row>
    <row r="257" spans="1:63" s="2" customFormat="1" ht="24.2" customHeight="1" x14ac:dyDescent="0.2">
      <c r="A257" s="25"/>
      <c r="B257" s="112"/>
      <c r="C257" s="113" t="s">
        <v>260</v>
      </c>
      <c r="D257" s="113" t="s">
        <v>145</v>
      </c>
      <c r="E257" s="114" t="s">
        <v>3055</v>
      </c>
      <c r="F257" s="115" t="s">
        <v>3056</v>
      </c>
      <c r="G257" s="116" t="s">
        <v>905</v>
      </c>
      <c r="H257" s="117">
        <v>0.73599999999999999</v>
      </c>
      <c r="I257" s="118"/>
      <c r="J257" s="26"/>
      <c r="K257" s="119" t="s">
        <v>1</v>
      </c>
      <c r="L257" s="120" t="s">
        <v>37</v>
      </c>
      <c r="M257" s="121">
        <v>0</v>
      </c>
      <c r="N257" s="121">
        <f>M257*H257</f>
        <v>0</v>
      </c>
      <c r="O257" s="121">
        <v>0</v>
      </c>
      <c r="P257" s="121">
        <f>O257*H257</f>
        <v>0</v>
      </c>
      <c r="Q257" s="121">
        <v>0</v>
      </c>
      <c r="R257" s="122">
        <f>Q257*H257</f>
        <v>0</v>
      </c>
      <c r="S257" s="25"/>
      <c r="T257" s="25"/>
      <c r="U257" s="25"/>
      <c r="V257" s="25"/>
      <c r="W257" s="25"/>
      <c r="X257" s="25"/>
      <c r="Y257" s="25"/>
      <c r="Z257" s="25"/>
      <c r="AA257" s="25"/>
      <c r="AB257" s="25"/>
      <c r="AC257" s="25"/>
      <c r="AP257" s="123" t="s">
        <v>143</v>
      </c>
      <c r="AR257" s="123" t="s">
        <v>145</v>
      </c>
      <c r="AS257" s="123" t="s">
        <v>67</v>
      </c>
      <c r="AW257" s="14" t="s">
        <v>144</v>
      </c>
      <c r="BC257" s="124" t="e">
        <f>IF(L257="základní",#REF!,0)</f>
        <v>#REF!</v>
      </c>
      <c r="BD257" s="124">
        <f>IF(L257="snížená",#REF!,0)</f>
        <v>0</v>
      </c>
      <c r="BE257" s="124">
        <f>IF(L257="zákl. přenesená",#REF!,0)</f>
        <v>0</v>
      </c>
      <c r="BF257" s="124">
        <f>IF(L257="sníž. přenesená",#REF!,0)</f>
        <v>0</v>
      </c>
      <c r="BG257" s="124">
        <f>IF(L257="nulová",#REF!,0)</f>
        <v>0</v>
      </c>
      <c r="BH257" s="14" t="s">
        <v>65</v>
      </c>
      <c r="BI257" s="124" t="e">
        <f>ROUND(#REF!*H257,2)</f>
        <v>#REF!</v>
      </c>
      <c r="BJ257" s="14" t="s">
        <v>143</v>
      </c>
      <c r="BK257" s="123" t="s">
        <v>367</v>
      </c>
    </row>
    <row r="258" spans="1:63" s="2" customFormat="1" ht="24.2" customHeight="1" x14ac:dyDescent="0.2">
      <c r="A258" s="25"/>
      <c r="B258" s="112"/>
      <c r="C258" s="113" t="s">
        <v>264</v>
      </c>
      <c r="D258" s="113" t="s">
        <v>145</v>
      </c>
      <c r="E258" s="114" t="s">
        <v>3057</v>
      </c>
      <c r="F258" s="115" t="s">
        <v>3058</v>
      </c>
      <c r="G258" s="116" t="s">
        <v>905</v>
      </c>
      <c r="H258" s="117">
        <v>0.73599999999999999</v>
      </c>
      <c r="I258" s="118"/>
      <c r="J258" s="26"/>
      <c r="K258" s="119" t="s">
        <v>1</v>
      </c>
      <c r="L258" s="120" t="s">
        <v>37</v>
      </c>
      <c r="M258" s="121">
        <v>0</v>
      </c>
      <c r="N258" s="121">
        <f>M258*H258</f>
        <v>0</v>
      </c>
      <c r="O258" s="121">
        <v>0</v>
      </c>
      <c r="P258" s="121">
        <f>O258*H258</f>
        <v>0</v>
      </c>
      <c r="Q258" s="121">
        <v>0</v>
      </c>
      <c r="R258" s="122">
        <f>Q258*H258</f>
        <v>0</v>
      </c>
      <c r="S258" s="25"/>
      <c r="T258" s="25"/>
      <c r="U258" s="25"/>
      <c r="V258" s="25"/>
      <c r="W258" s="25"/>
      <c r="X258" s="25"/>
      <c r="Y258" s="25"/>
      <c r="Z258" s="25"/>
      <c r="AA258" s="25"/>
      <c r="AB258" s="25"/>
      <c r="AC258" s="25"/>
      <c r="AP258" s="123" t="s">
        <v>143</v>
      </c>
      <c r="AR258" s="123" t="s">
        <v>145</v>
      </c>
      <c r="AS258" s="123" t="s">
        <v>67</v>
      </c>
      <c r="AW258" s="14" t="s">
        <v>144</v>
      </c>
      <c r="BC258" s="124" t="e">
        <f>IF(L258="základní",#REF!,0)</f>
        <v>#REF!</v>
      </c>
      <c r="BD258" s="124">
        <f>IF(L258="snížená",#REF!,0)</f>
        <v>0</v>
      </c>
      <c r="BE258" s="124">
        <f>IF(L258="zákl. přenesená",#REF!,0)</f>
        <v>0</v>
      </c>
      <c r="BF258" s="124">
        <f>IF(L258="sníž. přenesená",#REF!,0)</f>
        <v>0</v>
      </c>
      <c r="BG258" s="124">
        <f>IF(L258="nulová",#REF!,0)</f>
        <v>0</v>
      </c>
      <c r="BH258" s="14" t="s">
        <v>65</v>
      </c>
      <c r="BI258" s="124" t="e">
        <f>ROUND(#REF!*H258,2)</f>
        <v>#REF!</v>
      </c>
      <c r="BJ258" s="14" t="s">
        <v>143</v>
      </c>
      <c r="BK258" s="123" t="s">
        <v>375</v>
      </c>
    </row>
    <row r="259" spans="1:63" s="12" customFormat="1" ht="25.9" customHeight="1" x14ac:dyDescent="0.2">
      <c r="B259" s="103"/>
      <c r="D259" s="104" t="s">
        <v>56</v>
      </c>
      <c r="E259" s="105" t="s">
        <v>3059</v>
      </c>
      <c r="F259" s="105" t="s">
        <v>3060</v>
      </c>
      <c r="J259" s="103"/>
      <c r="K259" s="106"/>
      <c r="L259" s="107"/>
      <c r="M259" s="107"/>
      <c r="N259" s="108">
        <f>N260+N263+N265+N268</f>
        <v>0</v>
      </c>
      <c r="O259" s="107"/>
      <c r="P259" s="108">
        <f>P260+P263+P265+P268</f>
        <v>0</v>
      </c>
      <c r="Q259" s="107"/>
      <c r="R259" s="109">
        <f>R260+R263+R265+R268</f>
        <v>0</v>
      </c>
      <c r="AP259" s="104" t="s">
        <v>65</v>
      </c>
      <c r="AR259" s="110" t="s">
        <v>56</v>
      </c>
      <c r="AS259" s="110" t="s">
        <v>57</v>
      </c>
      <c r="AW259" s="104" t="s">
        <v>144</v>
      </c>
      <c r="BI259" s="111" t="e">
        <f>BI260+BI263+BI265+BI268</f>
        <v>#REF!</v>
      </c>
    </row>
    <row r="260" spans="1:63" s="12" customFormat="1" ht="22.9" customHeight="1" x14ac:dyDescent="0.2">
      <c r="B260" s="103"/>
      <c r="D260" s="104" t="s">
        <v>56</v>
      </c>
      <c r="E260" s="125" t="s">
        <v>2991</v>
      </c>
      <c r="F260" s="125" t="s">
        <v>2992</v>
      </c>
      <c r="J260" s="103"/>
      <c r="K260" s="106"/>
      <c r="L260" s="107"/>
      <c r="M260" s="107"/>
      <c r="N260" s="108">
        <f>SUM(N261:N262)</f>
        <v>0</v>
      </c>
      <c r="O260" s="107"/>
      <c r="P260" s="108">
        <f>SUM(P261:P262)</f>
        <v>0</v>
      </c>
      <c r="Q260" s="107"/>
      <c r="R260" s="109">
        <f>SUM(R261:R262)</f>
        <v>0</v>
      </c>
      <c r="AP260" s="104" t="s">
        <v>65</v>
      </c>
      <c r="AR260" s="110" t="s">
        <v>56</v>
      </c>
      <c r="AS260" s="110" t="s">
        <v>65</v>
      </c>
      <c r="AW260" s="104" t="s">
        <v>144</v>
      </c>
      <c r="BI260" s="111" t="e">
        <f>SUM(BI261:BI262)</f>
        <v>#REF!</v>
      </c>
    </row>
    <row r="261" spans="1:63" s="2" customFormat="1" ht="24.2" customHeight="1" x14ac:dyDescent="0.2">
      <c r="A261" s="25"/>
      <c r="B261" s="112"/>
      <c r="C261" s="113" t="s">
        <v>269</v>
      </c>
      <c r="D261" s="113" t="s">
        <v>145</v>
      </c>
      <c r="E261" s="114" t="s">
        <v>3061</v>
      </c>
      <c r="F261" s="115" t="s">
        <v>3062</v>
      </c>
      <c r="G261" s="116" t="s">
        <v>905</v>
      </c>
      <c r="H261" s="117">
        <v>0.73599999999999999</v>
      </c>
      <c r="I261" s="118"/>
      <c r="J261" s="26"/>
      <c r="K261" s="119" t="s">
        <v>1</v>
      </c>
      <c r="L261" s="120" t="s">
        <v>37</v>
      </c>
      <c r="M261" s="121">
        <v>0</v>
      </c>
      <c r="N261" s="121">
        <f>M261*H261</f>
        <v>0</v>
      </c>
      <c r="O261" s="121">
        <v>0</v>
      </c>
      <c r="P261" s="121">
        <f>O261*H261</f>
        <v>0</v>
      </c>
      <c r="Q261" s="121">
        <v>0</v>
      </c>
      <c r="R261" s="122">
        <f>Q261*H261</f>
        <v>0</v>
      </c>
      <c r="S261" s="25"/>
      <c r="T261" s="25"/>
      <c r="U261" s="25"/>
      <c r="V261" s="25"/>
      <c r="W261" s="25"/>
      <c r="X261" s="25"/>
      <c r="Y261" s="25"/>
      <c r="Z261" s="25"/>
      <c r="AA261" s="25"/>
      <c r="AB261" s="25"/>
      <c r="AC261" s="25"/>
      <c r="AP261" s="123" t="s">
        <v>143</v>
      </c>
      <c r="AR261" s="123" t="s">
        <v>145</v>
      </c>
      <c r="AS261" s="123" t="s">
        <v>67</v>
      </c>
      <c r="AW261" s="14" t="s">
        <v>144</v>
      </c>
      <c r="BC261" s="124" t="e">
        <f>IF(L261="základní",#REF!,0)</f>
        <v>#REF!</v>
      </c>
      <c r="BD261" s="124">
        <f>IF(L261="snížená",#REF!,0)</f>
        <v>0</v>
      </c>
      <c r="BE261" s="124">
        <f>IF(L261="zákl. přenesená",#REF!,0)</f>
        <v>0</v>
      </c>
      <c r="BF261" s="124">
        <f>IF(L261="sníž. přenesená",#REF!,0)</f>
        <v>0</v>
      </c>
      <c r="BG261" s="124">
        <f>IF(L261="nulová",#REF!,0)</f>
        <v>0</v>
      </c>
      <c r="BH261" s="14" t="s">
        <v>65</v>
      </c>
      <c r="BI261" s="124" t="e">
        <f>ROUND(#REF!*H261,2)</f>
        <v>#REF!</v>
      </c>
      <c r="BJ261" s="14" t="s">
        <v>143</v>
      </c>
      <c r="BK261" s="123" t="s">
        <v>383</v>
      </c>
    </row>
    <row r="262" spans="1:63" s="2" customFormat="1" ht="24.2" customHeight="1" x14ac:dyDescent="0.2">
      <c r="A262" s="25"/>
      <c r="B262" s="112"/>
      <c r="C262" s="113" t="s">
        <v>275</v>
      </c>
      <c r="D262" s="113" t="s">
        <v>145</v>
      </c>
      <c r="E262" s="114" t="s">
        <v>3063</v>
      </c>
      <c r="F262" s="115" t="s">
        <v>3064</v>
      </c>
      <c r="G262" s="116" t="s">
        <v>905</v>
      </c>
      <c r="H262" s="117">
        <v>0.73599999999999999</v>
      </c>
      <c r="I262" s="118"/>
      <c r="J262" s="26"/>
      <c r="K262" s="119" t="s">
        <v>1</v>
      </c>
      <c r="L262" s="120" t="s">
        <v>37</v>
      </c>
      <c r="M262" s="121">
        <v>0</v>
      </c>
      <c r="N262" s="121">
        <f>M262*H262</f>
        <v>0</v>
      </c>
      <c r="O262" s="121">
        <v>0</v>
      </c>
      <c r="P262" s="121">
        <f>O262*H262</f>
        <v>0</v>
      </c>
      <c r="Q262" s="121">
        <v>0</v>
      </c>
      <c r="R262" s="122">
        <f>Q262*H262</f>
        <v>0</v>
      </c>
      <c r="S262" s="25"/>
      <c r="T262" s="25"/>
      <c r="U262" s="25"/>
      <c r="V262" s="25"/>
      <c r="W262" s="25"/>
      <c r="X262" s="25"/>
      <c r="Y262" s="25"/>
      <c r="Z262" s="25"/>
      <c r="AA262" s="25"/>
      <c r="AB262" s="25"/>
      <c r="AC262" s="25"/>
      <c r="AP262" s="123" t="s">
        <v>143</v>
      </c>
      <c r="AR262" s="123" t="s">
        <v>145</v>
      </c>
      <c r="AS262" s="123" t="s">
        <v>67</v>
      </c>
      <c r="AW262" s="14" t="s">
        <v>144</v>
      </c>
      <c r="BC262" s="124" t="e">
        <f>IF(L262="základní",#REF!,0)</f>
        <v>#REF!</v>
      </c>
      <c r="BD262" s="124">
        <f>IF(L262="snížená",#REF!,0)</f>
        <v>0</v>
      </c>
      <c r="BE262" s="124">
        <f>IF(L262="zákl. přenesená",#REF!,0)</f>
        <v>0</v>
      </c>
      <c r="BF262" s="124">
        <f>IF(L262="sníž. přenesená",#REF!,0)</f>
        <v>0</v>
      </c>
      <c r="BG262" s="124">
        <f>IF(L262="nulová",#REF!,0)</f>
        <v>0</v>
      </c>
      <c r="BH262" s="14" t="s">
        <v>65</v>
      </c>
      <c r="BI262" s="124" t="e">
        <f>ROUND(#REF!*H262,2)</f>
        <v>#REF!</v>
      </c>
      <c r="BJ262" s="14" t="s">
        <v>143</v>
      </c>
      <c r="BK262" s="123" t="s">
        <v>391</v>
      </c>
    </row>
    <row r="263" spans="1:63" s="12" customFormat="1" ht="22.9" customHeight="1" x14ac:dyDescent="0.2">
      <c r="B263" s="103"/>
      <c r="D263" s="104" t="s">
        <v>56</v>
      </c>
      <c r="E263" s="125" t="s">
        <v>3065</v>
      </c>
      <c r="F263" s="125" t="s">
        <v>3066</v>
      </c>
      <c r="J263" s="103"/>
      <c r="K263" s="106"/>
      <c r="L263" s="107"/>
      <c r="M263" s="107"/>
      <c r="N263" s="108">
        <f>N264</f>
        <v>0</v>
      </c>
      <c r="O263" s="107"/>
      <c r="P263" s="108">
        <f>P264</f>
        <v>0</v>
      </c>
      <c r="Q263" s="107"/>
      <c r="R263" s="109">
        <f>R264</f>
        <v>0</v>
      </c>
      <c r="AP263" s="104" t="s">
        <v>65</v>
      </c>
      <c r="AR263" s="110" t="s">
        <v>56</v>
      </c>
      <c r="AS263" s="110" t="s">
        <v>65</v>
      </c>
      <c r="AW263" s="104" t="s">
        <v>144</v>
      </c>
      <c r="BI263" s="111" t="e">
        <f>BI264</f>
        <v>#REF!</v>
      </c>
    </row>
    <row r="264" spans="1:63" s="2" customFormat="1" ht="16.5" customHeight="1" x14ac:dyDescent="0.2">
      <c r="A264" s="25"/>
      <c r="B264" s="112"/>
      <c r="C264" s="113" t="s">
        <v>279</v>
      </c>
      <c r="D264" s="113" t="s">
        <v>145</v>
      </c>
      <c r="E264" s="114" t="s">
        <v>3067</v>
      </c>
      <c r="F264" s="115" t="s">
        <v>3068</v>
      </c>
      <c r="G264" s="116" t="s">
        <v>905</v>
      </c>
      <c r="H264" s="117">
        <v>0.73599999999999999</v>
      </c>
      <c r="I264" s="118"/>
      <c r="J264" s="26"/>
      <c r="K264" s="119" t="s">
        <v>1</v>
      </c>
      <c r="L264" s="120" t="s">
        <v>37</v>
      </c>
      <c r="M264" s="121">
        <v>0</v>
      </c>
      <c r="N264" s="121">
        <f>M264*H264</f>
        <v>0</v>
      </c>
      <c r="O264" s="121">
        <v>0</v>
      </c>
      <c r="P264" s="121">
        <f>O264*H264</f>
        <v>0</v>
      </c>
      <c r="Q264" s="121">
        <v>0</v>
      </c>
      <c r="R264" s="122">
        <f>Q264*H264</f>
        <v>0</v>
      </c>
      <c r="S264" s="25"/>
      <c r="T264" s="25"/>
      <c r="U264" s="25"/>
      <c r="V264" s="25"/>
      <c r="W264" s="25"/>
      <c r="X264" s="25"/>
      <c r="Y264" s="25"/>
      <c r="Z264" s="25"/>
      <c r="AA264" s="25"/>
      <c r="AB264" s="25"/>
      <c r="AC264" s="25"/>
      <c r="AP264" s="123" t="s">
        <v>143</v>
      </c>
      <c r="AR264" s="123" t="s">
        <v>145</v>
      </c>
      <c r="AS264" s="123" t="s">
        <v>67</v>
      </c>
      <c r="AW264" s="14" t="s">
        <v>144</v>
      </c>
      <c r="BC264" s="124" t="e">
        <f>IF(L264="základní",#REF!,0)</f>
        <v>#REF!</v>
      </c>
      <c r="BD264" s="124">
        <f>IF(L264="snížená",#REF!,0)</f>
        <v>0</v>
      </c>
      <c r="BE264" s="124">
        <f>IF(L264="zákl. přenesená",#REF!,0)</f>
        <v>0</v>
      </c>
      <c r="BF264" s="124">
        <f>IF(L264="sníž. přenesená",#REF!,0)</f>
        <v>0</v>
      </c>
      <c r="BG264" s="124">
        <f>IF(L264="nulová",#REF!,0)</f>
        <v>0</v>
      </c>
      <c r="BH264" s="14" t="s">
        <v>65</v>
      </c>
      <c r="BI264" s="124" t="e">
        <f>ROUND(#REF!*H264,2)</f>
        <v>#REF!</v>
      </c>
      <c r="BJ264" s="14" t="s">
        <v>143</v>
      </c>
      <c r="BK264" s="123" t="s">
        <v>399</v>
      </c>
    </row>
    <row r="265" spans="1:63" s="12" customFormat="1" ht="22.9" customHeight="1" x14ac:dyDescent="0.2">
      <c r="B265" s="103"/>
      <c r="D265" s="104" t="s">
        <v>56</v>
      </c>
      <c r="E265" s="125" t="s">
        <v>3019</v>
      </c>
      <c r="F265" s="125" t="s">
        <v>3020</v>
      </c>
      <c r="J265" s="103"/>
      <c r="K265" s="106"/>
      <c r="L265" s="107"/>
      <c r="M265" s="107"/>
      <c r="N265" s="108">
        <f>SUM(N266:N267)</f>
        <v>0</v>
      </c>
      <c r="O265" s="107"/>
      <c r="P265" s="108">
        <f>SUM(P266:P267)</f>
        <v>0</v>
      </c>
      <c r="Q265" s="107"/>
      <c r="R265" s="109">
        <f>SUM(R266:R267)</f>
        <v>0</v>
      </c>
      <c r="AP265" s="104" t="s">
        <v>65</v>
      </c>
      <c r="AR265" s="110" t="s">
        <v>56</v>
      </c>
      <c r="AS265" s="110" t="s">
        <v>65</v>
      </c>
      <c r="AW265" s="104" t="s">
        <v>144</v>
      </c>
      <c r="BI265" s="111" t="e">
        <f>SUM(BI266:BI267)</f>
        <v>#REF!</v>
      </c>
    </row>
    <row r="266" spans="1:63" s="2" customFormat="1" ht="16.5" customHeight="1" x14ac:dyDescent="0.2">
      <c r="A266" s="25"/>
      <c r="B266" s="112"/>
      <c r="C266" s="113" t="s">
        <v>283</v>
      </c>
      <c r="D266" s="113" t="s">
        <v>145</v>
      </c>
      <c r="E266" s="114" t="s">
        <v>3025</v>
      </c>
      <c r="F266" s="115" t="s">
        <v>3026</v>
      </c>
      <c r="G266" s="116" t="s">
        <v>905</v>
      </c>
      <c r="H266" s="117">
        <v>0.73599999999999999</v>
      </c>
      <c r="I266" s="118"/>
      <c r="J266" s="26"/>
      <c r="K266" s="119" t="s">
        <v>1</v>
      </c>
      <c r="L266" s="120" t="s">
        <v>37</v>
      </c>
      <c r="M266" s="121">
        <v>0</v>
      </c>
      <c r="N266" s="121">
        <f>M266*H266</f>
        <v>0</v>
      </c>
      <c r="O266" s="121">
        <v>0</v>
      </c>
      <c r="P266" s="121">
        <f>O266*H266</f>
        <v>0</v>
      </c>
      <c r="Q266" s="121">
        <v>0</v>
      </c>
      <c r="R266" s="122">
        <f>Q266*H266</f>
        <v>0</v>
      </c>
      <c r="S266" s="25"/>
      <c r="T266" s="25"/>
      <c r="U266" s="25"/>
      <c r="V266" s="25"/>
      <c r="W266" s="25"/>
      <c r="X266" s="25"/>
      <c r="Y266" s="25"/>
      <c r="Z266" s="25"/>
      <c r="AA266" s="25"/>
      <c r="AB266" s="25"/>
      <c r="AC266" s="25"/>
      <c r="AP266" s="123" t="s">
        <v>143</v>
      </c>
      <c r="AR266" s="123" t="s">
        <v>145</v>
      </c>
      <c r="AS266" s="123" t="s">
        <v>67</v>
      </c>
      <c r="AW266" s="14" t="s">
        <v>144</v>
      </c>
      <c r="BC266" s="124" t="e">
        <f>IF(L266="základní",#REF!,0)</f>
        <v>#REF!</v>
      </c>
      <c r="BD266" s="124">
        <f>IF(L266="snížená",#REF!,0)</f>
        <v>0</v>
      </c>
      <c r="BE266" s="124">
        <f>IF(L266="zákl. přenesená",#REF!,0)</f>
        <v>0</v>
      </c>
      <c r="BF266" s="124">
        <f>IF(L266="sníž. přenesená",#REF!,0)</f>
        <v>0</v>
      </c>
      <c r="BG266" s="124">
        <f>IF(L266="nulová",#REF!,0)</f>
        <v>0</v>
      </c>
      <c r="BH266" s="14" t="s">
        <v>65</v>
      </c>
      <c r="BI266" s="124" t="e">
        <f>ROUND(#REF!*H266,2)</f>
        <v>#REF!</v>
      </c>
      <c r="BJ266" s="14" t="s">
        <v>143</v>
      </c>
      <c r="BK266" s="123" t="s">
        <v>407</v>
      </c>
    </row>
    <row r="267" spans="1:63" s="2" customFormat="1" ht="16.5" customHeight="1" x14ac:dyDescent="0.2">
      <c r="A267" s="25"/>
      <c r="B267" s="112"/>
      <c r="C267" s="113" t="s">
        <v>267</v>
      </c>
      <c r="D267" s="113" t="s">
        <v>145</v>
      </c>
      <c r="E267" s="114" t="s">
        <v>3029</v>
      </c>
      <c r="F267" s="115" t="s">
        <v>3030</v>
      </c>
      <c r="G267" s="116" t="s">
        <v>905</v>
      </c>
      <c r="H267" s="117">
        <v>0.73599999999999999</v>
      </c>
      <c r="I267" s="118"/>
      <c r="J267" s="26"/>
      <c r="K267" s="119" t="s">
        <v>1</v>
      </c>
      <c r="L267" s="120" t="s">
        <v>37</v>
      </c>
      <c r="M267" s="121">
        <v>0</v>
      </c>
      <c r="N267" s="121">
        <f>M267*H267</f>
        <v>0</v>
      </c>
      <c r="O267" s="121">
        <v>0</v>
      </c>
      <c r="P267" s="121">
        <f>O267*H267</f>
        <v>0</v>
      </c>
      <c r="Q267" s="121">
        <v>0</v>
      </c>
      <c r="R267" s="122">
        <f>Q267*H267</f>
        <v>0</v>
      </c>
      <c r="S267" s="25"/>
      <c r="T267" s="25"/>
      <c r="U267" s="25"/>
      <c r="V267" s="25"/>
      <c r="W267" s="25"/>
      <c r="X267" s="25"/>
      <c r="Y267" s="25"/>
      <c r="Z267" s="25"/>
      <c r="AA267" s="25"/>
      <c r="AB267" s="25"/>
      <c r="AC267" s="25"/>
      <c r="AP267" s="123" t="s">
        <v>143</v>
      </c>
      <c r="AR267" s="123" t="s">
        <v>145</v>
      </c>
      <c r="AS267" s="123" t="s">
        <v>67</v>
      </c>
      <c r="AW267" s="14" t="s">
        <v>144</v>
      </c>
      <c r="BC267" s="124" t="e">
        <f>IF(L267="základní",#REF!,0)</f>
        <v>#REF!</v>
      </c>
      <c r="BD267" s="124">
        <f>IF(L267="snížená",#REF!,0)</f>
        <v>0</v>
      </c>
      <c r="BE267" s="124">
        <f>IF(L267="zákl. přenesená",#REF!,0)</f>
        <v>0</v>
      </c>
      <c r="BF267" s="124">
        <f>IF(L267="sníž. přenesená",#REF!,0)</f>
        <v>0</v>
      </c>
      <c r="BG267" s="124">
        <f>IF(L267="nulová",#REF!,0)</f>
        <v>0</v>
      </c>
      <c r="BH267" s="14" t="s">
        <v>65</v>
      </c>
      <c r="BI267" s="124" t="e">
        <f>ROUND(#REF!*H267,2)</f>
        <v>#REF!</v>
      </c>
      <c r="BJ267" s="14" t="s">
        <v>143</v>
      </c>
      <c r="BK267" s="123" t="s">
        <v>415</v>
      </c>
    </row>
    <row r="268" spans="1:63" s="12" customFormat="1" ht="22.9" customHeight="1" x14ac:dyDescent="0.2">
      <c r="B268" s="103"/>
      <c r="D268" s="104" t="s">
        <v>56</v>
      </c>
      <c r="E268" s="125" t="s">
        <v>3045</v>
      </c>
      <c r="F268" s="125" t="s">
        <v>3046</v>
      </c>
      <c r="J268" s="103"/>
      <c r="K268" s="106"/>
      <c r="L268" s="107"/>
      <c r="M268" s="107"/>
      <c r="N268" s="108">
        <f>N269</f>
        <v>0</v>
      </c>
      <c r="O268" s="107"/>
      <c r="P268" s="108">
        <f>P269</f>
        <v>0</v>
      </c>
      <c r="Q268" s="107"/>
      <c r="R268" s="109">
        <f>R269</f>
        <v>0</v>
      </c>
      <c r="AP268" s="104" t="s">
        <v>65</v>
      </c>
      <c r="AR268" s="110" t="s">
        <v>56</v>
      </c>
      <c r="AS268" s="110" t="s">
        <v>65</v>
      </c>
      <c r="AW268" s="104" t="s">
        <v>144</v>
      </c>
      <c r="BI268" s="111" t="e">
        <f>BI269</f>
        <v>#REF!</v>
      </c>
    </row>
    <row r="269" spans="1:63" s="2" customFormat="1" ht="24.2" customHeight="1" x14ac:dyDescent="0.2">
      <c r="A269" s="25"/>
      <c r="B269" s="112"/>
      <c r="C269" s="113" t="s">
        <v>290</v>
      </c>
      <c r="D269" s="113" t="s">
        <v>145</v>
      </c>
      <c r="E269" s="114" t="s">
        <v>3047</v>
      </c>
      <c r="F269" s="115" t="s">
        <v>3048</v>
      </c>
      <c r="G269" s="116" t="s">
        <v>905</v>
      </c>
      <c r="H269" s="117">
        <v>8.8369999999999997</v>
      </c>
      <c r="I269" s="118"/>
      <c r="J269" s="26"/>
      <c r="K269" s="119" t="s">
        <v>1</v>
      </c>
      <c r="L269" s="120" t="s">
        <v>37</v>
      </c>
      <c r="M269" s="121">
        <v>0</v>
      </c>
      <c r="N269" s="121">
        <f>M269*H269</f>
        <v>0</v>
      </c>
      <c r="O269" s="121">
        <v>0</v>
      </c>
      <c r="P269" s="121">
        <f>O269*H269</f>
        <v>0</v>
      </c>
      <c r="Q269" s="121">
        <v>0</v>
      </c>
      <c r="R269" s="122">
        <f>Q269*H269</f>
        <v>0</v>
      </c>
      <c r="S269" s="25"/>
      <c r="T269" s="25"/>
      <c r="U269" s="25"/>
      <c r="V269" s="25"/>
      <c r="W269" s="25"/>
      <c r="X269" s="25"/>
      <c r="Y269" s="25"/>
      <c r="Z269" s="25"/>
      <c r="AA269" s="25"/>
      <c r="AB269" s="25"/>
      <c r="AC269" s="25"/>
      <c r="AP269" s="123" t="s">
        <v>143</v>
      </c>
      <c r="AR269" s="123" t="s">
        <v>145</v>
      </c>
      <c r="AS269" s="123" t="s">
        <v>67</v>
      </c>
      <c r="AW269" s="14" t="s">
        <v>144</v>
      </c>
      <c r="BC269" s="124" t="e">
        <f>IF(L269="základní",#REF!,0)</f>
        <v>#REF!</v>
      </c>
      <c r="BD269" s="124">
        <f>IF(L269="snížená",#REF!,0)</f>
        <v>0</v>
      </c>
      <c r="BE269" s="124">
        <f>IF(L269="zákl. přenesená",#REF!,0)</f>
        <v>0</v>
      </c>
      <c r="BF269" s="124">
        <f>IF(L269="sníž. přenesená",#REF!,0)</f>
        <v>0</v>
      </c>
      <c r="BG269" s="124">
        <f>IF(L269="nulová",#REF!,0)</f>
        <v>0</v>
      </c>
      <c r="BH269" s="14" t="s">
        <v>65</v>
      </c>
      <c r="BI269" s="124" t="e">
        <f>ROUND(#REF!*H269,2)</f>
        <v>#REF!</v>
      </c>
      <c r="BJ269" s="14" t="s">
        <v>143</v>
      </c>
      <c r="BK269" s="123" t="s">
        <v>423</v>
      </c>
    </row>
    <row r="270" spans="1:63" s="12" customFormat="1" ht="25.9" customHeight="1" x14ac:dyDescent="0.2">
      <c r="B270" s="103"/>
      <c r="D270" s="104" t="s">
        <v>56</v>
      </c>
      <c r="E270" s="105" t="s">
        <v>3069</v>
      </c>
      <c r="F270" s="105" t="s">
        <v>3070</v>
      </c>
      <c r="J270" s="103"/>
      <c r="K270" s="106"/>
      <c r="L270" s="107"/>
      <c r="M270" s="107"/>
      <c r="N270" s="108">
        <f>N271+N274+N276+N279</f>
        <v>0</v>
      </c>
      <c r="O270" s="107"/>
      <c r="P270" s="108">
        <f>P271+P274+P276+P279</f>
        <v>0</v>
      </c>
      <c r="Q270" s="107"/>
      <c r="R270" s="109">
        <f>R271+R274+R276+R279</f>
        <v>0</v>
      </c>
      <c r="AP270" s="104" t="s">
        <v>65</v>
      </c>
      <c r="AR270" s="110" t="s">
        <v>56</v>
      </c>
      <c r="AS270" s="110" t="s">
        <v>57</v>
      </c>
      <c r="AW270" s="104" t="s">
        <v>144</v>
      </c>
      <c r="BI270" s="111" t="e">
        <f>BI271+BI274+BI276+BI279</f>
        <v>#REF!</v>
      </c>
    </row>
    <row r="271" spans="1:63" s="12" customFormat="1" ht="22.9" customHeight="1" x14ac:dyDescent="0.2">
      <c r="B271" s="103"/>
      <c r="D271" s="104" t="s">
        <v>56</v>
      </c>
      <c r="E271" s="125" t="s">
        <v>2991</v>
      </c>
      <c r="F271" s="125" t="s">
        <v>2992</v>
      </c>
      <c r="J271" s="103"/>
      <c r="K271" s="106"/>
      <c r="L271" s="107"/>
      <c r="M271" s="107"/>
      <c r="N271" s="108">
        <f>SUM(N272:N273)</f>
        <v>0</v>
      </c>
      <c r="O271" s="107"/>
      <c r="P271" s="108">
        <f>SUM(P272:P273)</f>
        <v>0</v>
      </c>
      <c r="Q271" s="107"/>
      <c r="R271" s="109">
        <f>SUM(R272:R273)</f>
        <v>0</v>
      </c>
      <c r="AP271" s="104" t="s">
        <v>65</v>
      </c>
      <c r="AR271" s="110" t="s">
        <v>56</v>
      </c>
      <c r="AS271" s="110" t="s">
        <v>65</v>
      </c>
      <c r="AW271" s="104" t="s">
        <v>144</v>
      </c>
      <c r="BI271" s="111" t="e">
        <f>SUM(BI272:BI273)</f>
        <v>#REF!</v>
      </c>
    </row>
    <row r="272" spans="1:63" s="2" customFormat="1" ht="24.2" customHeight="1" x14ac:dyDescent="0.2">
      <c r="A272" s="25"/>
      <c r="B272" s="112"/>
      <c r="C272" s="113" t="s">
        <v>294</v>
      </c>
      <c r="D272" s="113" t="s">
        <v>145</v>
      </c>
      <c r="E272" s="114" t="s">
        <v>3061</v>
      </c>
      <c r="F272" s="115" t="s">
        <v>3062</v>
      </c>
      <c r="G272" s="116" t="s">
        <v>905</v>
      </c>
      <c r="H272" s="117">
        <v>0.73599999999999999</v>
      </c>
      <c r="I272" s="118"/>
      <c r="J272" s="26"/>
      <c r="K272" s="119" t="s">
        <v>1</v>
      </c>
      <c r="L272" s="120" t="s">
        <v>37</v>
      </c>
      <c r="M272" s="121">
        <v>0</v>
      </c>
      <c r="N272" s="121">
        <f>M272*H272</f>
        <v>0</v>
      </c>
      <c r="O272" s="121">
        <v>0</v>
      </c>
      <c r="P272" s="121">
        <f>O272*H272</f>
        <v>0</v>
      </c>
      <c r="Q272" s="121">
        <v>0</v>
      </c>
      <c r="R272" s="122">
        <f>Q272*H272</f>
        <v>0</v>
      </c>
      <c r="S272" s="25"/>
      <c r="T272" s="25"/>
      <c r="U272" s="25"/>
      <c r="V272" s="25"/>
      <c r="W272" s="25"/>
      <c r="X272" s="25"/>
      <c r="Y272" s="25"/>
      <c r="Z272" s="25"/>
      <c r="AA272" s="25"/>
      <c r="AB272" s="25"/>
      <c r="AC272" s="25"/>
      <c r="AP272" s="123" t="s">
        <v>143</v>
      </c>
      <c r="AR272" s="123" t="s">
        <v>145</v>
      </c>
      <c r="AS272" s="123" t="s">
        <v>67</v>
      </c>
      <c r="AW272" s="14" t="s">
        <v>144</v>
      </c>
      <c r="BC272" s="124" t="e">
        <f>IF(L272="základní",#REF!,0)</f>
        <v>#REF!</v>
      </c>
      <c r="BD272" s="124">
        <f>IF(L272="snížená",#REF!,0)</f>
        <v>0</v>
      </c>
      <c r="BE272" s="124">
        <f>IF(L272="zákl. přenesená",#REF!,0)</f>
        <v>0</v>
      </c>
      <c r="BF272" s="124">
        <f>IF(L272="sníž. přenesená",#REF!,0)</f>
        <v>0</v>
      </c>
      <c r="BG272" s="124">
        <f>IF(L272="nulová",#REF!,0)</f>
        <v>0</v>
      </c>
      <c r="BH272" s="14" t="s">
        <v>65</v>
      </c>
      <c r="BI272" s="124" t="e">
        <f>ROUND(#REF!*H272,2)</f>
        <v>#REF!</v>
      </c>
      <c r="BJ272" s="14" t="s">
        <v>143</v>
      </c>
      <c r="BK272" s="123" t="s">
        <v>431</v>
      </c>
    </row>
    <row r="273" spans="1:63" s="2" customFormat="1" ht="24.2" customHeight="1" x14ac:dyDescent="0.2">
      <c r="A273" s="25"/>
      <c r="B273" s="112"/>
      <c r="C273" s="113" t="s">
        <v>298</v>
      </c>
      <c r="D273" s="113" t="s">
        <v>145</v>
      </c>
      <c r="E273" s="114" t="s">
        <v>3063</v>
      </c>
      <c r="F273" s="115" t="s">
        <v>3064</v>
      </c>
      <c r="G273" s="116" t="s">
        <v>905</v>
      </c>
      <c r="H273" s="117">
        <v>0.73599999999999999</v>
      </c>
      <c r="I273" s="118"/>
      <c r="J273" s="26"/>
      <c r="K273" s="119" t="s">
        <v>1</v>
      </c>
      <c r="L273" s="120" t="s">
        <v>37</v>
      </c>
      <c r="M273" s="121">
        <v>0</v>
      </c>
      <c r="N273" s="121">
        <f>M273*H273</f>
        <v>0</v>
      </c>
      <c r="O273" s="121">
        <v>0</v>
      </c>
      <c r="P273" s="121">
        <f>O273*H273</f>
        <v>0</v>
      </c>
      <c r="Q273" s="121">
        <v>0</v>
      </c>
      <c r="R273" s="122">
        <f>Q273*H273</f>
        <v>0</v>
      </c>
      <c r="S273" s="25"/>
      <c r="T273" s="25"/>
      <c r="U273" s="25"/>
      <c r="V273" s="25"/>
      <c r="W273" s="25"/>
      <c r="X273" s="25"/>
      <c r="Y273" s="25"/>
      <c r="Z273" s="25"/>
      <c r="AA273" s="25"/>
      <c r="AB273" s="25"/>
      <c r="AC273" s="25"/>
      <c r="AP273" s="123" t="s">
        <v>143</v>
      </c>
      <c r="AR273" s="123" t="s">
        <v>145</v>
      </c>
      <c r="AS273" s="123" t="s">
        <v>67</v>
      </c>
      <c r="AW273" s="14" t="s">
        <v>144</v>
      </c>
      <c r="BC273" s="124" t="e">
        <f>IF(L273="základní",#REF!,0)</f>
        <v>#REF!</v>
      </c>
      <c r="BD273" s="124">
        <f>IF(L273="snížená",#REF!,0)</f>
        <v>0</v>
      </c>
      <c r="BE273" s="124">
        <f>IF(L273="zákl. přenesená",#REF!,0)</f>
        <v>0</v>
      </c>
      <c r="BF273" s="124">
        <f>IF(L273="sníž. přenesená",#REF!,0)</f>
        <v>0</v>
      </c>
      <c r="BG273" s="124">
        <f>IF(L273="nulová",#REF!,0)</f>
        <v>0</v>
      </c>
      <c r="BH273" s="14" t="s">
        <v>65</v>
      </c>
      <c r="BI273" s="124" t="e">
        <f>ROUND(#REF!*H273,2)</f>
        <v>#REF!</v>
      </c>
      <c r="BJ273" s="14" t="s">
        <v>143</v>
      </c>
      <c r="BK273" s="123" t="s">
        <v>439</v>
      </c>
    </row>
    <row r="274" spans="1:63" s="12" customFormat="1" ht="22.9" customHeight="1" x14ac:dyDescent="0.2">
      <c r="B274" s="103"/>
      <c r="D274" s="104" t="s">
        <v>56</v>
      </c>
      <c r="E274" s="125" t="s">
        <v>3065</v>
      </c>
      <c r="F274" s="125" t="s">
        <v>3066</v>
      </c>
      <c r="J274" s="103"/>
      <c r="K274" s="106"/>
      <c r="L274" s="107"/>
      <c r="M274" s="107"/>
      <c r="N274" s="108">
        <f>N275</f>
        <v>0</v>
      </c>
      <c r="O274" s="107"/>
      <c r="P274" s="108">
        <f>P275</f>
        <v>0</v>
      </c>
      <c r="Q274" s="107"/>
      <c r="R274" s="109">
        <f>R275</f>
        <v>0</v>
      </c>
      <c r="AP274" s="104" t="s">
        <v>65</v>
      </c>
      <c r="AR274" s="110" t="s">
        <v>56</v>
      </c>
      <c r="AS274" s="110" t="s">
        <v>65</v>
      </c>
      <c r="AW274" s="104" t="s">
        <v>144</v>
      </c>
      <c r="BI274" s="111" t="e">
        <f>BI275</f>
        <v>#REF!</v>
      </c>
    </row>
    <row r="275" spans="1:63" s="2" customFormat="1" ht="16.5" customHeight="1" x14ac:dyDescent="0.2">
      <c r="A275" s="25"/>
      <c r="B275" s="112"/>
      <c r="C275" s="113" t="s">
        <v>302</v>
      </c>
      <c r="D275" s="113" t="s">
        <v>145</v>
      </c>
      <c r="E275" s="114" t="s">
        <v>3067</v>
      </c>
      <c r="F275" s="115" t="s">
        <v>3068</v>
      </c>
      <c r="G275" s="116" t="s">
        <v>905</v>
      </c>
      <c r="H275" s="117">
        <v>0.73599999999999999</v>
      </c>
      <c r="I275" s="118"/>
      <c r="J275" s="26"/>
      <c r="K275" s="119" t="s">
        <v>1</v>
      </c>
      <c r="L275" s="120" t="s">
        <v>37</v>
      </c>
      <c r="M275" s="121">
        <v>0</v>
      </c>
      <c r="N275" s="121">
        <f>M275*H275</f>
        <v>0</v>
      </c>
      <c r="O275" s="121">
        <v>0</v>
      </c>
      <c r="P275" s="121">
        <f>O275*H275</f>
        <v>0</v>
      </c>
      <c r="Q275" s="121">
        <v>0</v>
      </c>
      <c r="R275" s="122">
        <f>Q275*H275</f>
        <v>0</v>
      </c>
      <c r="S275" s="25"/>
      <c r="T275" s="25"/>
      <c r="U275" s="25"/>
      <c r="V275" s="25"/>
      <c r="W275" s="25"/>
      <c r="X275" s="25"/>
      <c r="Y275" s="25"/>
      <c r="Z275" s="25"/>
      <c r="AA275" s="25"/>
      <c r="AB275" s="25"/>
      <c r="AC275" s="25"/>
      <c r="AP275" s="123" t="s">
        <v>143</v>
      </c>
      <c r="AR275" s="123" t="s">
        <v>145</v>
      </c>
      <c r="AS275" s="123" t="s">
        <v>67</v>
      </c>
      <c r="AW275" s="14" t="s">
        <v>144</v>
      </c>
      <c r="BC275" s="124" t="e">
        <f>IF(L275="základní",#REF!,0)</f>
        <v>#REF!</v>
      </c>
      <c r="BD275" s="124">
        <f>IF(L275="snížená",#REF!,0)</f>
        <v>0</v>
      </c>
      <c r="BE275" s="124">
        <f>IF(L275="zákl. přenesená",#REF!,0)</f>
        <v>0</v>
      </c>
      <c r="BF275" s="124">
        <f>IF(L275="sníž. přenesená",#REF!,0)</f>
        <v>0</v>
      </c>
      <c r="BG275" s="124">
        <f>IF(L275="nulová",#REF!,0)</f>
        <v>0</v>
      </c>
      <c r="BH275" s="14" t="s">
        <v>65</v>
      </c>
      <c r="BI275" s="124" t="e">
        <f>ROUND(#REF!*H275,2)</f>
        <v>#REF!</v>
      </c>
      <c r="BJ275" s="14" t="s">
        <v>143</v>
      </c>
      <c r="BK275" s="123" t="s">
        <v>447</v>
      </c>
    </row>
    <row r="276" spans="1:63" s="12" customFormat="1" ht="22.9" customHeight="1" x14ac:dyDescent="0.2">
      <c r="B276" s="103"/>
      <c r="D276" s="104" t="s">
        <v>56</v>
      </c>
      <c r="E276" s="125" t="s">
        <v>3019</v>
      </c>
      <c r="F276" s="125" t="s">
        <v>3020</v>
      </c>
      <c r="J276" s="103"/>
      <c r="K276" s="106"/>
      <c r="L276" s="107"/>
      <c r="M276" s="107"/>
      <c r="N276" s="108">
        <f>SUM(N277:N278)</f>
        <v>0</v>
      </c>
      <c r="O276" s="107"/>
      <c r="P276" s="108">
        <f>SUM(P277:P278)</f>
        <v>0</v>
      </c>
      <c r="Q276" s="107"/>
      <c r="R276" s="109">
        <f>SUM(R277:R278)</f>
        <v>0</v>
      </c>
      <c r="AP276" s="104" t="s">
        <v>65</v>
      </c>
      <c r="AR276" s="110" t="s">
        <v>56</v>
      </c>
      <c r="AS276" s="110" t="s">
        <v>65</v>
      </c>
      <c r="AW276" s="104" t="s">
        <v>144</v>
      </c>
      <c r="BI276" s="111" t="e">
        <f>SUM(BI277:BI278)</f>
        <v>#REF!</v>
      </c>
    </row>
    <row r="277" spans="1:63" s="2" customFormat="1" ht="16.5" customHeight="1" x14ac:dyDescent="0.2">
      <c r="A277" s="25"/>
      <c r="B277" s="112"/>
      <c r="C277" s="113" t="s">
        <v>306</v>
      </c>
      <c r="D277" s="113" t="s">
        <v>145</v>
      </c>
      <c r="E277" s="114" t="s">
        <v>3025</v>
      </c>
      <c r="F277" s="115" t="s">
        <v>3026</v>
      </c>
      <c r="G277" s="116" t="s">
        <v>905</v>
      </c>
      <c r="H277" s="117">
        <v>0.73599999999999999</v>
      </c>
      <c r="I277" s="118"/>
      <c r="J277" s="26"/>
      <c r="K277" s="119" t="s">
        <v>1</v>
      </c>
      <c r="L277" s="120" t="s">
        <v>37</v>
      </c>
      <c r="M277" s="121">
        <v>0</v>
      </c>
      <c r="N277" s="121">
        <f>M277*H277</f>
        <v>0</v>
      </c>
      <c r="O277" s="121">
        <v>0</v>
      </c>
      <c r="P277" s="121">
        <f>O277*H277</f>
        <v>0</v>
      </c>
      <c r="Q277" s="121">
        <v>0</v>
      </c>
      <c r="R277" s="122">
        <f>Q277*H277</f>
        <v>0</v>
      </c>
      <c r="S277" s="25"/>
      <c r="T277" s="25"/>
      <c r="U277" s="25"/>
      <c r="V277" s="25"/>
      <c r="W277" s="25"/>
      <c r="X277" s="25"/>
      <c r="Y277" s="25"/>
      <c r="Z277" s="25"/>
      <c r="AA277" s="25"/>
      <c r="AB277" s="25"/>
      <c r="AC277" s="25"/>
      <c r="AP277" s="123" t="s">
        <v>143</v>
      </c>
      <c r="AR277" s="123" t="s">
        <v>145</v>
      </c>
      <c r="AS277" s="123" t="s">
        <v>67</v>
      </c>
      <c r="AW277" s="14" t="s">
        <v>144</v>
      </c>
      <c r="BC277" s="124" t="e">
        <f>IF(L277="základní",#REF!,0)</f>
        <v>#REF!</v>
      </c>
      <c r="BD277" s="124">
        <f>IF(L277="snížená",#REF!,0)</f>
        <v>0</v>
      </c>
      <c r="BE277" s="124">
        <f>IF(L277="zákl. přenesená",#REF!,0)</f>
        <v>0</v>
      </c>
      <c r="BF277" s="124">
        <f>IF(L277="sníž. přenesená",#REF!,0)</f>
        <v>0</v>
      </c>
      <c r="BG277" s="124">
        <f>IF(L277="nulová",#REF!,0)</f>
        <v>0</v>
      </c>
      <c r="BH277" s="14" t="s">
        <v>65</v>
      </c>
      <c r="BI277" s="124" t="e">
        <f>ROUND(#REF!*H277,2)</f>
        <v>#REF!</v>
      </c>
      <c r="BJ277" s="14" t="s">
        <v>143</v>
      </c>
      <c r="BK277" s="123" t="s">
        <v>457</v>
      </c>
    </row>
    <row r="278" spans="1:63" s="2" customFormat="1" ht="16.5" customHeight="1" x14ac:dyDescent="0.2">
      <c r="A278" s="25"/>
      <c r="B278" s="112"/>
      <c r="C278" s="113" t="s">
        <v>310</v>
      </c>
      <c r="D278" s="113" t="s">
        <v>145</v>
      </c>
      <c r="E278" s="114" t="s">
        <v>3029</v>
      </c>
      <c r="F278" s="115" t="s">
        <v>3030</v>
      </c>
      <c r="G278" s="116" t="s">
        <v>905</v>
      </c>
      <c r="H278" s="117">
        <v>0.73599999999999999</v>
      </c>
      <c r="I278" s="118"/>
      <c r="J278" s="26"/>
      <c r="K278" s="119" t="s">
        <v>1</v>
      </c>
      <c r="L278" s="120" t="s">
        <v>37</v>
      </c>
      <c r="M278" s="121">
        <v>0</v>
      </c>
      <c r="N278" s="121">
        <f>M278*H278</f>
        <v>0</v>
      </c>
      <c r="O278" s="121">
        <v>0</v>
      </c>
      <c r="P278" s="121">
        <f>O278*H278</f>
        <v>0</v>
      </c>
      <c r="Q278" s="121">
        <v>0</v>
      </c>
      <c r="R278" s="122">
        <f>Q278*H278</f>
        <v>0</v>
      </c>
      <c r="S278" s="25"/>
      <c r="T278" s="25"/>
      <c r="U278" s="25"/>
      <c r="V278" s="25"/>
      <c r="W278" s="25"/>
      <c r="X278" s="25"/>
      <c r="Y278" s="25"/>
      <c r="Z278" s="25"/>
      <c r="AA278" s="25"/>
      <c r="AB278" s="25"/>
      <c r="AC278" s="25"/>
      <c r="AP278" s="123" t="s">
        <v>143</v>
      </c>
      <c r="AR278" s="123" t="s">
        <v>145</v>
      </c>
      <c r="AS278" s="123" t="s">
        <v>67</v>
      </c>
      <c r="AW278" s="14" t="s">
        <v>144</v>
      </c>
      <c r="BC278" s="124" t="e">
        <f>IF(L278="základní",#REF!,0)</f>
        <v>#REF!</v>
      </c>
      <c r="BD278" s="124">
        <f>IF(L278="snížená",#REF!,0)</f>
        <v>0</v>
      </c>
      <c r="BE278" s="124">
        <f>IF(L278="zákl. přenesená",#REF!,0)</f>
        <v>0</v>
      </c>
      <c r="BF278" s="124">
        <f>IF(L278="sníž. přenesená",#REF!,0)</f>
        <v>0</v>
      </c>
      <c r="BG278" s="124">
        <f>IF(L278="nulová",#REF!,0)</f>
        <v>0</v>
      </c>
      <c r="BH278" s="14" t="s">
        <v>65</v>
      </c>
      <c r="BI278" s="124" t="e">
        <f>ROUND(#REF!*H278,2)</f>
        <v>#REF!</v>
      </c>
      <c r="BJ278" s="14" t="s">
        <v>143</v>
      </c>
      <c r="BK278" s="123" t="s">
        <v>465</v>
      </c>
    </row>
    <row r="279" spans="1:63" s="12" customFormat="1" ht="22.9" customHeight="1" x14ac:dyDescent="0.2">
      <c r="B279" s="103"/>
      <c r="D279" s="104" t="s">
        <v>56</v>
      </c>
      <c r="E279" s="125" t="s">
        <v>3045</v>
      </c>
      <c r="F279" s="125" t="s">
        <v>3046</v>
      </c>
      <c r="J279" s="103"/>
      <c r="K279" s="106"/>
      <c r="L279" s="107"/>
      <c r="M279" s="107"/>
      <c r="N279" s="108">
        <f>N280</f>
        <v>0</v>
      </c>
      <c r="O279" s="107"/>
      <c r="P279" s="108">
        <f>P280</f>
        <v>0</v>
      </c>
      <c r="Q279" s="107"/>
      <c r="R279" s="109">
        <f>R280</f>
        <v>0</v>
      </c>
      <c r="AP279" s="104" t="s">
        <v>65</v>
      </c>
      <c r="AR279" s="110" t="s">
        <v>56</v>
      </c>
      <c r="AS279" s="110" t="s">
        <v>65</v>
      </c>
      <c r="AW279" s="104" t="s">
        <v>144</v>
      </c>
      <c r="BI279" s="111" t="e">
        <f>BI280</f>
        <v>#REF!</v>
      </c>
    </row>
    <row r="280" spans="1:63" s="2" customFormat="1" ht="24.2" customHeight="1" x14ac:dyDescent="0.2">
      <c r="A280" s="25"/>
      <c r="B280" s="112"/>
      <c r="C280" s="113" t="s">
        <v>314</v>
      </c>
      <c r="D280" s="113" t="s">
        <v>145</v>
      </c>
      <c r="E280" s="114" t="s">
        <v>3047</v>
      </c>
      <c r="F280" s="115" t="s">
        <v>3048</v>
      </c>
      <c r="G280" s="116" t="s">
        <v>905</v>
      </c>
      <c r="H280" s="117">
        <v>7.3639999999999999</v>
      </c>
      <c r="I280" s="118"/>
      <c r="J280" s="26"/>
      <c r="K280" s="119" t="s">
        <v>1</v>
      </c>
      <c r="L280" s="120" t="s">
        <v>37</v>
      </c>
      <c r="M280" s="121">
        <v>0</v>
      </c>
      <c r="N280" s="121">
        <f>M280*H280</f>
        <v>0</v>
      </c>
      <c r="O280" s="121">
        <v>0</v>
      </c>
      <c r="P280" s="121">
        <f>O280*H280</f>
        <v>0</v>
      </c>
      <c r="Q280" s="121">
        <v>0</v>
      </c>
      <c r="R280" s="122">
        <f>Q280*H280</f>
        <v>0</v>
      </c>
      <c r="S280" s="25"/>
      <c r="T280" s="25"/>
      <c r="U280" s="25"/>
      <c r="V280" s="25"/>
      <c r="W280" s="25"/>
      <c r="X280" s="25"/>
      <c r="Y280" s="25"/>
      <c r="Z280" s="25"/>
      <c r="AA280" s="25"/>
      <c r="AB280" s="25"/>
      <c r="AC280" s="25"/>
      <c r="AP280" s="123" t="s">
        <v>143</v>
      </c>
      <c r="AR280" s="123" t="s">
        <v>145</v>
      </c>
      <c r="AS280" s="123" t="s">
        <v>67</v>
      </c>
      <c r="AW280" s="14" t="s">
        <v>144</v>
      </c>
      <c r="BC280" s="124" t="e">
        <f>IF(L280="základní",#REF!,0)</f>
        <v>#REF!</v>
      </c>
      <c r="BD280" s="124">
        <f>IF(L280="snížená",#REF!,0)</f>
        <v>0</v>
      </c>
      <c r="BE280" s="124">
        <f>IF(L280="zákl. přenesená",#REF!,0)</f>
        <v>0</v>
      </c>
      <c r="BF280" s="124">
        <f>IF(L280="sníž. přenesená",#REF!,0)</f>
        <v>0</v>
      </c>
      <c r="BG280" s="124">
        <f>IF(L280="nulová",#REF!,0)</f>
        <v>0</v>
      </c>
      <c r="BH280" s="14" t="s">
        <v>65</v>
      </c>
      <c r="BI280" s="124" t="e">
        <f>ROUND(#REF!*H280,2)</f>
        <v>#REF!</v>
      </c>
      <c r="BJ280" s="14" t="s">
        <v>143</v>
      </c>
      <c r="BK280" s="123" t="s">
        <v>473</v>
      </c>
    </row>
    <row r="281" spans="1:63" s="12" customFormat="1" ht="25.9" customHeight="1" x14ac:dyDescent="0.2">
      <c r="B281" s="103"/>
      <c r="D281" s="104" t="s">
        <v>56</v>
      </c>
      <c r="E281" s="105" t="s">
        <v>3071</v>
      </c>
      <c r="F281" s="105" t="s">
        <v>3072</v>
      </c>
      <c r="J281" s="103"/>
      <c r="K281" s="106"/>
      <c r="L281" s="107"/>
      <c r="M281" s="107"/>
      <c r="N281" s="108">
        <f>N282+N285+N287+N289</f>
        <v>0</v>
      </c>
      <c r="O281" s="107"/>
      <c r="P281" s="108">
        <f>P282+P285+P287+P289</f>
        <v>0</v>
      </c>
      <c r="Q281" s="107"/>
      <c r="R281" s="109">
        <f>R282+R285+R287+R289</f>
        <v>0</v>
      </c>
      <c r="AP281" s="104" t="s">
        <v>65</v>
      </c>
      <c r="AR281" s="110" t="s">
        <v>56</v>
      </c>
      <c r="AS281" s="110" t="s">
        <v>57</v>
      </c>
      <c r="AW281" s="104" t="s">
        <v>144</v>
      </c>
      <c r="BI281" s="111" t="e">
        <f>BI282+BI285+BI287+BI289</f>
        <v>#REF!</v>
      </c>
    </row>
    <row r="282" spans="1:63" s="12" customFormat="1" ht="22.9" customHeight="1" x14ac:dyDescent="0.2">
      <c r="B282" s="103"/>
      <c r="D282" s="104" t="s">
        <v>56</v>
      </c>
      <c r="E282" s="125" t="s">
        <v>2991</v>
      </c>
      <c r="F282" s="125" t="s">
        <v>2992</v>
      </c>
      <c r="J282" s="103"/>
      <c r="K282" s="106"/>
      <c r="L282" s="107"/>
      <c r="M282" s="107"/>
      <c r="N282" s="108">
        <f>SUM(N283:N284)</f>
        <v>0</v>
      </c>
      <c r="O282" s="107"/>
      <c r="P282" s="108">
        <f>SUM(P283:P284)</f>
        <v>0</v>
      </c>
      <c r="Q282" s="107"/>
      <c r="R282" s="109">
        <f>SUM(R283:R284)</f>
        <v>0</v>
      </c>
      <c r="AP282" s="104" t="s">
        <v>65</v>
      </c>
      <c r="AR282" s="110" t="s">
        <v>56</v>
      </c>
      <c r="AS282" s="110" t="s">
        <v>65</v>
      </c>
      <c r="AW282" s="104" t="s">
        <v>144</v>
      </c>
      <c r="BI282" s="111" t="e">
        <f>SUM(BI283:BI284)</f>
        <v>#REF!</v>
      </c>
    </row>
    <row r="283" spans="1:63" s="2" customFormat="1" ht="24.2" customHeight="1" x14ac:dyDescent="0.2">
      <c r="A283" s="25"/>
      <c r="B283" s="112"/>
      <c r="C283" s="113" t="s">
        <v>318</v>
      </c>
      <c r="D283" s="113" t="s">
        <v>145</v>
      </c>
      <c r="E283" s="114" t="s">
        <v>3073</v>
      </c>
      <c r="F283" s="115" t="s">
        <v>3074</v>
      </c>
      <c r="G283" s="116" t="s">
        <v>905</v>
      </c>
      <c r="H283" s="117">
        <v>0.73599999999999999</v>
      </c>
      <c r="I283" s="118"/>
      <c r="J283" s="26"/>
      <c r="K283" s="119" t="s">
        <v>1</v>
      </c>
      <c r="L283" s="120" t="s">
        <v>37</v>
      </c>
      <c r="M283" s="121">
        <v>0</v>
      </c>
      <c r="N283" s="121">
        <f>M283*H283</f>
        <v>0</v>
      </c>
      <c r="O283" s="121">
        <v>0</v>
      </c>
      <c r="P283" s="121">
        <f>O283*H283</f>
        <v>0</v>
      </c>
      <c r="Q283" s="121">
        <v>0</v>
      </c>
      <c r="R283" s="122">
        <f>Q283*H283</f>
        <v>0</v>
      </c>
      <c r="S283" s="25"/>
      <c r="T283" s="25"/>
      <c r="U283" s="25"/>
      <c r="V283" s="25"/>
      <c r="W283" s="25"/>
      <c r="X283" s="25"/>
      <c r="Y283" s="25"/>
      <c r="Z283" s="25"/>
      <c r="AA283" s="25"/>
      <c r="AB283" s="25"/>
      <c r="AC283" s="25"/>
      <c r="AP283" s="123" t="s">
        <v>143</v>
      </c>
      <c r="AR283" s="123" t="s">
        <v>145</v>
      </c>
      <c r="AS283" s="123" t="s">
        <v>67</v>
      </c>
      <c r="AW283" s="14" t="s">
        <v>144</v>
      </c>
      <c r="BC283" s="124" t="e">
        <f>IF(L283="základní",#REF!,0)</f>
        <v>#REF!</v>
      </c>
      <c r="BD283" s="124">
        <f>IF(L283="snížená",#REF!,0)</f>
        <v>0</v>
      </c>
      <c r="BE283" s="124">
        <f>IF(L283="zákl. přenesená",#REF!,0)</f>
        <v>0</v>
      </c>
      <c r="BF283" s="124">
        <f>IF(L283="sníž. přenesená",#REF!,0)</f>
        <v>0</v>
      </c>
      <c r="BG283" s="124">
        <f>IF(L283="nulová",#REF!,0)</f>
        <v>0</v>
      </c>
      <c r="BH283" s="14" t="s">
        <v>65</v>
      </c>
      <c r="BI283" s="124" t="e">
        <f>ROUND(#REF!*H283,2)</f>
        <v>#REF!</v>
      </c>
      <c r="BJ283" s="14" t="s">
        <v>143</v>
      </c>
      <c r="BK283" s="123" t="s">
        <v>481</v>
      </c>
    </row>
    <row r="284" spans="1:63" s="2" customFormat="1" ht="24.2" customHeight="1" x14ac:dyDescent="0.2">
      <c r="A284" s="25"/>
      <c r="B284" s="112"/>
      <c r="C284" s="113" t="s">
        <v>322</v>
      </c>
      <c r="D284" s="113" t="s">
        <v>145</v>
      </c>
      <c r="E284" s="114" t="s">
        <v>3075</v>
      </c>
      <c r="F284" s="115" t="s">
        <v>3076</v>
      </c>
      <c r="G284" s="116" t="s">
        <v>905</v>
      </c>
      <c r="H284" s="117">
        <v>0.73599999999999999</v>
      </c>
      <c r="I284" s="118"/>
      <c r="J284" s="26"/>
      <c r="K284" s="119" t="s">
        <v>1</v>
      </c>
      <c r="L284" s="120" t="s">
        <v>37</v>
      </c>
      <c r="M284" s="121">
        <v>0</v>
      </c>
      <c r="N284" s="121">
        <f>M284*H284</f>
        <v>0</v>
      </c>
      <c r="O284" s="121">
        <v>0</v>
      </c>
      <c r="P284" s="121">
        <f>O284*H284</f>
        <v>0</v>
      </c>
      <c r="Q284" s="121">
        <v>0</v>
      </c>
      <c r="R284" s="122">
        <f>Q284*H284</f>
        <v>0</v>
      </c>
      <c r="S284" s="25"/>
      <c r="T284" s="25"/>
      <c r="U284" s="25"/>
      <c r="V284" s="25"/>
      <c r="W284" s="25"/>
      <c r="X284" s="25"/>
      <c r="Y284" s="25"/>
      <c r="Z284" s="25"/>
      <c r="AA284" s="25"/>
      <c r="AB284" s="25"/>
      <c r="AC284" s="25"/>
      <c r="AP284" s="123" t="s">
        <v>143</v>
      </c>
      <c r="AR284" s="123" t="s">
        <v>145</v>
      </c>
      <c r="AS284" s="123" t="s">
        <v>67</v>
      </c>
      <c r="AW284" s="14" t="s">
        <v>144</v>
      </c>
      <c r="BC284" s="124" t="e">
        <f>IF(L284="základní",#REF!,0)</f>
        <v>#REF!</v>
      </c>
      <c r="BD284" s="124">
        <f>IF(L284="snížená",#REF!,0)</f>
        <v>0</v>
      </c>
      <c r="BE284" s="124">
        <f>IF(L284="zákl. přenesená",#REF!,0)</f>
        <v>0</v>
      </c>
      <c r="BF284" s="124">
        <f>IF(L284="sníž. přenesená",#REF!,0)</f>
        <v>0</v>
      </c>
      <c r="BG284" s="124">
        <f>IF(L284="nulová",#REF!,0)</f>
        <v>0</v>
      </c>
      <c r="BH284" s="14" t="s">
        <v>65</v>
      </c>
      <c r="BI284" s="124" t="e">
        <f>ROUND(#REF!*H284,2)</f>
        <v>#REF!</v>
      </c>
      <c r="BJ284" s="14" t="s">
        <v>143</v>
      </c>
      <c r="BK284" s="123" t="s">
        <v>491</v>
      </c>
    </row>
    <row r="285" spans="1:63" s="12" customFormat="1" ht="22.9" customHeight="1" x14ac:dyDescent="0.2">
      <c r="B285" s="103"/>
      <c r="D285" s="104" t="s">
        <v>56</v>
      </c>
      <c r="E285" s="125" t="s">
        <v>3065</v>
      </c>
      <c r="F285" s="125" t="s">
        <v>3066</v>
      </c>
      <c r="J285" s="103"/>
      <c r="K285" s="106"/>
      <c r="L285" s="107"/>
      <c r="M285" s="107"/>
      <c r="N285" s="108">
        <f>N286</f>
        <v>0</v>
      </c>
      <c r="O285" s="107"/>
      <c r="P285" s="108">
        <f>P286</f>
        <v>0</v>
      </c>
      <c r="Q285" s="107"/>
      <c r="R285" s="109">
        <f>R286</f>
        <v>0</v>
      </c>
      <c r="AP285" s="104" t="s">
        <v>65</v>
      </c>
      <c r="AR285" s="110" t="s">
        <v>56</v>
      </c>
      <c r="AS285" s="110" t="s">
        <v>65</v>
      </c>
      <c r="AW285" s="104" t="s">
        <v>144</v>
      </c>
      <c r="BI285" s="111" t="e">
        <f>BI286</f>
        <v>#REF!</v>
      </c>
    </row>
    <row r="286" spans="1:63" s="2" customFormat="1" ht="16.5" customHeight="1" x14ac:dyDescent="0.2">
      <c r="A286" s="25"/>
      <c r="B286" s="112"/>
      <c r="C286" s="113" t="s">
        <v>326</v>
      </c>
      <c r="D286" s="113" t="s">
        <v>145</v>
      </c>
      <c r="E286" s="114" t="s">
        <v>3067</v>
      </c>
      <c r="F286" s="115" t="s">
        <v>3068</v>
      </c>
      <c r="G286" s="116" t="s">
        <v>905</v>
      </c>
      <c r="H286" s="117">
        <v>0.73599999999999999</v>
      </c>
      <c r="I286" s="118"/>
      <c r="J286" s="26"/>
      <c r="K286" s="119" t="s">
        <v>1</v>
      </c>
      <c r="L286" s="120" t="s">
        <v>37</v>
      </c>
      <c r="M286" s="121">
        <v>0</v>
      </c>
      <c r="N286" s="121">
        <f>M286*H286</f>
        <v>0</v>
      </c>
      <c r="O286" s="121">
        <v>0</v>
      </c>
      <c r="P286" s="121">
        <f>O286*H286</f>
        <v>0</v>
      </c>
      <c r="Q286" s="121">
        <v>0</v>
      </c>
      <c r="R286" s="122">
        <f>Q286*H286</f>
        <v>0</v>
      </c>
      <c r="S286" s="25"/>
      <c r="T286" s="25"/>
      <c r="U286" s="25"/>
      <c r="V286" s="25"/>
      <c r="W286" s="25"/>
      <c r="X286" s="25"/>
      <c r="Y286" s="25"/>
      <c r="Z286" s="25"/>
      <c r="AA286" s="25"/>
      <c r="AB286" s="25"/>
      <c r="AC286" s="25"/>
      <c r="AP286" s="123" t="s">
        <v>143</v>
      </c>
      <c r="AR286" s="123" t="s">
        <v>145</v>
      </c>
      <c r="AS286" s="123" t="s">
        <v>67</v>
      </c>
      <c r="AW286" s="14" t="s">
        <v>144</v>
      </c>
      <c r="BC286" s="124" t="e">
        <f>IF(L286="základní",#REF!,0)</f>
        <v>#REF!</v>
      </c>
      <c r="BD286" s="124">
        <f>IF(L286="snížená",#REF!,0)</f>
        <v>0</v>
      </c>
      <c r="BE286" s="124">
        <f>IF(L286="zákl. přenesená",#REF!,0)</f>
        <v>0</v>
      </c>
      <c r="BF286" s="124">
        <f>IF(L286="sníž. přenesená",#REF!,0)</f>
        <v>0</v>
      </c>
      <c r="BG286" s="124">
        <f>IF(L286="nulová",#REF!,0)</f>
        <v>0</v>
      </c>
      <c r="BH286" s="14" t="s">
        <v>65</v>
      </c>
      <c r="BI286" s="124" t="e">
        <f>ROUND(#REF!*H286,2)</f>
        <v>#REF!</v>
      </c>
      <c r="BJ286" s="14" t="s">
        <v>143</v>
      </c>
      <c r="BK286" s="123" t="s">
        <v>499</v>
      </c>
    </row>
    <row r="287" spans="1:63" s="12" customFormat="1" ht="22.9" customHeight="1" x14ac:dyDescent="0.2">
      <c r="B287" s="103"/>
      <c r="D287" s="104" t="s">
        <v>56</v>
      </c>
      <c r="E287" s="125" t="s">
        <v>3019</v>
      </c>
      <c r="F287" s="125" t="s">
        <v>3020</v>
      </c>
      <c r="J287" s="103"/>
      <c r="K287" s="106"/>
      <c r="L287" s="107"/>
      <c r="M287" s="107"/>
      <c r="N287" s="108">
        <f>N288</f>
        <v>0</v>
      </c>
      <c r="O287" s="107"/>
      <c r="P287" s="108">
        <f>P288</f>
        <v>0</v>
      </c>
      <c r="Q287" s="107"/>
      <c r="R287" s="109">
        <f>R288</f>
        <v>0</v>
      </c>
      <c r="AP287" s="104" t="s">
        <v>65</v>
      </c>
      <c r="AR287" s="110" t="s">
        <v>56</v>
      </c>
      <c r="AS287" s="110" t="s">
        <v>65</v>
      </c>
      <c r="AW287" s="104" t="s">
        <v>144</v>
      </c>
      <c r="BI287" s="111" t="e">
        <f>BI288</f>
        <v>#REF!</v>
      </c>
    </row>
    <row r="288" spans="1:63" s="2" customFormat="1" ht="16.5" customHeight="1" x14ac:dyDescent="0.2">
      <c r="A288" s="25"/>
      <c r="B288" s="112"/>
      <c r="C288" s="113" t="s">
        <v>330</v>
      </c>
      <c r="D288" s="113" t="s">
        <v>145</v>
      </c>
      <c r="E288" s="114" t="s">
        <v>3025</v>
      </c>
      <c r="F288" s="115" t="s">
        <v>3026</v>
      </c>
      <c r="G288" s="116" t="s">
        <v>905</v>
      </c>
      <c r="H288" s="117">
        <v>0.73599999999999999</v>
      </c>
      <c r="I288" s="118"/>
      <c r="J288" s="26"/>
      <c r="K288" s="119" t="s">
        <v>1</v>
      </c>
      <c r="L288" s="120" t="s">
        <v>37</v>
      </c>
      <c r="M288" s="121">
        <v>0</v>
      </c>
      <c r="N288" s="121">
        <f>M288*H288</f>
        <v>0</v>
      </c>
      <c r="O288" s="121">
        <v>0</v>
      </c>
      <c r="P288" s="121">
        <f>O288*H288</f>
        <v>0</v>
      </c>
      <c r="Q288" s="121">
        <v>0</v>
      </c>
      <c r="R288" s="122">
        <f>Q288*H288</f>
        <v>0</v>
      </c>
      <c r="S288" s="25"/>
      <c r="T288" s="25"/>
      <c r="U288" s="25"/>
      <c r="V288" s="25"/>
      <c r="W288" s="25"/>
      <c r="X288" s="25"/>
      <c r="Y288" s="25"/>
      <c r="Z288" s="25"/>
      <c r="AA288" s="25"/>
      <c r="AB288" s="25"/>
      <c r="AC288" s="25"/>
      <c r="AP288" s="123" t="s">
        <v>143</v>
      </c>
      <c r="AR288" s="123" t="s">
        <v>145</v>
      </c>
      <c r="AS288" s="123" t="s">
        <v>67</v>
      </c>
      <c r="AW288" s="14" t="s">
        <v>144</v>
      </c>
      <c r="BC288" s="124" t="e">
        <f>IF(L288="základní",#REF!,0)</f>
        <v>#REF!</v>
      </c>
      <c r="BD288" s="124">
        <f>IF(L288="snížená",#REF!,0)</f>
        <v>0</v>
      </c>
      <c r="BE288" s="124">
        <f>IF(L288="zákl. přenesená",#REF!,0)</f>
        <v>0</v>
      </c>
      <c r="BF288" s="124">
        <f>IF(L288="sníž. přenesená",#REF!,0)</f>
        <v>0</v>
      </c>
      <c r="BG288" s="124">
        <f>IF(L288="nulová",#REF!,0)</f>
        <v>0</v>
      </c>
      <c r="BH288" s="14" t="s">
        <v>65</v>
      </c>
      <c r="BI288" s="124" t="e">
        <f>ROUND(#REF!*H288,2)</f>
        <v>#REF!</v>
      </c>
      <c r="BJ288" s="14" t="s">
        <v>143</v>
      </c>
      <c r="BK288" s="123" t="s">
        <v>509</v>
      </c>
    </row>
    <row r="289" spans="1:63" s="12" customFormat="1" ht="22.9" customHeight="1" x14ac:dyDescent="0.2">
      <c r="B289" s="103"/>
      <c r="D289" s="104" t="s">
        <v>56</v>
      </c>
      <c r="E289" s="125" t="s">
        <v>3045</v>
      </c>
      <c r="F289" s="125" t="s">
        <v>3046</v>
      </c>
      <c r="J289" s="103"/>
      <c r="K289" s="106"/>
      <c r="L289" s="107"/>
      <c r="M289" s="107"/>
      <c r="N289" s="108">
        <f>N290</f>
        <v>0</v>
      </c>
      <c r="O289" s="107"/>
      <c r="P289" s="108">
        <f>P290</f>
        <v>0</v>
      </c>
      <c r="Q289" s="107"/>
      <c r="R289" s="109">
        <f>R290</f>
        <v>0</v>
      </c>
      <c r="AP289" s="104" t="s">
        <v>65</v>
      </c>
      <c r="AR289" s="110" t="s">
        <v>56</v>
      </c>
      <c r="AS289" s="110" t="s">
        <v>65</v>
      </c>
      <c r="AW289" s="104" t="s">
        <v>144</v>
      </c>
      <c r="BI289" s="111" t="e">
        <f>BI290</f>
        <v>#REF!</v>
      </c>
    </row>
    <row r="290" spans="1:63" s="2" customFormat="1" ht="24.2" customHeight="1" x14ac:dyDescent="0.2">
      <c r="A290" s="25"/>
      <c r="B290" s="112"/>
      <c r="C290" s="113" t="s">
        <v>332</v>
      </c>
      <c r="D290" s="113" t="s">
        <v>145</v>
      </c>
      <c r="E290" s="114" t="s">
        <v>3047</v>
      </c>
      <c r="F290" s="115" t="s">
        <v>3048</v>
      </c>
      <c r="G290" s="116" t="s">
        <v>905</v>
      </c>
      <c r="H290" s="117">
        <v>1.4730000000000001</v>
      </c>
      <c r="I290" s="118"/>
      <c r="J290" s="26"/>
      <c r="K290" s="119" t="s">
        <v>1</v>
      </c>
      <c r="L290" s="120" t="s">
        <v>37</v>
      </c>
      <c r="M290" s="121">
        <v>0</v>
      </c>
      <c r="N290" s="121">
        <f>M290*H290</f>
        <v>0</v>
      </c>
      <c r="O290" s="121">
        <v>0</v>
      </c>
      <c r="P290" s="121">
        <f>O290*H290</f>
        <v>0</v>
      </c>
      <c r="Q290" s="121">
        <v>0</v>
      </c>
      <c r="R290" s="122">
        <f>Q290*H290</f>
        <v>0</v>
      </c>
      <c r="S290" s="25"/>
      <c r="T290" s="25"/>
      <c r="U290" s="25"/>
      <c r="V290" s="25"/>
      <c r="W290" s="25"/>
      <c r="X290" s="25"/>
      <c r="Y290" s="25"/>
      <c r="Z290" s="25"/>
      <c r="AA290" s="25"/>
      <c r="AB290" s="25"/>
      <c r="AC290" s="25"/>
      <c r="AP290" s="123" t="s">
        <v>143</v>
      </c>
      <c r="AR290" s="123" t="s">
        <v>145</v>
      </c>
      <c r="AS290" s="123" t="s">
        <v>67</v>
      </c>
      <c r="AW290" s="14" t="s">
        <v>144</v>
      </c>
      <c r="BC290" s="124" t="e">
        <f>IF(L290="základní",#REF!,0)</f>
        <v>#REF!</v>
      </c>
      <c r="BD290" s="124">
        <f>IF(L290="snížená",#REF!,0)</f>
        <v>0</v>
      </c>
      <c r="BE290" s="124">
        <f>IF(L290="zákl. přenesená",#REF!,0)</f>
        <v>0</v>
      </c>
      <c r="BF290" s="124">
        <f>IF(L290="sníž. přenesená",#REF!,0)</f>
        <v>0</v>
      </c>
      <c r="BG290" s="124">
        <f>IF(L290="nulová",#REF!,0)</f>
        <v>0</v>
      </c>
      <c r="BH290" s="14" t="s">
        <v>65</v>
      </c>
      <c r="BI290" s="124" t="e">
        <f>ROUND(#REF!*H290,2)</f>
        <v>#REF!</v>
      </c>
      <c r="BJ290" s="14" t="s">
        <v>143</v>
      </c>
      <c r="BK290" s="123" t="s">
        <v>517</v>
      </c>
    </row>
    <row r="291" spans="1:63" s="12" customFormat="1" ht="25.9" customHeight="1" x14ac:dyDescent="0.2">
      <c r="B291" s="103"/>
      <c r="D291" s="104" t="s">
        <v>56</v>
      </c>
      <c r="E291" s="105" t="s">
        <v>3077</v>
      </c>
      <c r="F291" s="105" t="s">
        <v>3078</v>
      </c>
      <c r="J291" s="103"/>
      <c r="K291" s="106"/>
      <c r="L291" s="107"/>
      <c r="M291" s="107"/>
      <c r="N291" s="108">
        <f>N292+N295+N297+N300</f>
        <v>0</v>
      </c>
      <c r="O291" s="107"/>
      <c r="P291" s="108">
        <f>P292+P295+P297+P300</f>
        <v>0</v>
      </c>
      <c r="Q291" s="107"/>
      <c r="R291" s="109">
        <f>R292+R295+R297+R300</f>
        <v>0</v>
      </c>
      <c r="AP291" s="104" t="s">
        <v>65</v>
      </c>
      <c r="AR291" s="110" t="s">
        <v>56</v>
      </c>
      <c r="AS291" s="110" t="s">
        <v>57</v>
      </c>
      <c r="AW291" s="104" t="s">
        <v>144</v>
      </c>
      <c r="BI291" s="111" t="e">
        <f>BI292+BI295+BI297+BI300</f>
        <v>#REF!</v>
      </c>
    </row>
    <row r="292" spans="1:63" s="12" customFormat="1" ht="22.9" customHeight="1" x14ac:dyDescent="0.2">
      <c r="B292" s="103"/>
      <c r="D292" s="104" t="s">
        <v>56</v>
      </c>
      <c r="E292" s="125" t="s">
        <v>2991</v>
      </c>
      <c r="F292" s="125" t="s">
        <v>2992</v>
      </c>
      <c r="J292" s="103"/>
      <c r="K292" s="106"/>
      <c r="L292" s="107"/>
      <c r="M292" s="107"/>
      <c r="N292" s="108">
        <f>SUM(N293:N294)</f>
        <v>0</v>
      </c>
      <c r="O292" s="107"/>
      <c r="P292" s="108">
        <f>SUM(P293:P294)</f>
        <v>0</v>
      </c>
      <c r="Q292" s="107"/>
      <c r="R292" s="109">
        <f>SUM(R293:R294)</f>
        <v>0</v>
      </c>
      <c r="AP292" s="104" t="s">
        <v>65</v>
      </c>
      <c r="AR292" s="110" t="s">
        <v>56</v>
      </c>
      <c r="AS292" s="110" t="s">
        <v>65</v>
      </c>
      <c r="AW292" s="104" t="s">
        <v>144</v>
      </c>
      <c r="BI292" s="111" t="e">
        <f>SUM(BI293:BI294)</f>
        <v>#REF!</v>
      </c>
    </row>
    <row r="293" spans="1:63" s="2" customFormat="1" ht="24.2" customHeight="1" x14ac:dyDescent="0.2">
      <c r="A293" s="25"/>
      <c r="B293" s="112"/>
      <c r="C293" s="113" t="s">
        <v>336</v>
      </c>
      <c r="D293" s="113" t="s">
        <v>145</v>
      </c>
      <c r="E293" s="114" t="s">
        <v>3073</v>
      </c>
      <c r="F293" s="115" t="s">
        <v>3074</v>
      </c>
      <c r="G293" s="116" t="s">
        <v>905</v>
      </c>
      <c r="H293" s="117">
        <v>0.73599999999999999</v>
      </c>
      <c r="I293" s="118"/>
      <c r="J293" s="26"/>
      <c r="K293" s="119" t="s">
        <v>1</v>
      </c>
      <c r="L293" s="120" t="s">
        <v>37</v>
      </c>
      <c r="M293" s="121">
        <v>0</v>
      </c>
      <c r="N293" s="121">
        <f>M293*H293</f>
        <v>0</v>
      </c>
      <c r="O293" s="121">
        <v>0</v>
      </c>
      <c r="P293" s="121">
        <f>O293*H293</f>
        <v>0</v>
      </c>
      <c r="Q293" s="121">
        <v>0</v>
      </c>
      <c r="R293" s="122">
        <f>Q293*H293</f>
        <v>0</v>
      </c>
      <c r="S293" s="25"/>
      <c r="T293" s="25"/>
      <c r="U293" s="25"/>
      <c r="V293" s="25"/>
      <c r="W293" s="25"/>
      <c r="X293" s="25"/>
      <c r="Y293" s="25"/>
      <c r="Z293" s="25"/>
      <c r="AA293" s="25"/>
      <c r="AB293" s="25"/>
      <c r="AC293" s="25"/>
      <c r="AP293" s="123" t="s">
        <v>143</v>
      </c>
      <c r="AR293" s="123" t="s">
        <v>145</v>
      </c>
      <c r="AS293" s="123" t="s">
        <v>67</v>
      </c>
      <c r="AW293" s="14" t="s">
        <v>144</v>
      </c>
      <c r="BC293" s="124" t="e">
        <f>IF(L293="základní",#REF!,0)</f>
        <v>#REF!</v>
      </c>
      <c r="BD293" s="124">
        <f>IF(L293="snížená",#REF!,0)</f>
        <v>0</v>
      </c>
      <c r="BE293" s="124">
        <f>IF(L293="zákl. přenesená",#REF!,0)</f>
        <v>0</v>
      </c>
      <c r="BF293" s="124">
        <f>IF(L293="sníž. přenesená",#REF!,0)</f>
        <v>0</v>
      </c>
      <c r="BG293" s="124">
        <f>IF(L293="nulová",#REF!,0)</f>
        <v>0</v>
      </c>
      <c r="BH293" s="14" t="s">
        <v>65</v>
      </c>
      <c r="BI293" s="124" t="e">
        <f>ROUND(#REF!*H293,2)</f>
        <v>#REF!</v>
      </c>
      <c r="BJ293" s="14" t="s">
        <v>143</v>
      </c>
      <c r="BK293" s="123" t="s">
        <v>525</v>
      </c>
    </row>
    <row r="294" spans="1:63" s="2" customFormat="1" ht="24.2" customHeight="1" x14ac:dyDescent="0.2">
      <c r="A294" s="25"/>
      <c r="B294" s="112"/>
      <c r="C294" s="113" t="s">
        <v>343</v>
      </c>
      <c r="D294" s="113" t="s">
        <v>145</v>
      </c>
      <c r="E294" s="114" t="s">
        <v>3075</v>
      </c>
      <c r="F294" s="115" t="s">
        <v>3076</v>
      </c>
      <c r="G294" s="116" t="s">
        <v>905</v>
      </c>
      <c r="H294" s="117">
        <v>0.73599999999999999</v>
      </c>
      <c r="I294" s="118"/>
      <c r="J294" s="26"/>
      <c r="K294" s="119" t="s">
        <v>1</v>
      </c>
      <c r="L294" s="120" t="s">
        <v>37</v>
      </c>
      <c r="M294" s="121">
        <v>0</v>
      </c>
      <c r="N294" s="121">
        <f>M294*H294</f>
        <v>0</v>
      </c>
      <c r="O294" s="121">
        <v>0</v>
      </c>
      <c r="P294" s="121">
        <f>O294*H294</f>
        <v>0</v>
      </c>
      <c r="Q294" s="121">
        <v>0</v>
      </c>
      <c r="R294" s="122">
        <f>Q294*H294</f>
        <v>0</v>
      </c>
      <c r="S294" s="25"/>
      <c r="T294" s="25"/>
      <c r="U294" s="25"/>
      <c r="V294" s="25"/>
      <c r="W294" s="25"/>
      <c r="X294" s="25"/>
      <c r="Y294" s="25"/>
      <c r="Z294" s="25"/>
      <c r="AA294" s="25"/>
      <c r="AB294" s="25"/>
      <c r="AC294" s="25"/>
      <c r="AP294" s="123" t="s">
        <v>143</v>
      </c>
      <c r="AR294" s="123" t="s">
        <v>145</v>
      </c>
      <c r="AS294" s="123" t="s">
        <v>67</v>
      </c>
      <c r="AW294" s="14" t="s">
        <v>144</v>
      </c>
      <c r="BC294" s="124" t="e">
        <f>IF(L294="základní",#REF!,0)</f>
        <v>#REF!</v>
      </c>
      <c r="BD294" s="124">
        <f>IF(L294="snížená",#REF!,0)</f>
        <v>0</v>
      </c>
      <c r="BE294" s="124">
        <f>IF(L294="zákl. přenesená",#REF!,0)</f>
        <v>0</v>
      </c>
      <c r="BF294" s="124">
        <f>IF(L294="sníž. přenesená",#REF!,0)</f>
        <v>0</v>
      </c>
      <c r="BG294" s="124">
        <f>IF(L294="nulová",#REF!,0)</f>
        <v>0</v>
      </c>
      <c r="BH294" s="14" t="s">
        <v>65</v>
      </c>
      <c r="BI294" s="124" t="e">
        <f>ROUND(#REF!*H294,2)</f>
        <v>#REF!</v>
      </c>
      <c r="BJ294" s="14" t="s">
        <v>143</v>
      </c>
      <c r="BK294" s="123" t="s">
        <v>942</v>
      </c>
    </row>
    <row r="295" spans="1:63" s="12" customFormat="1" ht="22.9" customHeight="1" x14ac:dyDescent="0.2">
      <c r="B295" s="103"/>
      <c r="D295" s="104" t="s">
        <v>56</v>
      </c>
      <c r="E295" s="125" t="s">
        <v>3065</v>
      </c>
      <c r="F295" s="125" t="s">
        <v>3066</v>
      </c>
      <c r="J295" s="103"/>
      <c r="K295" s="106"/>
      <c r="L295" s="107"/>
      <c r="M295" s="107"/>
      <c r="N295" s="108">
        <f>N296</f>
        <v>0</v>
      </c>
      <c r="O295" s="107"/>
      <c r="P295" s="108">
        <f>P296</f>
        <v>0</v>
      </c>
      <c r="Q295" s="107"/>
      <c r="R295" s="109">
        <f>R296</f>
        <v>0</v>
      </c>
      <c r="AP295" s="104" t="s">
        <v>65</v>
      </c>
      <c r="AR295" s="110" t="s">
        <v>56</v>
      </c>
      <c r="AS295" s="110" t="s">
        <v>65</v>
      </c>
      <c r="AW295" s="104" t="s">
        <v>144</v>
      </c>
      <c r="BI295" s="111" t="e">
        <f>BI296</f>
        <v>#REF!</v>
      </c>
    </row>
    <row r="296" spans="1:63" s="2" customFormat="1" ht="16.5" customHeight="1" x14ac:dyDescent="0.2">
      <c r="A296" s="25"/>
      <c r="B296" s="112"/>
      <c r="C296" s="113" t="s">
        <v>347</v>
      </c>
      <c r="D296" s="113" t="s">
        <v>145</v>
      </c>
      <c r="E296" s="114" t="s">
        <v>3067</v>
      </c>
      <c r="F296" s="115" t="s">
        <v>3068</v>
      </c>
      <c r="G296" s="116" t="s">
        <v>905</v>
      </c>
      <c r="H296" s="117">
        <v>0.73599999999999999</v>
      </c>
      <c r="I296" s="118"/>
      <c r="J296" s="26"/>
      <c r="K296" s="119" t="s">
        <v>1</v>
      </c>
      <c r="L296" s="120" t="s">
        <v>37</v>
      </c>
      <c r="M296" s="121">
        <v>0</v>
      </c>
      <c r="N296" s="121">
        <f>M296*H296</f>
        <v>0</v>
      </c>
      <c r="O296" s="121">
        <v>0</v>
      </c>
      <c r="P296" s="121">
        <f>O296*H296</f>
        <v>0</v>
      </c>
      <c r="Q296" s="121">
        <v>0</v>
      </c>
      <c r="R296" s="122">
        <f>Q296*H296</f>
        <v>0</v>
      </c>
      <c r="S296" s="25"/>
      <c r="T296" s="25"/>
      <c r="U296" s="25"/>
      <c r="V296" s="25"/>
      <c r="W296" s="25"/>
      <c r="X296" s="25"/>
      <c r="Y296" s="25"/>
      <c r="Z296" s="25"/>
      <c r="AA296" s="25"/>
      <c r="AB296" s="25"/>
      <c r="AC296" s="25"/>
      <c r="AP296" s="123" t="s">
        <v>143</v>
      </c>
      <c r="AR296" s="123" t="s">
        <v>145</v>
      </c>
      <c r="AS296" s="123" t="s">
        <v>67</v>
      </c>
      <c r="AW296" s="14" t="s">
        <v>144</v>
      </c>
      <c r="BC296" s="124" t="e">
        <f>IF(L296="základní",#REF!,0)</f>
        <v>#REF!</v>
      </c>
      <c r="BD296" s="124">
        <f>IF(L296="snížená",#REF!,0)</f>
        <v>0</v>
      </c>
      <c r="BE296" s="124">
        <f>IF(L296="zákl. přenesená",#REF!,0)</f>
        <v>0</v>
      </c>
      <c r="BF296" s="124">
        <f>IF(L296="sníž. přenesená",#REF!,0)</f>
        <v>0</v>
      </c>
      <c r="BG296" s="124">
        <f>IF(L296="nulová",#REF!,0)</f>
        <v>0</v>
      </c>
      <c r="BH296" s="14" t="s">
        <v>65</v>
      </c>
      <c r="BI296" s="124" t="e">
        <f>ROUND(#REF!*H296,2)</f>
        <v>#REF!</v>
      </c>
      <c r="BJ296" s="14" t="s">
        <v>143</v>
      </c>
      <c r="BK296" s="123" t="s">
        <v>952</v>
      </c>
    </row>
    <row r="297" spans="1:63" s="12" customFormat="1" ht="22.9" customHeight="1" x14ac:dyDescent="0.2">
      <c r="B297" s="103"/>
      <c r="D297" s="104" t="s">
        <v>56</v>
      </c>
      <c r="E297" s="125" t="s">
        <v>3019</v>
      </c>
      <c r="F297" s="125" t="s">
        <v>3020</v>
      </c>
      <c r="J297" s="103"/>
      <c r="K297" s="106"/>
      <c r="L297" s="107"/>
      <c r="M297" s="107"/>
      <c r="N297" s="108">
        <f>SUM(N298:N299)</f>
        <v>0</v>
      </c>
      <c r="O297" s="107"/>
      <c r="P297" s="108">
        <f>SUM(P298:P299)</f>
        <v>0</v>
      </c>
      <c r="Q297" s="107"/>
      <c r="R297" s="109">
        <f>SUM(R298:R299)</f>
        <v>0</v>
      </c>
      <c r="AP297" s="104" t="s">
        <v>65</v>
      </c>
      <c r="AR297" s="110" t="s">
        <v>56</v>
      </c>
      <c r="AS297" s="110" t="s">
        <v>65</v>
      </c>
      <c r="AW297" s="104" t="s">
        <v>144</v>
      </c>
      <c r="BI297" s="111" t="e">
        <f>SUM(BI298:BI299)</f>
        <v>#REF!</v>
      </c>
    </row>
    <row r="298" spans="1:63" s="2" customFormat="1" ht="16.5" customHeight="1" x14ac:dyDescent="0.2">
      <c r="A298" s="25"/>
      <c r="B298" s="112"/>
      <c r="C298" s="113" t="s">
        <v>351</v>
      </c>
      <c r="D298" s="113" t="s">
        <v>145</v>
      </c>
      <c r="E298" s="114" t="s">
        <v>3025</v>
      </c>
      <c r="F298" s="115" t="s">
        <v>3026</v>
      </c>
      <c r="G298" s="116" t="s">
        <v>905</v>
      </c>
      <c r="H298" s="117">
        <v>0.73599999999999999</v>
      </c>
      <c r="I298" s="118"/>
      <c r="J298" s="26"/>
      <c r="K298" s="119" t="s">
        <v>1</v>
      </c>
      <c r="L298" s="120" t="s">
        <v>37</v>
      </c>
      <c r="M298" s="121">
        <v>0</v>
      </c>
      <c r="N298" s="121">
        <f>M298*H298</f>
        <v>0</v>
      </c>
      <c r="O298" s="121">
        <v>0</v>
      </c>
      <c r="P298" s="121">
        <f>O298*H298</f>
        <v>0</v>
      </c>
      <c r="Q298" s="121">
        <v>0</v>
      </c>
      <c r="R298" s="122">
        <f>Q298*H298</f>
        <v>0</v>
      </c>
      <c r="S298" s="25"/>
      <c r="T298" s="25"/>
      <c r="U298" s="25"/>
      <c r="V298" s="25"/>
      <c r="W298" s="25"/>
      <c r="X298" s="25"/>
      <c r="Y298" s="25"/>
      <c r="Z298" s="25"/>
      <c r="AA298" s="25"/>
      <c r="AB298" s="25"/>
      <c r="AC298" s="25"/>
      <c r="AP298" s="123" t="s">
        <v>143</v>
      </c>
      <c r="AR298" s="123" t="s">
        <v>145</v>
      </c>
      <c r="AS298" s="123" t="s">
        <v>67</v>
      </c>
      <c r="AW298" s="14" t="s">
        <v>144</v>
      </c>
      <c r="BC298" s="124" t="e">
        <f>IF(L298="základní",#REF!,0)</f>
        <v>#REF!</v>
      </c>
      <c r="BD298" s="124">
        <f>IF(L298="snížená",#REF!,0)</f>
        <v>0</v>
      </c>
      <c r="BE298" s="124">
        <f>IF(L298="zákl. přenesená",#REF!,0)</f>
        <v>0</v>
      </c>
      <c r="BF298" s="124">
        <f>IF(L298="sníž. přenesená",#REF!,0)</f>
        <v>0</v>
      </c>
      <c r="BG298" s="124">
        <f>IF(L298="nulová",#REF!,0)</f>
        <v>0</v>
      </c>
      <c r="BH298" s="14" t="s">
        <v>65</v>
      </c>
      <c r="BI298" s="124" t="e">
        <f>ROUND(#REF!*H298,2)</f>
        <v>#REF!</v>
      </c>
      <c r="BJ298" s="14" t="s">
        <v>143</v>
      </c>
      <c r="BK298" s="123" t="s">
        <v>960</v>
      </c>
    </row>
    <row r="299" spans="1:63" s="2" customFormat="1" ht="16.5" customHeight="1" x14ac:dyDescent="0.2">
      <c r="A299" s="25"/>
      <c r="B299" s="112"/>
      <c r="C299" s="113" t="s">
        <v>355</v>
      </c>
      <c r="D299" s="113" t="s">
        <v>145</v>
      </c>
      <c r="E299" s="114" t="s">
        <v>3029</v>
      </c>
      <c r="F299" s="115" t="s">
        <v>3030</v>
      </c>
      <c r="G299" s="116" t="s">
        <v>905</v>
      </c>
      <c r="H299" s="117">
        <v>0.73599999999999999</v>
      </c>
      <c r="I299" s="118"/>
      <c r="J299" s="26"/>
      <c r="K299" s="119" t="s">
        <v>1</v>
      </c>
      <c r="L299" s="120" t="s">
        <v>37</v>
      </c>
      <c r="M299" s="121">
        <v>0</v>
      </c>
      <c r="N299" s="121">
        <f>M299*H299</f>
        <v>0</v>
      </c>
      <c r="O299" s="121">
        <v>0</v>
      </c>
      <c r="P299" s="121">
        <f>O299*H299</f>
        <v>0</v>
      </c>
      <c r="Q299" s="121">
        <v>0</v>
      </c>
      <c r="R299" s="122">
        <f>Q299*H299</f>
        <v>0</v>
      </c>
      <c r="S299" s="25"/>
      <c r="T299" s="25"/>
      <c r="U299" s="25"/>
      <c r="V299" s="25"/>
      <c r="W299" s="25"/>
      <c r="X299" s="25"/>
      <c r="Y299" s="25"/>
      <c r="Z299" s="25"/>
      <c r="AA299" s="25"/>
      <c r="AB299" s="25"/>
      <c r="AC299" s="25"/>
      <c r="AP299" s="123" t="s">
        <v>143</v>
      </c>
      <c r="AR299" s="123" t="s">
        <v>145</v>
      </c>
      <c r="AS299" s="123" t="s">
        <v>67</v>
      </c>
      <c r="AW299" s="14" t="s">
        <v>144</v>
      </c>
      <c r="BC299" s="124" t="e">
        <f>IF(L299="základní",#REF!,0)</f>
        <v>#REF!</v>
      </c>
      <c r="BD299" s="124">
        <f>IF(L299="snížená",#REF!,0)</f>
        <v>0</v>
      </c>
      <c r="BE299" s="124">
        <f>IF(L299="zákl. přenesená",#REF!,0)</f>
        <v>0</v>
      </c>
      <c r="BF299" s="124">
        <f>IF(L299="sníž. přenesená",#REF!,0)</f>
        <v>0</v>
      </c>
      <c r="BG299" s="124">
        <f>IF(L299="nulová",#REF!,0)</f>
        <v>0</v>
      </c>
      <c r="BH299" s="14" t="s">
        <v>65</v>
      </c>
      <c r="BI299" s="124" t="e">
        <f>ROUND(#REF!*H299,2)</f>
        <v>#REF!</v>
      </c>
      <c r="BJ299" s="14" t="s">
        <v>143</v>
      </c>
      <c r="BK299" s="123" t="s">
        <v>968</v>
      </c>
    </row>
    <row r="300" spans="1:63" s="12" customFormat="1" ht="22.9" customHeight="1" x14ac:dyDescent="0.2">
      <c r="B300" s="103"/>
      <c r="D300" s="104" t="s">
        <v>56</v>
      </c>
      <c r="E300" s="125" t="s">
        <v>3045</v>
      </c>
      <c r="F300" s="125" t="s">
        <v>3046</v>
      </c>
      <c r="J300" s="103"/>
      <c r="K300" s="106"/>
      <c r="L300" s="107"/>
      <c r="M300" s="107"/>
      <c r="N300" s="108">
        <f>N301</f>
        <v>0</v>
      </c>
      <c r="O300" s="107"/>
      <c r="P300" s="108">
        <f>P301</f>
        <v>0</v>
      </c>
      <c r="Q300" s="107"/>
      <c r="R300" s="109">
        <f>R301</f>
        <v>0</v>
      </c>
      <c r="AP300" s="104" t="s">
        <v>65</v>
      </c>
      <c r="AR300" s="110" t="s">
        <v>56</v>
      </c>
      <c r="AS300" s="110" t="s">
        <v>65</v>
      </c>
      <c r="AW300" s="104" t="s">
        <v>144</v>
      </c>
      <c r="BI300" s="111" t="e">
        <f>BI301</f>
        <v>#REF!</v>
      </c>
    </row>
    <row r="301" spans="1:63" s="2" customFormat="1" ht="24.2" customHeight="1" x14ac:dyDescent="0.2">
      <c r="A301" s="25"/>
      <c r="B301" s="112"/>
      <c r="C301" s="113" t="s">
        <v>359</v>
      </c>
      <c r="D301" s="113" t="s">
        <v>145</v>
      </c>
      <c r="E301" s="114" t="s">
        <v>3047</v>
      </c>
      <c r="F301" s="115" t="s">
        <v>3048</v>
      </c>
      <c r="G301" s="116" t="s">
        <v>905</v>
      </c>
      <c r="H301" s="117">
        <v>1.4730000000000001</v>
      </c>
      <c r="I301" s="118"/>
      <c r="J301" s="26"/>
      <c r="K301" s="119" t="s">
        <v>1</v>
      </c>
      <c r="L301" s="120" t="s">
        <v>37</v>
      </c>
      <c r="M301" s="121">
        <v>0</v>
      </c>
      <c r="N301" s="121">
        <f>M301*H301</f>
        <v>0</v>
      </c>
      <c r="O301" s="121">
        <v>0</v>
      </c>
      <c r="P301" s="121">
        <f>O301*H301</f>
        <v>0</v>
      </c>
      <c r="Q301" s="121">
        <v>0</v>
      </c>
      <c r="R301" s="122">
        <f>Q301*H301</f>
        <v>0</v>
      </c>
      <c r="S301" s="25"/>
      <c r="T301" s="25"/>
      <c r="U301" s="25"/>
      <c r="V301" s="25"/>
      <c r="W301" s="25"/>
      <c r="X301" s="25"/>
      <c r="Y301" s="25"/>
      <c r="Z301" s="25"/>
      <c r="AA301" s="25"/>
      <c r="AB301" s="25"/>
      <c r="AC301" s="25"/>
      <c r="AP301" s="123" t="s">
        <v>143</v>
      </c>
      <c r="AR301" s="123" t="s">
        <v>145</v>
      </c>
      <c r="AS301" s="123" t="s">
        <v>67</v>
      </c>
      <c r="AW301" s="14" t="s">
        <v>144</v>
      </c>
      <c r="BC301" s="124" t="e">
        <f>IF(L301="základní",#REF!,0)</f>
        <v>#REF!</v>
      </c>
      <c r="BD301" s="124">
        <f>IF(L301="snížená",#REF!,0)</f>
        <v>0</v>
      </c>
      <c r="BE301" s="124">
        <f>IF(L301="zákl. přenesená",#REF!,0)</f>
        <v>0</v>
      </c>
      <c r="BF301" s="124">
        <f>IF(L301="sníž. přenesená",#REF!,0)</f>
        <v>0</v>
      </c>
      <c r="BG301" s="124">
        <f>IF(L301="nulová",#REF!,0)</f>
        <v>0</v>
      </c>
      <c r="BH301" s="14" t="s">
        <v>65</v>
      </c>
      <c r="BI301" s="124" t="e">
        <f>ROUND(#REF!*H301,2)</f>
        <v>#REF!</v>
      </c>
      <c r="BJ301" s="14" t="s">
        <v>143</v>
      </c>
      <c r="BK301" s="123" t="s">
        <v>976</v>
      </c>
    </row>
    <row r="302" spans="1:63" s="12" customFormat="1" ht="25.9" customHeight="1" x14ac:dyDescent="0.2">
      <c r="B302" s="103"/>
      <c r="D302" s="104" t="s">
        <v>56</v>
      </c>
      <c r="E302" s="105" t="s">
        <v>3079</v>
      </c>
      <c r="F302" s="105" t="s">
        <v>3080</v>
      </c>
      <c r="J302" s="103"/>
      <c r="K302" s="106"/>
      <c r="L302" s="107"/>
      <c r="M302" s="107"/>
      <c r="N302" s="108">
        <f>N303+N306+N308+N311</f>
        <v>0</v>
      </c>
      <c r="O302" s="107"/>
      <c r="P302" s="108">
        <f>P303+P306+P308+P311</f>
        <v>0</v>
      </c>
      <c r="Q302" s="107"/>
      <c r="R302" s="109">
        <f>R303+R306+R308+R311</f>
        <v>0</v>
      </c>
      <c r="AP302" s="104" t="s">
        <v>65</v>
      </c>
      <c r="AR302" s="110" t="s">
        <v>56</v>
      </c>
      <c r="AS302" s="110" t="s">
        <v>57</v>
      </c>
      <c r="AW302" s="104" t="s">
        <v>144</v>
      </c>
      <c r="BI302" s="111" t="e">
        <f>BI303+BI306+BI308+BI311</f>
        <v>#REF!</v>
      </c>
    </row>
    <row r="303" spans="1:63" s="12" customFormat="1" ht="22.9" customHeight="1" x14ac:dyDescent="0.2">
      <c r="B303" s="103"/>
      <c r="D303" s="104" t="s">
        <v>56</v>
      </c>
      <c r="E303" s="125" t="s">
        <v>2991</v>
      </c>
      <c r="F303" s="125" t="s">
        <v>2992</v>
      </c>
      <c r="J303" s="103"/>
      <c r="K303" s="106"/>
      <c r="L303" s="107"/>
      <c r="M303" s="107"/>
      <c r="N303" s="108">
        <f>SUM(N304:N305)</f>
        <v>0</v>
      </c>
      <c r="O303" s="107"/>
      <c r="P303" s="108">
        <f>SUM(P304:P305)</f>
        <v>0</v>
      </c>
      <c r="Q303" s="107"/>
      <c r="R303" s="109">
        <f>SUM(R304:R305)</f>
        <v>0</v>
      </c>
      <c r="AP303" s="104" t="s">
        <v>65</v>
      </c>
      <c r="AR303" s="110" t="s">
        <v>56</v>
      </c>
      <c r="AS303" s="110" t="s">
        <v>65</v>
      </c>
      <c r="AW303" s="104" t="s">
        <v>144</v>
      </c>
      <c r="BI303" s="111" t="e">
        <f>SUM(BI304:BI305)</f>
        <v>#REF!</v>
      </c>
    </row>
    <row r="304" spans="1:63" s="2" customFormat="1" ht="24.2" customHeight="1" x14ac:dyDescent="0.2">
      <c r="A304" s="25"/>
      <c r="B304" s="112"/>
      <c r="C304" s="113" t="s">
        <v>363</v>
      </c>
      <c r="D304" s="113" t="s">
        <v>145</v>
      </c>
      <c r="E304" s="114" t="s">
        <v>3073</v>
      </c>
      <c r="F304" s="115" t="s">
        <v>3074</v>
      </c>
      <c r="G304" s="116" t="s">
        <v>905</v>
      </c>
      <c r="H304" s="117">
        <v>0.73599999999999999</v>
      </c>
      <c r="I304" s="118"/>
      <c r="J304" s="26"/>
      <c r="K304" s="119" t="s">
        <v>1</v>
      </c>
      <c r="L304" s="120" t="s">
        <v>37</v>
      </c>
      <c r="M304" s="121">
        <v>0</v>
      </c>
      <c r="N304" s="121">
        <f>M304*H304</f>
        <v>0</v>
      </c>
      <c r="O304" s="121">
        <v>0</v>
      </c>
      <c r="P304" s="121">
        <f>O304*H304</f>
        <v>0</v>
      </c>
      <c r="Q304" s="121">
        <v>0</v>
      </c>
      <c r="R304" s="122">
        <f>Q304*H304</f>
        <v>0</v>
      </c>
      <c r="S304" s="25"/>
      <c r="T304" s="25"/>
      <c r="U304" s="25"/>
      <c r="V304" s="25"/>
      <c r="W304" s="25"/>
      <c r="X304" s="25"/>
      <c r="Y304" s="25"/>
      <c r="Z304" s="25"/>
      <c r="AA304" s="25"/>
      <c r="AB304" s="25"/>
      <c r="AC304" s="25"/>
      <c r="AP304" s="123" t="s">
        <v>143</v>
      </c>
      <c r="AR304" s="123" t="s">
        <v>145</v>
      </c>
      <c r="AS304" s="123" t="s">
        <v>67</v>
      </c>
      <c r="AW304" s="14" t="s">
        <v>144</v>
      </c>
      <c r="BC304" s="124" t="e">
        <f>IF(L304="základní",#REF!,0)</f>
        <v>#REF!</v>
      </c>
      <c r="BD304" s="124">
        <f>IF(L304="snížená",#REF!,0)</f>
        <v>0</v>
      </c>
      <c r="BE304" s="124">
        <f>IF(L304="zákl. přenesená",#REF!,0)</f>
        <v>0</v>
      </c>
      <c r="BF304" s="124">
        <f>IF(L304="sníž. přenesená",#REF!,0)</f>
        <v>0</v>
      </c>
      <c r="BG304" s="124">
        <f>IF(L304="nulová",#REF!,0)</f>
        <v>0</v>
      </c>
      <c r="BH304" s="14" t="s">
        <v>65</v>
      </c>
      <c r="BI304" s="124" t="e">
        <f>ROUND(#REF!*H304,2)</f>
        <v>#REF!</v>
      </c>
      <c r="BJ304" s="14" t="s">
        <v>143</v>
      </c>
      <c r="BK304" s="123" t="s">
        <v>984</v>
      </c>
    </row>
    <row r="305" spans="1:63" s="2" customFormat="1" ht="24.2" customHeight="1" x14ac:dyDescent="0.2">
      <c r="A305" s="25"/>
      <c r="B305" s="112"/>
      <c r="C305" s="113" t="s">
        <v>367</v>
      </c>
      <c r="D305" s="113" t="s">
        <v>145</v>
      </c>
      <c r="E305" s="114" t="s">
        <v>3075</v>
      </c>
      <c r="F305" s="115" t="s">
        <v>3076</v>
      </c>
      <c r="G305" s="116" t="s">
        <v>905</v>
      </c>
      <c r="H305" s="117">
        <v>0.73599999999999999</v>
      </c>
      <c r="I305" s="118"/>
      <c r="J305" s="26"/>
      <c r="K305" s="119" t="s">
        <v>1</v>
      </c>
      <c r="L305" s="120" t="s">
        <v>37</v>
      </c>
      <c r="M305" s="121">
        <v>0</v>
      </c>
      <c r="N305" s="121">
        <f>M305*H305</f>
        <v>0</v>
      </c>
      <c r="O305" s="121">
        <v>0</v>
      </c>
      <c r="P305" s="121">
        <f>O305*H305</f>
        <v>0</v>
      </c>
      <c r="Q305" s="121">
        <v>0</v>
      </c>
      <c r="R305" s="122">
        <f>Q305*H305</f>
        <v>0</v>
      </c>
      <c r="S305" s="25"/>
      <c r="T305" s="25"/>
      <c r="U305" s="25"/>
      <c r="V305" s="25"/>
      <c r="W305" s="25"/>
      <c r="X305" s="25"/>
      <c r="Y305" s="25"/>
      <c r="Z305" s="25"/>
      <c r="AA305" s="25"/>
      <c r="AB305" s="25"/>
      <c r="AC305" s="25"/>
      <c r="AP305" s="123" t="s">
        <v>143</v>
      </c>
      <c r="AR305" s="123" t="s">
        <v>145</v>
      </c>
      <c r="AS305" s="123" t="s">
        <v>67</v>
      </c>
      <c r="AW305" s="14" t="s">
        <v>144</v>
      </c>
      <c r="BC305" s="124" t="e">
        <f>IF(L305="základní",#REF!,0)</f>
        <v>#REF!</v>
      </c>
      <c r="BD305" s="124">
        <f>IF(L305="snížená",#REF!,0)</f>
        <v>0</v>
      </c>
      <c r="BE305" s="124">
        <f>IF(L305="zákl. přenesená",#REF!,0)</f>
        <v>0</v>
      </c>
      <c r="BF305" s="124">
        <f>IF(L305="sníž. přenesená",#REF!,0)</f>
        <v>0</v>
      </c>
      <c r="BG305" s="124">
        <f>IF(L305="nulová",#REF!,0)</f>
        <v>0</v>
      </c>
      <c r="BH305" s="14" t="s">
        <v>65</v>
      </c>
      <c r="BI305" s="124" t="e">
        <f>ROUND(#REF!*H305,2)</f>
        <v>#REF!</v>
      </c>
      <c r="BJ305" s="14" t="s">
        <v>143</v>
      </c>
      <c r="BK305" s="123" t="s">
        <v>992</v>
      </c>
    </row>
    <row r="306" spans="1:63" s="12" customFormat="1" ht="22.9" customHeight="1" x14ac:dyDescent="0.2">
      <c r="B306" s="103"/>
      <c r="D306" s="104" t="s">
        <v>56</v>
      </c>
      <c r="E306" s="125" t="s">
        <v>3065</v>
      </c>
      <c r="F306" s="125" t="s">
        <v>3066</v>
      </c>
      <c r="J306" s="103"/>
      <c r="K306" s="106"/>
      <c r="L306" s="107"/>
      <c r="M306" s="107"/>
      <c r="N306" s="108">
        <f>N307</f>
        <v>0</v>
      </c>
      <c r="O306" s="107"/>
      <c r="P306" s="108">
        <f>P307</f>
        <v>0</v>
      </c>
      <c r="Q306" s="107"/>
      <c r="R306" s="109">
        <f>R307</f>
        <v>0</v>
      </c>
      <c r="AP306" s="104" t="s">
        <v>65</v>
      </c>
      <c r="AR306" s="110" t="s">
        <v>56</v>
      </c>
      <c r="AS306" s="110" t="s">
        <v>65</v>
      </c>
      <c r="AW306" s="104" t="s">
        <v>144</v>
      </c>
      <c r="BI306" s="111" t="e">
        <f>BI307</f>
        <v>#REF!</v>
      </c>
    </row>
    <row r="307" spans="1:63" s="2" customFormat="1" ht="16.5" customHeight="1" x14ac:dyDescent="0.2">
      <c r="A307" s="25"/>
      <c r="B307" s="112"/>
      <c r="C307" s="113" t="s">
        <v>371</v>
      </c>
      <c r="D307" s="113" t="s">
        <v>145</v>
      </c>
      <c r="E307" s="114" t="s">
        <v>3067</v>
      </c>
      <c r="F307" s="115" t="s">
        <v>3068</v>
      </c>
      <c r="G307" s="116" t="s">
        <v>905</v>
      </c>
      <c r="H307" s="117">
        <v>0.73599999999999999</v>
      </c>
      <c r="I307" s="118"/>
      <c r="J307" s="26"/>
      <c r="K307" s="119" t="s">
        <v>1</v>
      </c>
      <c r="L307" s="120" t="s">
        <v>37</v>
      </c>
      <c r="M307" s="121">
        <v>0</v>
      </c>
      <c r="N307" s="121">
        <f>M307*H307</f>
        <v>0</v>
      </c>
      <c r="O307" s="121">
        <v>0</v>
      </c>
      <c r="P307" s="121">
        <f>O307*H307</f>
        <v>0</v>
      </c>
      <c r="Q307" s="121">
        <v>0</v>
      </c>
      <c r="R307" s="122">
        <f>Q307*H307</f>
        <v>0</v>
      </c>
      <c r="S307" s="25"/>
      <c r="T307" s="25"/>
      <c r="U307" s="25"/>
      <c r="V307" s="25"/>
      <c r="W307" s="25"/>
      <c r="X307" s="25"/>
      <c r="Y307" s="25"/>
      <c r="Z307" s="25"/>
      <c r="AA307" s="25"/>
      <c r="AB307" s="25"/>
      <c r="AC307" s="25"/>
      <c r="AP307" s="123" t="s">
        <v>143</v>
      </c>
      <c r="AR307" s="123" t="s">
        <v>145</v>
      </c>
      <c r="AS307" s="123" t="s">
        <v>67</v>
      </c>
      <c r="AW307" s="14" t="s">
        <v>144</v>
      </c>
      <c r="BC307" s="124" t="e">
        <f>IF(L307="základní",#REF!,0)</f>
        <v>#REF!</v>
      </c>
      <c r="BD307" s="124">
        <f>IF(L307="snížená",#REF!,0)</f>
        <v>0</v>
      </c>
      <c r="BE307" s="124">
        <f>IF(L307="zákl. přenesená",#REF!,0)</f>
        <v>0</v>
      </c>
      <c r="BF307" s="124">
        <f>IF(L307="sníž. přenesená",#REF!,0)</f>
        <v>0</v>
      </c>
      <c r="BG307" s="124">
        <f>IF(L307="nulová",#REF!,0)</f>
        <v>0</v>
      </c>
      <c r="BH307" s="14" t="s">
        <v>65</v>
      </c>
      <c r="BI307" s="124" t="e">
        <f>ROUND(#REF!*H307,2)</f>
        <v>#REF!</v>
      </c>
      <c r="BJ307" s="14" t="s">
        <v>143</v>
      </c>
      <c r="BK307" s="123" t="s">
        <v>1000</v>
      </c>
    </row>
    <row r="308" spans="1:63" s="12" customFormat="1" ht="22.9" customHeight="1" x14ac:dyDescent="0.2">
      <c r="B308" s="103"/>
      <c r="D308" s="104" t="s">
        <v>56</v>
      </c>
      <c r="E308" s="125" t="s">
        <v>3019</v>
      </c>
      <c r="F308" s="125" t="s">
        <v>3020</v>
      </c>
      <c r="J308" s="103"/>
      <c r="K308" s="106"/>
      <c r="L308" s="107"/>
      <c r="M308" s="107"/>
      <c r="N308" s="108">
        <f>SUM(N309:N310)</f>
        <v>0</v>
      </c>
      <c r="O308" s="107"/>
      <c r="P308" s="108">
        <f>SUM(P309:P310)</f>
        <v>0</v>
      </c>
      <c r="Q308" s="107"/>
      <c r="R308" s="109">
        <f>SUM(R309:R310)</f>
        <v>0</v>
      </c>
      <c r="AP308" s="104" t="s">
        <v>65</v>
      </c>
      <c r="AR308" s="110" t="s">
        <v>56</v>
      </c>
      <c r="AS308" s="110" t="s">
        <v>65</v>
      </c>
      <c r="AW308" s="104" t="s">
        <v>144</v>
      </c>
      <c r="BI308" s="111" t="e">
        <f>SUM(BI309:BI310)</f>
        <v>#REF!</v>
      </c>
    </row>
    <row r="309" spans="1:63" s="2" customFormat="1" ht="16.5" customHeight="1" x14ac:dyDescent="0.2">
      <c r="A309" s="25"/>
      <c r="B309" s="112"/>
      <c r="C309" s="113" t="s">
        <v>375</v>
      </c>
      <c r="D309" s="113" t="s">
        <v>145</v>
      </c>
      <c r="E309" s="114" t="s">
        <v>3025</v>
      </c>
      <c r="F309" s="115" t="s">
        <v>3026</v>
      </c>
      <c r="G309" s="116" t="s">
        <v>905</v>
      </c>
      <c r="H309" s="117">
        <v>0.73599999999999999</v>
      </c>
      <c r="I309" s="118"/>
      <c r="J309" s="26"/>
      <c r="K309" s="119" t="s">
        <v>1</v>
      </c>
      <c r="L309" s="120" t="s">
        <v>37</v>
      </c>
      <c r="M309" s="121">
        <v>0</v>
      </c>
      <c r="N309" s="121">
        <f>M309*H309</f>
        <v>0</v>
      </c>
      <c r="O309" s="121">
        <v>0</v>
      </c>
      <c r="P309" s="121">
        <f>O309*H309</f>
        <v>0</v>
      </c>
      <c r="Q309" s="121">
        <v>0</v>
      </c>
      <c r="R309" s="122">
        <f>Q309*H309</f>
        <v>0</v>
      </c>
      <c r="S309" s="25"/>
      <c r="T309" s="25"/>
      <c r="U309" s="25"/>
      <c r="V309" s="25"/>
      <c r="W309" s="25"/>
      <c r="X309" s="25"/>
      <c r="Y309" s="25"/>
      <c r="Z309" s="25"/>
      <c r="AA309" s="25"/>
      <c r="AB309" s="25"/>
      <c r="AC309" s="25"/>
      <c r="AP309" s="123" t="s">
        <v>143</v>
      </c>
      <c r="AR309" s="123" t="s">
        <v>145</v>
      </c>
      <c r="AS309" s="123" t="s">
        <v>67</v>
      </c>
      <c r="AW309" s="14" t="s">
        <v>144</v>
      </c>
      <c r="BC309" s="124" t="e">
        <f>IF(L309="základní",#REF!,0)</f>
        <v>#REF!</v>
      </c>
      <c r="BD309" s="124">
        <f>IF(L309="snížená",#REF!,0)</f>
        <v>0</v>
      </c>
      <c r="BE309" s="124">
        <f>IF(L309="zákl. přenesená",#REF!,0)</f>
        <v>0</v>
      </c>
      <c r="BF309" s="124">
        <f>IF(L309="sníž. přenesená",#REF!,0)</f>
        <v>0</v>
      </c>
      <c r="BG309" s="124">
        <f>IF(L309="nulová",#REF!,0)</f>
        <v>0</v>
      </c>
      <c r="BH309" s="14" t="s">
        <v>65</v>
      </c>
      <c r="BI309" s="124" t="e">
        <f>ROUND(#REF!*H309,2)</f>
        <v>#REF!</v>
      </c>
      <c r="BJ309" s="14" t="s">
        <v>143</v>
      </c>
      <c r="BK309" s="123" t="s">
        <v>1008</v>
      </c>
    </row>
    <row r="310" spans="1:63" s="2" customFormat="1" ht="16.5" customHeight="1" x14ac:dyDescent="0.2">
      <c r="A310" s="25"/>
      <c r="B310" s="112"/>
      <c r="C310" s="113" t="s">
        <v>379</v>
      </c>
      <c r="D310" s="113" t="s">
        <v>145</v>
      </c>
      <c r="E310" s="114" t="s">
        <v>3029</v>
      </c>
      <c r="F310" s="115" t="s">
        <v>3030</v>
      </c>
      <c r="G310" s="116" t="s">
        <v>905</v>
      </c>
      <c r="H310" s="117">
        <v>0.73599999999999999</v>
      </c>
      <c r="I310" s="118"/>
      <c r="J310" s="26"/>
      <c r="K310" s="119" t="s">
        <v>1</v>
      </c>
      <c r="L310" s="120" t="s">
        <v>37</v>
      </c>
      <c r="M310" s="121">
        <v>0</v>
      </c>
      <c r="N310" s="121">
        <f>M310*H310</f>
        <v>0</v>
      </c>
      <c r="O310" s="121">
        <v>0</v>
      </c>
      <c r="P310" s="121">
        <f>O310*H310</f>
        <v>0</v>
      </c>
      <c r="Q310" s="121">
        <v>0</v>
      </c>
      <c r="R310" s="122">
        <f>Q310*H310</f>
        <v>0</v>
      </c>
      <c r="S310" s="25"/>
      <c r="T310" s="25"/>
      <c r="U310" s="25"/>
      <c r="V310" s="25"/>
      <c r="W310" s="25"/>
      <c r="X310" s="25"/>
      <c r="Y310" s="25"/>
      <c r="Z310" s="25"/>
      <c r="AA310" s="25"/>
      <c r="AB310" s="25"/>
      <c r="AC310" s="25"/>
      <c r="AP310" s="123" t="s">
        <v>143</v>
      </c>
      <c r="AR310" s="123" t="s">
        <v>145</v>
      </c>
      <c r="AS310" s="123" t="s">
        <v>67</v>
      </c>
      <c r="AW310" s="14" t="s">
        <v>144</v>
      </c>
      <c r="BC310" s="124" t="e">
        <f>IF(L310="základní",#REF!,0)</f>
        <v>#REF!</v>
      </c>
      <c r="BD310" s="124">
        <f>IF(L310="snížená",#REF!,0)</f>
        <v>0</v>
      </c>
      <c r="BE310" s="124">
        <f>IF(L310="zákl. přenesená",#REF!,0)</f>
        <v>0</v>
      </c>
      <c r="BF310" s="124">
        <f>IF(L310="sníž. přenesená",#REF!,0)</f>
        <v>0</v>
      </c>
      <c r="BG310" s="124">
        <f>IF(L310="nulová",#REF!,0)</f>
        <v>0</v>
      </c>
      <c r="BH310" s="14" t="s">
        <v>65</v>
      </c>
      <c r="BI310" s="124" t="e">
        <f>ROUND(#REF!*H310,2)</f>
        <v>#REF!</v>
      </c>
      <c r="BJ310" s="14" t="s">
        <v>143</v>
      </c>
      <c r="BK310" s="123" t="s">
        <v>1016</v>
      </c>
    </row>
    <row r="311" spans="1:63" s="12" customFormat="1" ht="22.9" customHeight="1" x14ac:dyDescent="0.2">
      <c r="B311" s="103"/>
      <c r="D311" s="104" t="s">
        <v>56</v>
      </c>
      <c r="E311" s="125" t="s">
        <v>3045</v>
      </c>
      <c r="F311" s="125" t="s">
        <v>3046</v>
      </c>
      <c r="J311" s="103"/>
      <c r="K311" s="106"/>
      <c r="L311" s="107"/>
      <c r="M311" s="107"/>
      <c r="N311" s="108">
        <f>N312</f>
        <v>0</v>
      </c>
      <c r="O311" s="107"/>
      <c r="P311" s="108">
        <f>P312</f>
        <v>0</v>
      </c>
      <c r="Q311" s="107"/>
      <c r="R311" s="109">
        <f>R312</f>
        <v>0</v>
      </c>
      <c r="AP311" s="104" t="s">
        <v>65</v>
      </c>
      <c r="AR311" s="110" t="s">
        <v>56</v>
      </c>
      <c r="AS311" s="110" t="s">
        <v>65</v>
      </c>
      <c r="AW311" s="104" t="s">
        <v>144</v>
      </c>
      <c r="BI311" s="111" t="e">
        <f>BI312</f>
        <v>#REF!</v>
      </c>
    </row>
    <row r="312" spans="1:63" s="2" customFormat="1" ht="24.2" customHeight="1" x14ac:dyDescent="0.2">
      <c r="A312" s="25"/>
      <c r="B312" s="112"/>
      <c r="C312" s="113" t="s">
        <v>383</v>
      </c>
      <c r="D312" s="113" t="s">
        <v>145</v>
      </c>
      <c r="E312" s="114" t="s">
        <v>3047</v>
      </c>
      <c r="F312" s="115" t="s">
        <v>3048</v>
      </c>
      <c r="G312" s="116" t="s">
        <v>905</v>
      </c>
      <c r="H312" s="117">
        <v>3.6819999999999999</v>
      </c>
      <c r="I312" s="118"/>
      <c r="J312" s="26"/>
      <c r="K312" s="119" t="s">
        <v>1</v>
      </c>
      <c r="L312" s="120" t="s">
        <v>37</v>
      </c>
      <c r="M312" s="121">
        <v>0</v>
      </c>
      <c r="N312" s="121">
        <f>M312*H312</f>
        <v>0</v>
      </c>
      <c r="O312" s="121">
        <v>0</v>
      </c>
      <c r="P312" s="121">
        <f>O312*H312</f>
        <v>0</v>
      </c>
      <c r="Q312" s="121">
        <v>0</v>
      </c>
      <c r="R312" s="122">
        <f>Q312*H312</f>
        <v>0</v>
      </c>
      <c r="S312" s="25"/>
      <c r="T312" s="25"/>
      <c r="U312" s="25"/>
      <c r="V312" s="25"/>
      <c r="W312" s="25"/>
      <c r="X312" s="25"/>
      <c r="Y312" s="25"/>
      <c r="Z312" s="25"/>
      <c r="AA312" s="25"/>
      <c r="AB312" s="25"/>
      <c r="AC312" s="25"/>
      <c r="AP312" s="123" t="s">
        <v>143</v>
      </c>
      <c r="AR312" s="123" t="s">
        <v>145</v>
      </c>
      <c r="AS312" s="123" t="s">
        <v>67</v>
      </c>
      <c r="AW312" s="14" t="s">
        <v>144</v>
      </c>
      <c r="BC312" s="124" t="e">
        <f>IF(L312="základní",#REF!,0)</f>
        <v>#REF!</v>
      </c>
      <c r="BD312" s="124">
        <f>IF(L312="snížená",#REF!,0)</f>
        <v>0</v>
      </c>
      <c r="BE312" s="124">
        <f>IF(L312="zákl. přenesená",#REF!,0)</f>
        <v>0</v>
      </c>
      <c r="BF312" s="124">
        <f>IF(L312="sníž. přenesená",#REF!,0)</f>
        <v>0</v>
      </c>
      <c r="BG312" s="124">
        <f>IF(L312="nulová",#REF!,0)</f>
        <v>0</v>
      </c>
      <c r="BH312" s="14" t="s">
        <v>65</v>
      </c>
      <c r="BI312" s="124" t="e">
        <f>ROUND(#REF!*H312,2)</f>
        <v>#REF!</v>
      </c>
      <c r="BJ312" s="14" t="s">
        <v>143</v>
      </c>
      <c r="BK312" s="123" t="s">
        <v>1024</v>
      </c>
    </row>
    <row r="313" spans="1:63" s="12" customFormat="1" ht="25.9" customHeight="1" x14ac:dyDescent="0.2">
      <c r="B313" s="103"/>
      <c r="D313" s="104" t="s">
        <v>56</v>
      </c>
      <c r="E313" s="105" t="s">
        <v>3081</v>
      </c>
      <c r="F313" s="105" t="s">
        <v>3082</v>
      </c>
      <c r="J313" s="103"/>
      <c r="K313" s="106"/>
      <c r="L313" s="107"/>
      <c r="M313" s="107"/>
      <c r="N313" s="108">
        <f>N314+N317+N319+N322</f>
        <v>0</v>
      </c>
      <c r="O313" s="107"/>
      <c r="P313" s="108">
        <f>P314+P317+P319+P322</f>
        <v>0</v>
      </c>
      <c r="Q313" s="107"/>
      <c r="R313" s="109">
        <f>R314+R317+R319+R322</f>
        <v>0</v>
      </c>
      <c r="AP313" s="104" t="s">
        <v>65</v>
      </c>
      <c r="AR313" s="110" t="s">
        <v>56</v>
      </c>
      <c r="AS313" s="110" t="s">
        <v>57</v>
      </c>
      <c r="AW313" s="104" t="s">
        <v>144</v>
      </c>
      <c r="BI313" s="111" t="e">
        <f>BI314+BI317+BI319+BI322</f>
        <v>#REF!</v>
      </c>
    </row>
    <row r="314" spans="1:63" s="12" customFormat="1" ht="22.9" customHeight="1" x14ac:dyDescent="0.2">
      <c r="B314" s="103"/>
      <c r="D314" s="104" t="s">
        <v>56</v>
      </c>
      <c r="E314" s="125" t="s">
        <v>2991</v>
      </c>
      <c r="F314" s="125" t="s">
        <v>2992</v>
      </c>
      <c r="J314" s="103"/>
      <c r="K314" s="106"/>
      <c r="L314" s="107"/>
      <c r="M314" s="107"/>
      <c r="N314" s="108">
        <f>SUM(N315:N316)</f>
        <v>0</v>
      </c>
      <c r="O314" s="107"/>
      <c r="P314" s="108">
        <f>SUM(P315:P316)</f>
        <v>0</v>
      </c>
      <c r="Q314" s="107"/>
      <c r="R314" s="109">
        <f>SUM(R315:R316)</f>
        <v>0</v>
      </c>
      <c r="AP314" s="104" t="s">
        <v>65</v>
      </c>
      <c r="AR314" s="110" t="s">
        <v>56</v>
      </c>
      <c r="AS314" s="110" t="s">
        <v>65</v>
      </c>
      <c r="AW314" s="104" t="s">
        <v>144</v>
      </c>
      <c r="BI314" s="111" t="e">
        <f>SUM(BI315:BI316)</f>
        <v>#REF!</v>
      </c>
    </row>
    <row r="315" spans="1:63" s="2" customFormat="1" ht="24.2" customHeight="1" x14ac:dyDescent="0.2">
      <c r="A315" s="25"/>
      <c r="B315" s="112"/>
      <c r="C315" s="113" t="s">
        <v>387</v>
      </c>
      <c r="D315" s="113" t="s">
        <v>145</v>
      </c>
      <c r="E315" s="114" t="s">
        <v>3073</v>
      </c>
      <c r="F315" s="115" t="s">
        <v>3074</v>
      </c>
      <c r="G315" s="116" t="s">
        <v>905</v>
      </c>
      <c r="H315" s="117">
        <v>0.73599999999999999</v>
      </c>
      <c r="I315" s="118"/>
      <c r="J315" s="26"/>
      <c r="K315" s="119" t="s">
        <v>1</v>
      </c>
      <c r="L315" s="120" t="s">
        <v>37</v>
      </c>
      <c r="M315" s="121">
        <v>0</v>
      </c>
      <c r="N315" s="121">
        <f>M315*H315</f>
        <v>0</v>
      </c>
      <c r="O315" s="121">
        <v>0</v>
      </c>
      <c r="P315" s="121">
        <f>O315*H315</f>
        <v>0</v>
      </c>
      <c r="Q315" s="121">
        <v>0</v>
      </c>
      <c r="R315" s="122">
        <f>Q315*H315</f>
        <v>0</v>
      </c>
      <c r="S315" s="25"/>
      <c r="T315" s="25"/>
      <c r="U315" s="25"/>
      <c r="V315" s="25"/>
      <c r="W315" s="25"/>
      <c r="X315" s="25"/>
      <c r="Y315" s="25"/>
      <c r="Z315" s="25"/>
      <c r="AA315" s="25"/>
      <c r="AB315" s="25"/>
      <c r="AC315" s="25"/>
      <c r="AP315" s="123" t="s">
        <v>143</v>
      </c>
      <c r="AR315" s="123" t="s">
        <v>145</v>
      </c>
      <c r="AS315" s="123" t="s">
        <v>67</v>
      </c>
      <c r="AW315" s="14" t="s">
        <v>144</v>
      </c>
      <c r="BC315" s="124" t="e">
        <f>IF(L315="základní",#REF!,0)</f>
        <v>#REF!</v>
      </c>
      <c r="BD315" s="124">
        <f>IF(L315="snížená",#REF!,0)</f>
        <v>0</v>
      </c>
      <c r="BE315" s="124">
        <f>IF(L315="zákl. přenesená",#REF!,0)</f>
        <v>0</v>
      </c>
      <c r="BF315" s="124">
        <f>IF(L315="sníž. přenesená",#REF!,0)</f>
        <v>0</v>
      </c>
      <c r="BG315" s="124">
        <f>IF(L315="nulová",#REF!,0)</f>
        <v>0</v>
      </c>
      <c r="BH315" s="14" t="s">
        <v>65</v>
      </c>
      <c r="BI315" s="124" t="e">
        <f>ROUND(#REF!*H315,2)</f>
        <v>#REF!</v>
      </c>
      <c r="BJ315" s="14" t="s">
        <v>143</v>
      </c>
      <c r="BK315" s="123" t="s">
        <v>1032</v>
      </c>
    </row>
    <row r="316" spans="1:63" s="2" customFormat="1" ht="24.2" customHeight="1" x14ac:dyDescent="0.2">
      <c r="A316" s="25"/>
      <c r="B316" s="112"/>
      <c r="C316" s="113" t="s">
        <v>391</v>
      </c>
      <c r="D316" s="113" t="s">
        <v>145</v>
      </c>
      <c r="E316" s="114" t="s">
        <v>3075</v>
      </c>
      <c r="F316" s="115" t="s">
        <v>3076</v>
      </c>
      <c r="G316" s="116" t="s">
        <v>905</v>
      </c>
      <c r="H316" s="117">
        <v>0.73599999999999999</v>
      </c>
      <c r="I316" s="118"/>
      <c r="J316" s="26"/>
      <c r="K316" s="119" t="s">
        <v>1</v>
      </c>
      <c r="L316" s="120" t="s">
        <v>37</v>
      </c>
      <c r="M316" s="121">
        <v>0</v>
      </c>
      <c r="N316" s="121">
        <f>M316*H316</f>
        <v>0</v>
      </c>
      <c r="O316" s="121">
        <v>0</v>
      </c>
      <c r="P316" s="121">
        <f>O316*H316</f>
        <v>0</v>
      </c>
      <c r="Q316" s="121">
        <v>0</v>
      </c>
      <c r="R316" s="122">
        <f>Q316*H316</f>
        <v>0</v>
      </c>
      <c r="S316" s="25"/>
      <c r="T316" s="25"/>
      <c r="U316" s="25"/>
      <c r="V316" s="25"/>
      <c r="W316" s="25"/>
      <c r="X316" s="25"/>
      <c r="Y316" s="25"/>
      <c r="Z316" s="25"/>
      <c r="AA316" s="25"/>
      <c r="AB316" s="25"/>
      <c r="AC316" s="25"/>
      <c r="AP316" s="123" t="s">
        <v>143</v>
      </c>
      <c r="AR316" s="123" t="s">
        <v>145</v>
      </c>
      <c r="AS316" s="123" t="s">
        <v>67</v>
      </c>
      <c r="AW316" s="14" t="s">
        <v>144</v>
      </c>
      <c r="BC316" s="124" t="e">
        <f>IF(L316="základní",#REF!,0)</f>
        <v>#REF!</v>
      </c>
      <c r="BD316" s="124">
        <f>IF(L316="snížená",#REF!,0)</f>
        <v>0</v>
      </c>
      <c r="BE316" s="124">
        <f>IF(L316="zákl. přenesená",#REF!,0)</f>
        <v>0</v>
      </c>
      <c r="BF316" s="124">
        <f>IF(L316="sníž. přenesená",#REF!,0)</f>
        <v>0</v>
      </c>
      <c r="BG316" s="124">
        <f>IF(L316="nulová",#REF!,0)</f>
        <v>0</v>
      </c>
      <c r="BH316" s="14" t="s">
        <v>65</v>
      </c>
      <c r="BI316" s="124" t="e">
        <f>ROUND(#REF!*H316,2)</f>
        <v>#REF!</v>
      </c>
      <c r="BJ316" s="14" t="s">
        <v>143</v>
      </c>
      <c r="BK316" s="123" t="s">
        <v>1040</v>
      </c>
    </row>
    <row r="317" spans="1:63" s="12" customFormat="1" ht="22.9" customHeight="1" x14ac:dyDescent="0.2">
      <c r="B317" s="103"/>
      <c r="D317" s="104" t="s">
        <v>56</v>
      </c>
      <c r="E317" s="125" t="s">
        <v>3065</v>
      </c>
      <c r="F317" s="125" t="s">
        <v>3066</v>
      </c>
      <c r="J317" s="103"/>
      <c r="K317" s="106"/>
      <c r="L317" s="107"/>
      <c r="M317" s="107"/>
      <c r="N317" s="108">
        <f>N318</f>
        <v>0</v>
      </c>
      <c r="O317" s="107"/>
      <c r="P317" s="108">
        <f>P318</f>
        <v>0</v>
      </c>
      <c r="Q317" s="107"/>
      <c r="R317" s="109">
        <f>R318</f>
        <v>0</v>
      </c>
      <c r="AP317" s="104" t="s">
        <v>65</v>
      </c>
      <c r="AR317" s="110" t="s">
        <v>56</v>
      </c>
      <c r="AS317" s="110" t="s">
        <v>65</v>
      </c>
      <c r="AW317" s="104" t="s">
        <v>144</v>
      </c>
      <c r="BI317" s="111" t="e">
        <f>BI318</f>
        <v>#REF!</v>
      </c>
    </row>
    <row r="318" spans="1:63" s="2" customFormat="1" ht="16.5" customHeight="1" x14ac:dyDescent="0.2">
      <c r="A318" s="25"/>
      <c r="B318" s="112"/>
      <c r="C318" s="113" t="s">
        <v>395</v>
      </c>
      <c r="D318" s="113" t="s">
        <v>145</v>
      </c>
      <c r="E318" s="114" t="s">
        <v>3067</v>
      </c>
      <c r="F318" s="115" t="s">
        <v>3068</v>
      </c>
      <c r="G318" s="116" t="s">
        <v>905</v>
      </c>
      <c r="H318" s="117">
        <v>0.73599999999999999</v>
      </c>
      <c r="I318" s="118"/>
      <c r="J318" s="26"/>
      <c r="K318" s="119" t="s">
        <v>1</v>
      </c>
      <c r="L318" s="120" t="s">
        <v>37</v>
      </c>
      <c r="M318" s="121">
        <v>0</v>
      </c>
      <c r="N318" s="121">
        <f>M318*H318</f>
        <v>0</v>
      </c>
      <c r="O318" s="121">
        <v>0</v>
      </c>
      <c r="P318" s="121">
        <f>O318*H318</f>
        <v>0</v>
      </c>
      <c r="Q318" s="121">
        <v>0</v>
      </c>
      <c r="R318" s="122">
        <f>Q318*H318</f>
        <v>0</v>
      </c>
      <c r="S318" s="25"/>
      <c r="T318" s="25"/>
      <c r="U318" s="25"/>
      <c r="V318" s="25"/>
      <c r="W318" s="25"/>
      <c r="X318" s="25"/>
      <c r="Y318" s="25"/>
      <c r="Z318" s="25"/>
      <c r="AA318" s="25"/>
      <c r="AB318" s="25"/>
      <c r="AC318" s="25"/>
      <c r="AP318" s="123" t="s">
        <v>143</v>
      </c>
      <c r="AR318" s="123" t="s">
        <v>145</v>
      </c>
      <c r="AS318" s="123" t="s">
        <v>67</v>
      </c>
      <c r="AW318" s="14" t="s">
        <v>144</v>
      </c>
      <c r="BC318" s="124" t="e">
        <f>IF(L318="základní",#REF!,0)</f>
        <v>#REF!</v>
      </c>
      <c r="BD318" s="124">
        <f>IF(L318="snížená",#REF!,0)</f>
        <v>0</v>
      </c>
      <c r="BE318" s="124">
        <f>IF(L318="zákl. přenesená",#REF!,0)</f>
        <v>0</v>
      </c>
      <c r="BF318" s="124">
        <f>IF(L318="sníž. přenesená",#REF!,0)</f>
        <v>0</v>
      </c>
      <c r="BG318" s="124">
        <f>IF(L318="nulová",#REF!,0)</f>
        <v>0</v>
      </c>
      <c r="BH318" s="14" t="s">
        <v>65</v>
      </c>
      <c r="BI318" s="124" t="e">
        <f>ROUND(#REF!*H318,2)</f>
        <v>#REF!</v>
      </c>
      <c r="BJ318" s="14" t="s">
        <v>143</v>
      </c>
      <c r="BK318" s="123" t="s">
        <v>1048</v>
      </c>
    </row>
    <row r="319" spans="1:63" s="12" customFormat="1" ht="22.9" customHeight="1" x14ac:dyDescent="0.2">
      <c r="B319" s="103"/>
      <c r="D319" s="104" t="s">
        <v>56</v>
      </c>
      <c r="E319" s="125" t="s">
        <v>3019</v>
      </c>
      <c r="F319" s="125" t="s">
        <v>3020</v>
      </c>
      <c r="J319" s="103"/>
      <c r="K319" s="106"/>
      <c r="L319" s="107"/>
      <c r="M319" s="107"/>
      <c r="N319" s="108">
        <f>SUM(N320:N321)</f>
        <v>0</v>
      </c>
      <c r="O319" s="107"/>
      <c r="P319" s="108">
        <f>SUM(P320:P321)</f>
        <v>0</v>
      </c>
      <c r="Q319" s="107"/>
      <c r="R319" s="109">
        <f>SUM(R320:R321)</f>
        <v>0</v>
      </c>
      <c r="AP319" s="104" t="s">
        <v>65</v>
      </c>
      <c r="AR319" s="110" t="s">
        <v>56</v>
      </c>
      <c r="AS319" s="110" t="s">
        <v>65</v>
      </c>
      <c r="AW319" s="104" t="s">
        <v>144</v>
      </c>
      <c r="BI319" s="111" t="e">
        <f>SUM(BI320:BI321)</f>
        <v>#REF!</v>
      </c>
    </row>
    <row r="320" spans="1:63" s="2" customFormat="1" ht="16.5" customHeight="1" x14ac:dyDescent="0.2">
      <c r="A320" s="25"/>
      <c r="B320" s="112"/>
      <c r="C320" s="113" t="s">
        <v>399</v>
      </c>
      <c r="D320" s="113" t="s">
        <v>145</v>
      </c>
      <c r="E320" s="114" t="s">
        <v>3025</v>
      </c>
      <c r="F320" s="115" t="s">
        <v>3026</v>
      </c>
      <c r="G320" s="116" t="s">
        <v>905</v>
      </c>
      <c r="H320" s="117">
        <v>1.4730000000000001</v>
      </c>
      <c r="I320" s="118"/>
      <c r="J320" s="26"/>
      <c r="K320" s="119" t="s">
        <v>1</v>
      </c>
      <c r="L320" s="120" t="s">
        <v>37</v>
      </c>
      <c r="M320" s="121">
        <v>0</v>
      </c>
      <c r="N320" s="121">
        <f>M320*H320</f>
        <v>0</v>
      </c>
      <c r="O320" s="121">
        <v>0</v>
      </c>
      <c r="P320" s="121">
        <f>O320*H320</f>
        <v>0</v>
      </c>
      <c r="Q320" s="121">
        <v>0</v>
      </c>
      <c r="R320" s="122">
        <f>Q320*H320</f>
        <v>0</v>
      </c>
      <c r="S320" s="25"/>
      <c r="T320" s="25"/>
      <c r="U320" s="25"/>
      <c r="V320" s="25"/>
      <c r="W320" s="25"/>
      <c r="X320" s="25"/>
      <c r="Y320" s="25"/>
      <c r="Z320" s="25"/>
      <c r="AA320" s="25"/>
      <c r="AB320" s="25"/>
      <c r="AC320" s="25"/>
      <c r="AP320" s="123" t="s">
        <v>143</v>
      </c>
      <c r="AR320" s="123" t="s">
        <v>145</v>
      </c>
      <c r="AS320" s="123" t="s">
        <v>67</v>
      </c>
      <c r="AW320" s="14" t="s">
        <v>144</v>
      </c>
      <c r="BC320" s="124" t="e">
        <f>IF(L320="základní",#REF!,0)</f>
        <v>#REF!</v>
      </c>
      <c r="BD320" s="124">
        <f>IF(L320="snížená",#REF!,0)</f>
        <v>0</v>
      </c>
      <c r="BE320" s="124">
        <f>IF(L320="zákl. přenesená",#REF!,0)</f>
        <v>0</v>
      </c>
      <c r="BF320" s="124">
        <f>IF(L320="sníž. přenesená",#REF!,0)</f>
        <v>0</v>
      </c>
      <c r="BG320" s="124">
        <f>IF(L320="nulová",#REF!,0)</f>
        <v>0</v>
      </c>
      <c r="BH320" s="14" t="s">
        <v>65</v>
      </c>
      <c r="BI320" s="124" t="e">
        <f>ROUND(#REF!*H320,2)</f>
        <v>#REF!</v>
      </c>
      <c r="BJ320" s="14" t="s">
        <v>143</v>
      </c>
      <c r="BK320" s="123" t="s">
        <v>1056</v>
      </c>
    </row>
    <row r="321" spans="1:63" s="2" customFormat="1" ht="16.5" customHeight="1" x14ac:dyDescent="0.2">
      <c r="A321" s="25"/>
      <c r="B321" s="112"/>
      <c r="C321" s="113" t="s">
        <v>403</v>
      </c>
      <c r="D321" s="113" t="s">
        <v>145</v>
      </c>
      <c r="E321" s="114" t="s">
        <v>3029</v>
      </c>
      <c r="F321" s="115" t="s">
        <v>3030</v>
      </c>
      <c r="G321" s="116" t="s">
        <v>905</v>
      </c>
      <c r="H321" s="117">
        <v>0.73599999999999999</v>
      </c>
      <c r="I321" s="118"/>
      <c r="J321" s="26"/>
      <c r="K321" s="119" t="s">
        <v>1</v>
      </c>
      <c r="L321" s="120" t="s">
        <v>37</v>
      </c>
      <c r="M321" s="121">
        <v>0</v>
      </c>
      <c r="N321" s="121">
        <f>M321*H321</f>
        <v>0</v>
      </c>
      <c r="O321" s="121">
        <v>0</v>
      </c>
      <c r="P321" s="121">
        <f>O321*H321</f>
        <v>0</v>
      </c>
      <c r="Q321" s="121">
        <v>0</v>
      </c>
      <c r="R321" s="122">
        <f>Q321*H321</f>
        <v>0</v>
      </c>
      <c r="S321" s="25"/>
      <c r="T321" s="25"/>
      <c r="U321" s="25"/>
      <c r="V321" s="25"/>
      <c r="W321" s="25"/>
      <c r="X321" s="25"/>
      <c r="Y321" s="25"/>
      <c r="Z321" s="25"/>
      <c r="AA321" s="25"/>
      <c r="AB321" s="25"/>
      <c r="AC321" s="25"/>
      <c r="AP321" s="123" t="s">
        <v>143</v>
      </c>
      <c r="AR321" s="123" t="s">
        <v>145</v>
      </c>
      <c r="AS321" s="123" t="s">
        <v>67</v>
      </c>
      <c r="AW321" s="14" t="s">
        <v>144</v>
      </c>
      <c r="BC321" s="124" t="e">
        <f>IF(L321="základní",#REF!,0)</f>
        <v>#REF!</v>
      </c>
      <c r="BD321" s="124">
        <f>IF(L321="snížená",#REF!,0)</f>
        <v>0</v>
      </c>
      <c r="BE321" s="124">
        <f>IF(L321="zákl. přenesená",#REF!,0)</f>
        <v>0</v>
      </c>
      <c r="BF321" s="124">
        <f>IF(L321="sníž. přenesená",#REF!,0)</f>
        <v>0</v>
      </c>
      <c r="BG321" s="124">
        <f>IF(L321="nulová",#REF!,0)</f>
        <v>0</v>
      </c>
      <c r="BH321" s="14" t="s">
        <v>65</v>
      </c>
      <c r="BI321" s="124" t="e">
        <f>ROUND(#REF!*H321,2)</f>
        <v>#REF!</v>
      </c>
      <c r="BJ321" s="14" t="s">
        <v>143</v>
      </c>
      <c r="BK321" s="123" t="s">
        <v>1064</v>
      </c>
    </row>
    <row r="322" spans="1:63" s="12" customFormat="1" ht="22.9" customHeight="1" x14ac:dyDescent="0.2">
      <c r="B322" s="103"/>
      <c r="D322" s="104" t="s">
        <v>56</v>
      </c>
      <c r="E322" s="125" t="s">
        <v>3045</v>
      </c>
      <c r="F322" s="125" t="s">
        <v>3046</v>
      </c>
      <c r="J322" s="103"/>
      <c r="K322" s="106"/>
      <c r="L322" s="107"/>
      <c r="M322" s="107"/>
      <c r="N322" s="108">
        <f>N323</f>
        <v>0</v>
      </c>
      <c r="O322" s="107"/>
      <c r="P322" s="108">
        <f>P323</f>
        <v>0</v>
      </c>
      <c r="Q322" s="107"/>
      <c r="R322" s="109">
        <f>R323</f>
        <v>0</v>
      </c>
      <c r="AP322" s="104" t="s">
        <v>65</v>
      </c>
      <c r="AR322" s="110" t="s">
        <v>56</v>
      </c>
      <c r="AS322" s="110" t="s">
        <v>65</v>
      </c>
      <c r="AW322" s="104" t="s">
        <v>144</v>
      </c>
      <c r="BI322" s="111" t="e">
        <f>BI323</f>
        <v>#REF!</v>
      </c>
    </row>
    <row r="323" spans="1:63" s="2" customFormat="1" ht="24.2" customHeight="1" x14ac:dyDescent="0.2">
      <c r="A323" s="25"/>
      <c r="B323" s="112"/>
      <c r="C323" s="113" t="s">
        <v>407</v>
      </c>
      <c r="D323" s="113" t="s">
        <v>145</v>
      </c>
      <c r="E323" s="114" t="s">
        <v>3047</v>
      </c>
      <c r="F323" s="115" t="s">
        <v>3048</v>
      </c>
      <c r="G323" s="116" t="s">
        <v>905</v>
      </c>
      <c r="H323" s="117">
        <v>2.9460000000000002</v>
      </c>
      <c r="I323" s="118"/>
      <c r="J323" s="26"/>
      <c r="K323" s="119" t="s">
        <v>1</v>
      </c>
      <c r="L323" s="120" t="s">
        <v>37</v>
      </c>
      <c r="M323" s="121">
        <v>0</v>
      </c>
      <c r="N323" s="121">
        <f>M323*H323</f>
        <v>0</v>
      </c>
      <c r="O323" s="121">
        <v>0</v>
      </c>
      <c r="P323" s="121">
        <f>O323*H323</f>
        <v>0</v>
      </c>
      <c r="Q323" s="121">
        <v>0</v>
      </c>
      <c r="R323" s="122">
        <f>Q323*H323</f>
        <v>0</v>
      </c>
      <c r="S323" s="25"/>
      <c r="T323" s="25"/>
      <c r="U323" s="25"/>
      <c r="V323" s="25"/>
      <c r="W323" s="25"/>
      <c r="X323" s="25"/>
      <c r="Y323" s="25"/>
      <c r="Z323" s="25"/>
      <c r="AA323" s="25"/>
      <c r="AB323" s="25"/>
      <c r="AC323" s="25"/>
      <c r="AP323" s="123" t="s">
        <v>143</v>
      </c>
      <c r="AR323" s="123" t="s">
        <v>145</v>
      </c>
      <c r="AS323" s="123" t="s">
        <v>67</v>
      </c>
      <c r="AW323" s="14" t="s">
        <v>144</v>
      </c>
      <c r="BC323" s="124" t="e">
        <f>IF(L323="základní",#REF!,0)</f>
        <v>#REF!</v>
      </c>
      <c r="BD323" s="124">
        <f>IF(L323="snížená",#REF!,0)</f>
        <v>0</v>
      </c>
      <c r="BE323" s="124">
        <f>IF(L323="zákl. přenesená",#REF!,0)</f>
        <v>0</v>
      </c>
      <c r="BF323" s="124">
        <f>IF(L323="sníž. přenesená",#REF!,0)</f>
        <v>0</v>
      </c>
      <c r="BG323" s="124">
        <f>IF(L323="nulová",#REF!,0)</f>
        <v>0</v>
      </c>
      <c r="BH323" s="14" t="s">
        <v>65</v>
      </c>
      <c r="BI323" s="124" t="e">
        <f>ROUND(#REF!*H323,2)</f>
        <v>#REF!</v>
      </c>
      <c r="BJ323" s="14" t="s">
        <v>143</v>
      </c>
      <c r="BK323" s="123" t="s">
        <v>1072</v>
      </c>
    </row>
    <row r="324" spans="1:63" s="12" customFormat="1" ht="25.9" customHeight="1" x14ac:dyDescent="0.2">
      <c r="B324" s="103"/>
      <c r="D324" s="104" t="s">
        <v>56</v>
      </c>
      <c r="E324" s="105" t="s">
        <v>3083</v>
      </c>
      <c r="F324" s="105" t="s">
        <v>3084</v>
      </c>
      <c r="J324" s="103"/>
      <c r="K324" s="106"/>
      <c r="L324" s="107"/>
      <c r="M324" s="107"/>
      <c r="N324" s="108">
        <f>N325+N327+N329+N331</f>
        <v>0</v>
      </c>
      <c r="O324" s="107"/>
      <c r="P324" s="108">
        <f>P325+P327+P329+P331</f>
        <v>0</v>
      </c>
      <c r="Q324" s="107"/>
      <c r="R324" s="109">
        <f>R325+R327+R329+R331</f>
        <v>0</v>
      </c>
      <c r="AP324" s="104" t="s">
        <v>65</v>
      </c>
      <c r="AR324" s="110" t="s">
        <v>56</v>
      </c>
      <c r="AS324" s="110" t="s">
        <v>57</v>
      </c>
      <c r="AW324" s="104" t="s">
        <v>144</v>
      </c>
      <c r="BI324" s="111" t="e">
        <f>BI325+BI327+BI329+BI331</f>
        <v>#REF!</v>
      </c>
    </row>
    <row r="325" spans="1:63" s="12" customFormat="1" ht="22.9" customHeight="1" x14ac:dyDescent="0.2">
      <c r="B325" s="103"/>
      <c r="D325" s="104" t="s">
        <v>56</v>
      </c>
      <c r="E325" s="125" t="s">
        <v>3085</v>
      </c>
      <c r="F325" s="125" t="s">
        <v>3086</v>
      </c>
      <c r="J325" s="103"/>
      <c r="K325" s="106"/>
      <c r="L325" s="107"/>
      <c r="M325" s="107"/>
      <c r="N325" s="108">
        <f>N326</f>
        <v>0</v>
      </c>
      <c r="O325" s="107"/>
      <c r="P325" s="108">
        <f>P326</f>
        <v>0</v>
      </c>
      <c r="Q325" s="107"/>
      <c r="R325" s="109">
        <f>R326</f>
        <v>0</v>
      </c>
      <c r="AP325" s="104" t="s">
        <v>65</v>
      </c>
      <c r="AR325" s="110" t="s">
        <v>56</v>
      </c>
      <c r="AS325" s="110" t="s">
        <v>65</v>
      </c>
      <c r="AW325" s="104" t="s">
        <v>144</v>
      </c>
      <c r="BI325" s="111" t="e">
        <f>BI326</f>
        <v>#REF!</v>
      </c>
    </row>
    <row r="326" spans="1:63" s="2" customFormat="1" ht="24.2" customHeight="1" x14ac:dyDescent="0.2">
      <c r="A326" s="25"/>
      <c r="B326" s="112"/>
      <c r="C326" s="113" t="s">
        <v>411</v>
      </c>
      <c r="D326" s="113" t="s">
        <v>145</v>
      </c>
      <c r="E326" s="114" t="s">
        <v>3087</v>
      </c>
      <c r="F326" s="115" t="s">
        <v>3088</v>
      </c>
      <c r="G326" s="116" t="s">
        <v>905</v>
      </c>
      <c r="H326" s="117">
        <v>0.73599999999999999</v>
      </c>
      <c r="I326" s="118"/>
      <c r="J326" s="26"/>
      <c r="K326" s="119" t="s">
        <v>1</v>
      </c>
      <c r="L326" s="120" t="s">
        <v>37</v>
      </c>
      <c r="M326" s="121">
        <v>0</v>
      </c>
      <c r="N326" s="121">
        <f>M326*H326</f>
        <v>0</v>
      </c>
      <c r="O326" s="121">
        <v>0</v>
      </c>
      <c r="P326" s="121">
        <f>O326*H326</f>
        <v>0</v>
      </c>
      <c r="Q326" s="121">
        <v>0</v>
      </c>
      <c r="R326" s="122">
        <f>Q326*H326</f>
        <v>0</v>
      </c>
      <c r="S326" s="25"/>
      <c r="T326" s="25"/>
      <c r="U326" s="25"/>
      <c r="V326" s="25"/>
      <c r="W326" s="25"/>
      <c r="X326" s="25"/>
      <c r="Y326" s="25"/>
      <c r="Z326" s="25"/>
      <c r="AA326" s="25"/>
      <c r="AB326" s="25"/>
      <c r="AC326" s="25"/>
      <c r="AP326" s="123" t="s">
        <v>143</v>
      </c>
      <c r="AR326" s="123" t="s">
        <v>145</v>
      </c>
      <c r="AS326" s="123" t="s">
        <v>67</v>
      </c>
      <c r="AW326" s="14" t="s">
        <v>144</v>
      </c>
      <c r="BC326" s="124" t="e">
        <f>IF(L326="základní",#REF!,0)</f>
        <v>#REF!</v>
      </c>
      <c r="BD326" s="124">
        <f>IF(L326="snížená",#REF!,0)</f>
        <v>0</v>
      </c>
      <c r="BE326" s="124">
        <f>IF(L326="zákl. přenesená",#REF!,0)</f>
        <v>0</v>
      </c>
      <c r="BF326" s="124">
        <f>IF(L326="sníž. přenesená",#REF!,0)</f>
        <v>0</v>
      </c>
      <c r="BG326" s="124">
        <f>IF(L326="nulová",#REF!,0)</f>
        <v>0</v>
      </c>
      <c r="BH326" s="14" t="s">
        <v>65</v>
      </c>
      <c r="BI326" s="124" t="e">
        <f>ROUND(#REF!*H326,2)</f>
        <v>#REF!</v>
      </c>
      <c r="BJ326" s="14" t="s">
        <v>143</v>
      </c>
      <c r="BK326" s="123" t="s">
        <v>1080</v>
      </c>
    </row>
    <row r="327" spans="1:63" s="12" customFormat="1" ht="22.9" customHeight="1" x14ac:dyDescent="0.2">
      <c r="B327" s="103"/>
      <c r="D327" s="104" t="s">
        <v>56</v>
      </c>
      <c r="E327" s="125" t="s">
        <v>3065</v>
      </c>
      <c r="F327" s="125" t="s">
        <v>3066</v>
      </c>
      <c r="J327" s="103"/>
      <c r="K327" s="106"/>
      <c r="L327" s="107"/>
      <c r="M327" s="107"/>
      <c r="N327" s="108">
        <f>N328</f>
        <v>0</v>
      </c>
      <c r="O327" s="107"/>
      <c r="P327" s="108">
        <f>P328</f>
        <v>0</v>
      </c>
      <c r="Q327" s="107"/>
      <c r="R327" s="109">
        <f>R328</f>
        <v>0</v>
      </c>
      <c r="AP327" s="104" t="s">
        <v>65</v>
      </c>
      <c r="AR327" s="110" t="s">
        <v>56</v>
      </c>
      <c r="AS327" s="110" t="s">
        <v>65</v>
      </c>
      <c r="AW327" s="104" t="s">
        <v>144</v>
      </c>
      <c r="BI327" s="111" t="e">
        <f>BI328</f>
        <v>#REF!</v>
      </c>
    </row>
    <row r="328" spans="1:63" s="2" customFormat="1" ht="16.5" customHeight="1" x14ac:dyDescent="0.2">
      <c r="A328" s="25"/>
      <c r="B328" s="112"/>
      <c r="C328" s="113" t="s">
        <v>415</v>
      </c>
      <c r="D328" s="113" t="s">
        <v>145</v>
      </c>
      <c r="E328" s="114" t="s">
        <v>3067</v>
      </c>
      <c r="F328" s="115" t="s">
        <v>3068</v>
      </c>
      <c r="G328" s="116" t="s">
        <v>905</v>
      </c>
      <c r="H328" s="117">
        <v>0.73599999999999999</v>
      </c>
      <c r="I328" s="118"/>
      <c r="J328" s="26"/>
      <c r="K328" s="119" t="s">
        <v>1</v>
      </c>
      <c r="L328" s="120" t="s">
        <v>37</v>
      </c>
      <c r="M328" s="121">
        <v>0</v>
      </c>
      <c r="N328" s="121">
        <f>M328*H328</f>
        <v>0</v>
      </c>
      <c r="O328" s="121">
        <v>0</v>
      </c>
      <c r="P328" s="121">
        <f>O328*H328</f>
        <v>0</v>
      </c>
      <c r="Q328" s="121">
        <v>0</v>
      </c>
      <c r="R328" s="122">
        <f>Q328*H328</f>
        <v>0</v>
      </c>
      <c r="S328" s="25"/>
      <c r="T328" s="25"/>
      <c r="U328" s="25"/>
      <c r="V328" s="25"/>
      <c r="W328" s="25"/>
      <c r="X328" s="25"/>
      <c r="Y328" s="25"/>
      <c r="Z328" s="25"/>
      <c r="AA328" s="25"/>
      <c r="AB328" s="25"/>
      <c r="AC328" s="25"/>
      <c r="AP328" s="123" t="s">
        <v>143</v>
      </c>
      <c r="AR328" s="123" t="s">
        <v>145</v>
      </c>
      <c r="AS328" s="123" t="s">
        <v>67</v>
      </c>
      <c r="AW328" s="14" t="s">
        <v>144</v>
      </c>
      <c r="BC328" s="124" t="e">
        <f>IF(L328="základní",#REF!,0)</f>
        <v>#REF!</v>
      </c>
      <c r="BD328" s="124">
        <f>IF(L328="snížená",#REF!,0)</f>
        <v>0</v>
      </c>
      <c r="BE328" s="124">
        <f>IF(L328="zákl. přenesená",#REF!,0)</f>
        <v>0</v>
      </c>
      <c r="BF328" s="124">
        <f>IF(L328="sníž. přenesená",#REF!,0)</f>
        <v>0</v>
      </c>
      <c r="BG328" s="124">
        <f>IF(L328="nulová",#REF!,0)</f>
        <v>0</v>
      </c>
      <c r="BH328" s="14" t="s">
        <v>65</v>
      </c>
      <c r="BI328" s="124" t="e">
        <f>ROUND(#REF!*H328,2)</f>
        <v>#REF!</v>
      </c>
      <c r="BJ328" s="14" t="s">
        <v>143</v>
      </c>
      <c r="BK328" s="123" t="s">
        <v>890</v>
      </c>
    </row>
    <row r="329" spans="1:63" s="12" customFormat="1" ht="22.9" customHeight="1" x14ac:dyDescent="0.2">
      <c r="B329" s="103"/>
      <c r="D329" s="104" t="s">
        <v>56</v>
      </c>
      <c r="E329" s="125" t="s">
        <v>3019</v>
      </c>
      <c r="F329" s="125" t="s">
        <v>3020</v>
      </c>
      <c r="J329" s="103"/>
      <c r="K329" s="106"/>
      <c r="L329" s="107"/>
      <c r="M329" s="107"/>
      <c r="N329" s="108">
        <f>N330</f>
        <v>0</v>
      </c>
      <c r="O329" s="107"/>
      <c r="P329" s="108">
        <f>P330</f>
        <v>0</v>
      </c>
      <c r="Q329" s="107"/>
      <c r="R329" s="109">
        <f>R330</f>
        <v>0</v>
      </c>
      <c r="AP329" s="104" t="s">
        <v>65</v>
      </c>
      <c r="AR329" s="110" t="s">
        <v>56</v>
      </c>
      <c r="AS329" s="110" t="s">
        <v>65</v>
      </c>
      <c r="AW329" s="104" t="s">
        <v>144</v>
      </c>
      <c r="BI329" s="111" t="e">
        <f>BI330</f>
        <v>#REF!</v>
      </c>
    </row>
    <row r="330" spans="1:63" s="2" customFormat="1" ht="16.5" customHeight="1" x14ac:dyDescent="0.2">
      <c r="A330" s="25"/>
      <c r="B330" s="112"/>
      <c r="C330" s="113" t="s">
        <v>419</v>
      </c>
      <c r="D330" s="113" t="s">
        <v>145</v>
      </c>
      <c r="E330" s="114" t="s">
        <v>3025</v>
      </c>
      <c r="F330" s="115" t="s">
        <v>3026</v>
      </c>
      <c r="G330" s="116" t="s">
        <v>905</v>
      </c>
      <c r="H330" s="117">
        <v>0.73599999999999999</v>
      </c>
      <c r="I330" s="118"/>
      <c r="J330" s="26"/>
      <c r="K330" s="119" t="s">
        <v>1</v>
      </c>
      <c r="L330" s="120" t="s">
        <v>37</v>
      </c>
      <c r="M330" s="121">
        <v>0</v>
      </c>
      <c r="N330" s="121">
        <f>M330*H330</f>
        <v>0</v>
      </c>
      <c r="O330" s="121">
        <v>0</v>
      </c>
      <c r="P330" s="121">
        <f>O330*H330</f>
        <v>0</v>
      </c>
      <c r="Q330" s="121">
        <v>0</v>
      </c>
      <c r="R330" s="122">
        <f>Q330*H330</f>
        <v>0</v>
      </c>
      <c r="S330" s="25"/>
      <c r="T330" s="25"/>
      <c r="U330" s="25"/>
      <c r="V330" s="25"/>
      <c r="W330" s="25"/>
      <c r="X330" s="25"/>
      <c r="Y330" s="25"/>
      <c r="Z330" s="25"/>
      <c r="AA330" s="25"/>
      <c r="AB330" s="25"/>
      <c r="AC330" s="25"/>
      <c r="AP330" s="123" t="s">
        <v>143</v>
      </c>
      <c r="AR330" s="123" t="s">
        <v>145</v>
      </c>
      <c r="AS330" s="123" t="s">
        <v>67</v>
      </c>
      <c r="AW330" s="14" t="s">
        <v>144</v>
      </c>
      <c r="BC330" s="124" t="e">
        <f>IF(L330="základní",#REF!,0)</f>
        <v>#REF!</v>
      </c>
      <c r="BD330" s="124">
        <f>IF(L330="snížená",#REF!,0)</f>
        <v>0</v>
      </c>
      <c r="BE330" s="124">
        <f>IF(L330="zákl. přenesená",#REF!,0)</f>
        <v>0</v>
      </c>
      <c r="BF330" s="124">
        <f>IF(L330="sníž. přenesená",#REF!,0)</f>
        <v>0</v>
      </c>
      <c r="BG330" s="124">
        <f>IF(L330="nulová",#REF!,0)</f>
        <v>0</v>
      </c>
      <c r="BH330" s="14" t="s">
        <v>65</v>
      </c>
      <c r="BI330" s="124" t="e">
        <f>ROUND(#REF!*H330,2)</f>
        <v>#REF!</v>
      </c>
      <c r="BJ330" s="14" t="s">
        <v>143</v>
      </c>
      <c r="BK330" s="123" t="s">
        <v>1095</v>
      </c>
    </row>
    <row r="331" spans="1:63" s="12" customFormat="1" ht="22.9" customHeight="1" x14ac:dyDescent="0.2">
      <c r="B331" s="103"/>
      <c r="D331" s="104" t="s">
        <v>56</v>
      </c>
      <c r="E331" s="125" t="s">
        <v>3045</v>
      </c>
      <c r="F331" s="125" t="s">
        <v>3046</v>
      </c>
      <c r="J331" s="103"/>
      <c r="K331" s="106"/>
      <c r="L331" s="107"/>
      <c r="M331" s="107"/>
      <c r="N331" s="108">
        <f>N332</f>
        <v>0</v>
      </c>
      <c r="O331" s="107"/>
      <c r="P331" s="108">
        <f>P332</f>
        <v>0</v>
      </c>
      <c r="Q331" s="107"/>
      <c r="R331" s="109">
        <f>R332</f>
        <v>0</v>
      </c>
      <c r="AP331" s="104" t="s">
        <v>65</v>
      </c>
      <c r="AR331" s="110" t="s">
        <v>56</v>
      </c>
      <c r="AS331" s="110" t="s">
        <v>65</v>
      </c>
      <c r="AW331" s="104" t="s">
        <v>144</v>
      </c>
      <c r="BI331" s="111" t="e">
        <f>BI332</f>
        <v>#REF!</v>
      </c>
    </row>
    <row r="332" spans="1:63" s="2" customFormat="1" ht="24.2" customHeight="1" x14ac:dyDescent="0.2">
      <c r="A332" s="25"/>
      <c r="B332" s="112"/>
      <c r="C332" s="113" t="s">
        <v>423</v>
      </c>
      <c r="D332" s="113" t="s">
        <v>145</v>
      </c>
      <c r="E332" s="114" t="s">
        <v>3047</v>
      </c>
      <c r="F332" s="115" t="s">
        <v>3048</v>
      </c>
      <c r="G332" s="116" t="s">
        <v>905</v>
      </c>
      <c r="H332" s="117">
        <v>0.73599999999999999</v>
      </c>
      <c r="I332" s="118"/>
      <c r="J332" s="26"/>
      <c r="K332" s="119" t="s">
        <v>1</v>
      </c>
      <c r="L332" s="120" t="s">
        <v>37</v>
      </c>
      <c r="M332" s="121">
        <v>0</v>
      </c>
      <c r="N332" s="121">
        <f>M332*H332</f>
        <v>0</v>
      </c>
      <c r="O332" s="121">
        <v>0</v>
      </c>
      <c r="P332" s="121">
        <f>O332*H332</f>
        <v>0</v>
      </c>
      <c r="Q332" s="121">
        <v>0</v>
      </c>
      <c r="R332" s="122">
        <f>Q332*H332</f>
        <v>0</v>
      </c>
      <c r="S332" s="25"/>
      <c r="T332" s="25"/>
      <c r="U332" s="25"/>
      <c r="V332" s="25"/>
      <c r="W332" s="25"/>
      <c r="X332" s="25"/>
      <c r="Y332" s="25"/>
      <c r="Z332" s="25"/>
      <c r="AA332" s="25"/>
      <c r="AB332" s="25"/>
      <c r="AC332" s="25"/>
      <c r="AP332" s="123" t="s">
        <v>143</v>
      </c>
      <c r="AR332" s="123" t="s">
        <v>145</v>
      </c>
      <c r="AS332" s="123" t="s">
        <v>67</v>
      </c>
      <c r="AW332" s="14" t="s">
        <v>144</v>
      </c>
      <c r="BC332" s="124" t="e">
        <f>IF(L332="základní",#REF!,0)</f>
        <v>#REF!</v>
      </c>
      <c r="BD332" s="124">
        <f>IF(L332="snížená",#REF!,0)</f>
        <v>0</v>
      </c>
      <c r="BE332" s="124">
        <f>IF(L332="zákl. přenesená",#REF!,0)</f>
        <v>0</v>
      </c>
      <c r="BF332" s="124">
        <f>IF(L332="sníž. přenesená",#REF!,0)</f>
        <v>0</v>
      </c>
      <c r="BG332" s="124">
        <f>IF(L332="nulová",#REF!,0)</f>
        <v>0</v>
      </c>
      <c r="BH332" s="14" t="s">
        <v>65</v>
      </c>
      <c r="BI332" s="124" t="e">
        <f>ROUND(#REF!*H332,2)</f>
        <v>#REF!</v>
      </c>
      <c r="BJ332" s="14" t="s">
        <v>143</v>
      </c>
      <c r="BK332" s="123" t="s">
        <v>1103</v>
      </c>
    </row>
    <row r="333" spans="1:63" s="12" customFormat="1" ht="25.9" customHeight="1" x14ac:dyDescent="0.2">
      <c r="B333" s="103"/>
      <c r="D333" s="104" t="s">
        <v>56</v>
      </c>
      <c r="E333" s="105" t="s">
        <v>3089</v>
      </c>
      <c r="F333" s="105" t="s">
        <v>3090</v>
      </c>
      <c r="J333" s="103"/>
      <c r="K333" s="106"/>
      <c r="L333" s="107"/>
      <c r="M333" s="107"/>
      <c r="N333" s="108">
        <f>N334+N336+N338</f>
        <v>0</v>
      </c>
      <c r="O333" s="107"/>
      <c r="P333" s="108">
        <f>P334+P336+P338</f>
        <v>0</v>
      </c>
      <c r="Q333" s="107"/>
      <c r="R333" s="109">
        <f>R334+R336+R338</f>
        <v>0</v>
      </c>
      <c r="AP333" s="104" t="s">
        <v>65</v>
      </c>
      <c r="AR333" s="110" t="s">
        <v>56</v>
      </c>
      <c r="AS333" s="110" t="s">
        <v>57</v>
      </c>
      <c r="AW333" s="104" t="s">
        <v>144</v>
      </c>
      <c r="BI333" s="111" t="e">
        <f>BI334+BI336+BI338</f>
        <v>#REF!</v>
      </c>
    </row>
    <row r="334" spans="1:63" s="12" customFormat="1" ht="22.9" customHeight="1" x14ac:dyDescent="0.2">
      <c r="B334" s="103"/>
      <c r="D334" s="104" t="s">
        <v>56</v>
      </c>
      <c r="E334" s="125" t="s">
        <v>3085</v>
      </c>
      <c r="F334" s="125" t="s">
        <v>3086</v>
      </c>
      <c r="J334" s="103"/>
      <c r="K334" s="106"/>
      <c r="L334" s="107"/>
      <c r="M334" s="107"/>
      <c r="N334" s="108">
        <f>N335</f>
        <v>0</v>
      </c>
      <c r="O334" s="107"/>
      <c r="P334" s="108">
        <f>P335</f>
        <v>0</v>
      </c>
      <c r="Q334" s="107"/>
      <c r="R334" s="109">
        <f>R335</f>
        <v>0</v>
      </c>
      <c r="AP334" s="104" t="s">
        <v>65</v>
      </c>
      <c r="AR334" s="110" t="s">
        <v>56</v>
      </c>
      <c r="AS334" s="110" t="s">
        <v>65</v>
      </c>
      <c r="AW334" s="104" t="s">
        <v>144</v>
      </c>
      <c r="BI334" s="111" t="e">
        <f>BI335</f>
        <v>#REF!</v>
      </c>
    </row>
    <row r="335" spans="1:63" s="2" customFormat="1" ht="24.2" customHeight="1" x14ac:dyDescent="0.2">
      <c r="A335" s="25"/>
      <c r="B335" s="112"/>
      <c r="C335" s="113" t="s">
        <v>427</v>
      </c>
      <c r="D335" s="113" t="s">
        <v>145</v>
      </c>
      <c r="E335" s="114" t="s">
        <v>3087</v>
      </c>
      <c r="F335" s="115" t="s">
        <v>3088</v>
      </c>
      <c r="G335" s="116" t="s">
        <v>905</v>
      </c>
      <c r="H335" s="117">
        <v>0.73599999999999999</v>
      </c>
      <c r="I335" s="118"/>
      <c r="J335" s="26"/>
      <c r="K335" s="119" t="s">
        <v>1</v>
      </c>
      <c r="L335" s="120" t="s">
        <v>37</v>
      </c>
      <c r="M335" s="121">
        <v>0</v>
      </c>
      <c r="N335" s="121">
        <f>M335*H335</f>
        <v>0</v>
      </c>
      <c r="O335" s="121">
        <v>0</v>
      </c>
      <c r="P335" s="121">
        <f>O335*H335</f>
        <v>0</v>
      </c>
      <c r="Q335" s="121">
        <v>0</v>
      </c>
      <c r="R335" s="122">
        <f>Q335*H335</f>
        <v>0</v>
      </c>
      <c r="S335" s="25"/>
      <c r="T335" s="25"/>
      <c r="U335" s="25"/>
      <c r="V335" s="25"/>
      <c r="W335" s="25"/>
      <c r="X335" s="25"/>
      <c r="Y335" s="25"/>
      <c r="Z335" s="25"/>
      <c r="AA335" s="25"/>
      <c r="AB335" s="25"/>
      <c r="AC335" s="25"/>
      <c r="AP335" s="123" t="s">
        <v>143</v>
      </c>
      <c r="AR335" s="123" t="s">
        <v>145</v>
      </c>
      <c r="AS335" s="123" t="s">
        <v>67</v>
      </c>
      <c r="AW335" s="14" t="s">
        <v>144</v>
      </c>
      <c r="BC335" s="124" t="e">
        <f>IF(L335="základní",#REF!,0)</f>
        <v>#REF!</v>
      </c>
      <c r="BD335" s="124">
        <f>IF(L335="snížená",#REF!,0)</f>
        <v>0</v>
      </c>
      <c r="BE335" s="124">
        <f>IF(L335="zákl. přenesená",#REF!,0)</f>
        <v>0</v>
      </c>
      <c r="BF335" s="124">
        <f>IF(L335="sníž. přenesená",#REF!,0)</f>
        <v>0</v>
      </c>
      <c r="BG335" s="124">
        <f>IF(L335="nulová",#REF!,0)</f>
        <v>0</v>
      </c>
      <c r="BH335" s="14" t="s">
        <v>65</v>
      </c>
      <c r="BI335" s="124" t="e">
        <f>ROUND(#REF!*H335,2)</f>
        <v>#REF!</v>
      </c>
      <c r="BJ335" s="14" t="s">
        <v>143</v>
      </c>
      <c r="BK335" s="123" t="s">
        <v>1111</v>
      </c>
    </row>
    <row r="336" spans="1:63" s="12" customFormat="1" ht="22.9" customHeight="1" x14ac:dyDescent="0.2">
      <c r="B336" s="103"/>
      <c r="D336" s="104" t="s">
        <v>56</v>
      </c>
      <c r="E336" s="125" t="s">
        <v>3065</v>
      </c>
      <c r="F336" s="125" t="s">
        <v>3066</v>
      </c>
      <c r="J336" s="103"/>
      <c r="K336" s="106"/>
      <c r="L336" s="107"/>
      <c r="M336" s="107"/>
      <c r="N336" s="108">
        <f>N337</f>
        <v>0</v>
      </c>
      <c r="O336" s="107"/>
      <c r="P336" s="108">
        <f>P337</f>
        <v>0</v>
      </c>
      <c r="Q336" s="107"/>
      <c r="R336" s="109">
        <f>R337</f>
        <v>0</v>
      </c>
      <c r="AP336" s="104" t="s">
        <v>65</v>
      </c>
      <c r="AR336" s="110" t="s">
        <v>56</v>
      </c>
      <c r="AS336" s="110" t="s">
        <v>65</v>
      </c>
      <c r="AW336" s="104" t="s">
        <v>144</v>
      </c>
      <c r="BI336" s="111" t="e">
        <f>BI337</f>
        <v>#REF!</v>
      </c>
    </row>
    <row r="337" spans="1:63" s="2" customFormat="1" ht="16.5" customHeight="1" x14ac:dyDescent="0.2">
      <c r="A337" s="25"/>
      <c r="B337" s="112"/>
      <c r="C337" s="113" t="s">
        <v>431</v>
      </c>
      <c r="D337" s="113" t="s">
        <v>145</v>
      </c>
      <c r="E337" s="114" t="s">
        <v>3067</v>
      </c>
      <c r="F337" s="115" t="s">
        <v>3068</v>
      </c>
      <c r="G337" s="116" t="s">
        <v>905</v>
      </c>
      <c r="H337" s="117">
        <v>0.73599999999999999</v>
      </c>
      <c r="I337" s="118"/>
      <c r="J337" s="26"/>
      <c r="K337" s="119" t="s">
        <v>1</v>
      </c>
      <c r="L337" s="120" t="s">
        <v>37</v>
      </c>
      <c r="M337" s="121">
        <v>0</v>
      </c>
      <c r="N337" s="121">
        <f>M337*H337</f>
        <v>0</v>
      </c>
      <c r="O337" s="121">
        <v>0</v>
      </c>
      <c r="P337" s="121">
        <f>O337*H337</f>
        <v>0</v>
      </c>
      <c r="Q337" s="121">
        <v>0</v>
      </c>
      <c r="R337" s="122">
        <f>Q337*H337</f>
        <v>0</v>
      </c>
      <c r="S337" s="25"/>
      <c r="T337" s="25"/>
      <c r="U337" s="25"/>
      <c r="V337" s="25"/>
      <c r="W337" s="25"/>
      <c r="X337" s="25"/>
      <c r="Y337" s="25"/>
      <c r="Z337" s="25"/>
      <c r="AA337" s="25"/>
      <c r="AB337" s="25"/>
      <c r="AC337" s="25"/>
      <c r="AP337" s="123" t="s">
        <v>143</v>
      </c>
      <c r="AR337" s="123" t="s">
        <v>145</v>
      </c>
      <c r="AS337" s="123" t="s">
        <v>67</v>
      </c>
      <c r="AW337" s="14" t="s">
        <v>144</v>
      </c>
      <c r="BC337" s="124" t="e">
        <f>IF(L337="základní",#REF!,0)</f>
        <v>#REF!</v>
      </c>
      <c r="BD337" s="124">
        <f>IF(L337="snížená",#REF!,0)</f>
        <v>0</v>
      </c>
      <c r="BE337" s="124">
        <f>IF(L337="zákl. přenesená",#REF!,0)</f>
        <v>0</v>
      </c>
      <c r="BF337" s="124">
        <f>IF(L337="sníž. přenesená",#REF!,0)</f>
        <v>0</v>
      </c>
      <c r="BG337" s="124">
        <f>IF(L337="nulová",#REF!,0)</f>
        <v>0</v>
      </c>
      <c r="BH337" s="14" t="s">
        <v>65</v>
      </c>
      <c r="BI337" s="124" t="e">
        <f>ROUND(#REF!*H337,2)</f>
        <v>#REF!</v>
      </c>
      <c r="BJ337" s="14" t="s">
        <v>143</v>
      </c>
      <c r="BK337" s="123" t="s">
        <v>1119</v>
      </c>
    </row>
    <row r="338" spans="1:63" s="12" customFormat="1" ht="22.9" customHeight="1" x14ac:dyDescent="0.2">
      <c r="B338" s="103"/>
      <c r="D338" s="104" t="s">
        <v>56</v>
      </c>
      <c r="E338" s="125" t="s">
        <v>3019</v>
      </c>
      <c r="F338" s="125" t="s">
        <v>3020</v>
      </c>
      <c r="J338" s="103"/>
      <c r="K338" s="106"/>
      <c r="L338" s="107"/>
      <c r="M338" s="107"/>
      <c r="N338" s="108">
        <f>N339</f>
        <v>0</v>
      </c>
      <c r="O338" s="107"/>
      <c r="P338" s="108">
        <f>P339</f>
        <v>0</v>
      </c>
      <c r="Q338" s="107"/>
      <c r="R338" s="109">
        <f>R339</f>
        <v>0</v>
      </c>
      <c r="AP338" s="104" t="s">
        <v>65</v>
      </c>
      <c r="AR338" s="110" t="s">
        <v>56</v>
      </c>
      <c r="AS338" s="110" t="s">
        <v>65</v>
      </c>
      <c r="AW338" s="104" t="s">
        <v>144</v>
      </c>
      <c r="BI338" s="111" t="e">
        <f>BI339</f>
        <v>#REF!</v>
      </c>
    </row>
    <row r="339" spans="1:63" s="2" customFormat="1" ht="16.5" customHeight="1" x14ac:dyDescent="0.2">
      <c r="A339" s="25"/>
      <c r="B339" s="112"/>
      <c r="C339" s="113" t="s">
        <v>435</v>
      </c>
      <c r="D339" s="113" t="s">
        <v>145</v>
      </c>
      <c r="E339" s="114" t="s">
        <v>3029</v>
      </c>
      <c r="F339" s="115" t="s">
        <v>3030</v>
      </c>
      <c r="G339" s="116" t="s">
        <v>905</v>
      </c>
      <c r="H339" s="117">
        <v>3.6819999999999999</v>
      </c>
      <c r="I339" s="118"/>
      <c r="J339" s="26"/>
      <c r="K339" s="119" t="s">
        <v>1</v>
      </c>
      <c r="L339" s="120" t="s">
        <v>37</v>
      </c>
      <c r="M339" s="121">
        <v>0</v>
      </c>
      <c r="N339" s="121">
        <f>M339*H339</f>
        <v>0</v>
      </c>
      <c r="O339" s="121">
        <v>0</v>
      </c>
      <c r="P339" s="121">
        <f>O339*H339</f>
        <v>0</v>
      </c>
      <c r="Q339" s="121">
        <v>0</v>
      </c>
      <c r="R339" s="122">
        <f>Q339*H339</f>
        <v>0</v>
      </c>
      <c r="S339" s="25"/>
      <c r="T339" s="25"/>
      <c r="U339" s="25"/>
      <c r="V339" s="25"/>
      <c r="W339" s="25"/>
      <c r="X339" s="25"/>
      <c r="Y339" s="25"/>
      <c r="Z339" s="25"/>
      <c r="AA339" s="25"/>
      <c r="AB339" s="25"/>
      <c r="AC339" s="25"/>
      <c r="AP339" s="123" t="s">
        <v>143</v>
      </c>
      <c r="AR339" s="123" t="s">
        <v>145</v>
      </c>
      <c r="AS339" s="123" t="s">
        <v>67</v>
      </c>
      <c r="AW339" s="14" t="s">
        <v>144</v>
      </c>
      <c r="BC339" s="124" t="e">
        <f>IF(L339="základní",#REF!,0)</f>
        <v>#REF!</v>
      </c>
      <c r="BD339" s="124">
        <f>IF(L339="snížená",#REF!,0)</f>
        <v>0</v>
      </c>
      <c r="BE339" s="124">
        <f>IF(L339="zákl. přenesená",#REF!,0)</f>
        <v>0</v>
      </c>
      <c r="BF339" s="124">
        <f>IF(L339="sníž. přenesená",#REF!,0)</f>
        <v>0</v>
      </c>
      <c r="BG339" s="124">
        <f>IF(L339="nulová",#REF!,0)</f>
        <v>0</v>
      </c>
      <c r="BH339" s="14" t="s">
        <v>65</v>
      </c>
      <c r="BI339" s="124" t="e">
        <f>ROUND(#REF!*H339,2)</f>
        <v>#REF!</v>
      </c>
      <c r="BJ339" s="14" t="s">
        <v>143</v>
      </c>
      <c r="BK339" s="123" t="s">
        <v>1128</v>
      </c>
    </row>
    <row r="340" spans="1:63" s="12" customFormat="1" ht="25.9" customHeight="1" x14ac:dyDescent="0.2">
      <c r="B340" s="103"/>
      <c r="D340" s="104" t="s">
        <v>56</v>
      </c>
      <c r="E340" s="105" t="s">
        <v>3091</v>
      </c>
      <c r="F340" s="105" t="s">
        <v>3092</v>
      </c>
      <c r="J340" s="103"/>
      <c r="K340" s="106"/>
      <c r="L340" s="107"/>
      <c r="M340" s="107"/>
      <c r="N340" s="108">
        <f>N341+N343+N345</f>
        <v>0</v>
      </c>
      <c r="O340" s="107"/>
      <c r="P340" s="108">
        <f>P341+P343+P345</f>
        <v>0</v>
      </c>
      <c r="Q340" s="107"/>
      <c r="R340" s="109">
        <f>R341+R343+R345</f>
        <v>0</v>
      </c>
      <c r="AP340" s="104" t="s">
        <v>65</v>
      </c>
      <c r="AR340" s="110" t="s">
        <v>56</v>
      </c>
      <c r="AS340" s="110" t="s">
        <v>57</v>
      </c>
      <c r="AW340" s="104" t="s">
        <v>144</v>
      </c>
      <c r="BI340" s="111" t="e">
        <f>BI341+BI343+BI345</f>
        <v>#REF!</v>
      </c>
    </row>
    <row r="341" spans="1:63" s="12" customFormat="1" ht="22.9" customHeight="1" x14ac:dyDescent="0.2">
      <c r="B341" s="103"/>
      <c r="D341" s="104" t="s">
        <v>56</v>
      </c>
      <c r="E341" s="125" t="s">
        <v>3085</v>
      </c>
      <c r="F341" s="125" t="s">
        <v>3086</v>
      </c>
      <c r="J341" s="103"/>
      <c r="K341" s="106"/>
      <c r="L341" s="107"/>
      <c r="M341" s="107"/>
      <c r="N341" s="108">
        <f>N342</f>
        <v>0</v>
      </c>
      <c r="O341" s="107"/>
      <c r="P341" s="108">
        <f>P342</f>
        <v>0</v>
      </c>
      <c r="Q341" s="107"/>
      <c r="R341" s="109">
        <f>R342</f>
        <v>0</v>
      </c>
      <c r="AP341" s="104" t="s">
        <v>65</v>
      </c>
      <c r="AR341" s="110" t="s">
        <v>56</v>
      </c>
      <c r="AS341" s="110" t="s">
        <v>65</v>
      </c>
      <c r="AW341" s="104" t="s">
        <v>144</v>
      </c>
      <c r="BI341" s="111" t="e">
        <f>BI342</f>
        <v>#REF!</v>
      </c>
    </row>
    <row r="342" spans="1:63" s="2" customFormat="1" ht="24.2" customHeight="1" x14ac:dyDescent="0.2">
      <c r="A342" s="25"/>
      <c r="B342" s="112"/>
      <c r="C342" s="113" t="s">
        <v>439</v>
      </c>
      <c r="D342" s="113" t="s">
        <v>145</v>
      </c>
      <c r="E342" s="114" t="s">
        <v>3087</v>
      </c>
      <c r="F342" s="115" t="s">
        <v>3088</v>
      </c>
      <c r="G342" s="116" t="s">
        <v>905</v>
      </c>
      <c r="H342" s="117">
        <v>0.73599999999999999</v>
      </c>
      <c r="I342" s="118"/>
      <c r="J342" s="26"/>
      <c r="K342" s="119" t="s">
        <v>1</v>
      </c>
      <c r="L342" s="120" t="s">
        <v>37</v>
      </c>
      <c r="M342" s="121">
        <v>0</v>
      </c>
      <c r="N342" s="121">
        <f>M342*H342</f>
        <v>0</v>
      </c>
      <c r="O342" s="121">
        <v>0</v>
      </c>
      <c r="P342" s="121">
        <f>O342*H342</f>
        <v>0</v>
      </c>
      <c r="Q342" s="121">
        <v>0</v>
      </c>
      <c r="R342" s="122">
        <f>Q342*H342</f>
        <v>0</v>
      </c>
      <c r="S342" s="25"/>
      <c r="T342" s="25"/>
      <c r="U342" s="25"/>
      <c r="V342" s="25"/>
      <c r="W342" s="25"/>
      <c r="X342" s="25"/>
      <c r="Y342" s="25"/>
      <c r="Z342" s="25"/>
      <c r="AA342" s="25"/>
      <c r="AB342" s="25"/>
      <c r="AC342" s="25"/>
      <c r="AP342" s="123" t="s">
        <v>143</v>
      </c>
      <c r="AR342" s="123" t="s">
        <v>145</v>
      </c>
      <c r="AS342" s="123" t="s">
        <v>67</v>
      </c>
      <c r="AW342" s="14" t="s">
        <v>144</v>
      </c>
      <c r="BC342" s="124" t="e">
        <f>IF(L342="základní",#REF!,0)</f>
        <v>#REF!</v>
      </c>
      <c r="BD342" s="124">
        <f>IF(L342="snížená",#REF!,0)</f>
        <v>0</v>
      </c>
      <c r="BE342" s="124">
        <f>IF(L342="zákl. přenesená",#REF!,0)</f>
        <v>0</v>
      </c>
      <c r="BF342" s="124">
        <f>IF(L342="sníž. přenesená",#REF!,0)</f>
        <v>0</v>
      </c>
      <c r="BG342" s="124">
        <f>IF(L342="nulová",#REF!,0)</f>
        <v>0</v>
      </c>
      <c r="BH342" s="14" t="s">
        <v>65</v>
      </c>
      <c r="BI342" s="124" t="e">
        <f>ROUND(#REF!*H342,2)</f>
        <v>#REF!</v>
      </c>
      <c r="BJ342" s="14" t="s">
        <v>143</v>
      </c>
      <c r="BK342" s="123" t="s">
        <v>1133</v>
      </c>
    </row>
    <row r="343" spans="1:63" s="12" customFormat="1" ht="22.9" customHeight="1" x14ac:dyDescent="0.2">
      <c r="B343" s="103"/>
      <c r="D343" s="104" t="s">
        <v>56</v>
      </c>
      <c r="E343" s="125" t="s">
        <v>3065</v>
      </c>
      <c r="F343" s="125" t="s">
        <v>3066</v>
      </c>
      <c r="J343" s="103"/>
      <c r="K343" s="106"/>
      <c r="L343" s="107"/>
      <c r="M343" s="107"/>
      <c r="N343" s="108">
        <f>N344</f>
        <v>0</v>
      </c>
      <c r="O343" s="107"/>
      <c r="P343" s="108">
        <f>P344</f>
        <v>0</v>
      </c>
      <c r="Q343" s="107"/>
      <c r="R343" s="109">
        <f>R344</f>
        <v>0</v>
      </c>
      <c r="AP343" s="104" t="s">
        <v>65</v>
      </c>
      <c r="AR343" s="110" t="s">
        <v>56</v>
      </c>
      <c r="AS343" s="110" t="s">
        <v>65</v>
      </c>
      <c r="AW343" s="104" t="s">
        <v>144</v>
      </c>
      <c r="BI343" s="111" t="e">
        <f>BI344</f>
        <v>#REF!</v>
      </c>
    </row>
    <row r="344" spans="1:63" s="2" customFormat="1" ht="16.5" customHeight="1" x14ac:dyDescent="0.2">
      <c r="A344" s="25"/>
      <c r="B344" s="112"/>
      <c r="C344" s="113" t="s">
        <v>443</v>
      </c>
      <c r="D344" s="113" t="s">
        <v>145</v>
      </c>
      <c r="E344" s="114" t="s">
        <v>3067</v>
      </c>
      <c r="F344" s="115" t="s">
        <v>3068</v>
      </c>
      <c r="G344" s="116" t="s">
        <v>905</v>
      </c>
      <c r="H344" s="117">
        <v>0.73599999999999999</v>
      </c>
      <c r="I344" s="118"/>
      <c r="J344" s="26"/>
      <c r="K344" s="119" t="s">
        <v>1</v>
      </c>
      <c r="L344" s="120" t="s">
        <v>37</v>
      </c>
      <c r="M344" s="121">
        <v>0</v>
      </c>
      <c r="N344" s="121">
        <f>M344*H344</f>
        <v>0</v>
      </c>
      <c r="O344" s="121">
        <v>0</v>
      </c>
      <c r="P344" s="121">
        <f>O344*H344</f>
        <v>0</v>
      </c>
      <c r="Q344" s="121">
        <v>0</v>
      </c>
      <c r="R344" s="122">
        <f>Q344*H344</f>
        <v>0</v>
      </c>
      <c r="S344" s="25"/>
      <c r="T344" s="25"/>
      <c r="U344" s="25"/>
      <c r="V344" s="25"/>
      <c r="W344" s="25"/>
      <c r="X344" s="25"/>
      <c r="Y344" s="25"/>
      <c r="Z344" s="25"/>
      <c r="AA344" s="25"/>
      <c r="AB344" s="25"/>
      <c r="AC344" s="25"/>
      <c r="AP344" s="123" t="s">
        <v>143</v>
      </c>
      <c r="AR344" s="123" t="s">
        <v>145</v>
      </c>
      <c r="AS344" s="123" t="s">
        <v>67</v>
      </c>
      <c r="AW344" s="14" t="s">
        <v>144</v>
      </c>
      <c r="BC344" s="124" t="e">
        <f>IF(L344="základní",#REF!,0)</f>
        <v>#REF!</v>
      </c>
      <c r="BD344" s="124">
        <f>IF(L344="snížená",#REF!,0)</f>
        <v>0</v>
      </c>
      <c r="BE344" s="124">
        <f>IF(L344="zákl. přenesená",#REF!,0)</f>
        <v>0</v>
      </c>
      <c r="BF344" s="124">
        <f>IF(L344="sníž. přenesená",#REF!,0)</f>
        <v>0</v>
      </c>
      <c r="BG344" s="124">
        <f>IF(L344="nulová",#REF!,0)</f>
        <v>0</v>
      </c>
      <c r="BH344" s="14" t="s">
        <v>65</v>
      </c>
      <c r="BI344" s="124" t="e">
        <f>ROUND(#REF!*H344,2)</f>
        <v>#REF!</v>
      </c>
      <c r="BJ344" s="14" t="s">
        <v>143</v>
      </c>
      <c r="BK344" s="123" t="s">
        <v>1141</v>
      </c>
    </row>
    <row r="345" spans="1:63" s="12" customFormat="1" ht="22.9" customHeight="1" x14ac:dyDescent="0.2">
      <c r="B345" s="103"/>
      <c r="D345" s="104" t="s">
        <v>56</v>
      </c>
      <c r="E345" s="125" t="s">
        <v>3019</v>
      </c>
      <c r="F345" s="125" t="s">
        <v>3020</v>
      </c>
      <c r="J345" s="103"/>
      <c r="K345" s="106"/>
      <c r="L345" s="107"/>
      <c r="M345" s="107"/>
      <c r="N345" s="108">
        <f>N346</f>
        <v>0</v>
      </c>
      <c r="O345" s="107"/>
      <c r="P345" s="108">
        <f>P346</f>
        <v>0</v>
      </c>
      <c r="Q345" s="107"/>
      <c r="R345" s="109">
        <f>R346</f>
        <v>0</v>
      </c>
      <c r="AP345" s="104" t="s">
        <v>65</v>
      </c>
      <c r="AR345" s="110" t="s">
        <v>56</v>
      </c>
      <c r="AS345" s="110" t="s">
        <v>65</v>
      </c>
      <c r="AW345" s="104" t="s">
        <v>144</v>
      </c>
      <c r="BI345" s="111" t="e">
        <f>BI346</f>
        <v>#REF!</v>
      </c>
    </row>
    <row r="346" spans="1:63" s="2" customFormat="1" ht="16.5" customHeight="1" x14ac:dyDescent="0.2">
      <c r="A346" s="25"/>
      <c r="B346" s="112"/>
      <c r="C346" s="113" t="s">
        <v>447</v>
      </c>
      <c r="D346" s="113" t="s">
        <v>145</v>
      </c>
      <c r="E346" s="114" t="s">
        <v>3093</v>
      </c>
      <c r="F346" s="115" t="s">
        <v>3026</v>
      </c>
      <c r="G346" s="116" t="s">
        <v>905</v>
      </c>
      <c r="H346" s="117">
        <v>1.4730000000000001</v>
      </c>
      <c r="I346" s="118"/>
      <c r="J346" s="26"/>
      <c r="K346" s="119" t="s">
        <v>1</v>
      </c>
      <c r="L346" s="120" t="s">
        <v>37</v>
      </c>
      <c r="M346" s="121">
        <v>0</v>
      </c>
      <c r="N346" s="121">
        <f>M346*H346</f>
        <v>0</v>
      </c>
      <c r="O346" s="121">
        <v>0</v>
      </c>
      <c r="P346" s="121">
        <f>O346*H346</f>
        <v>0</v>
      </c>
      <c r="Q346" s="121">
        <v>0</v>
      </c>
      <c r="R346" s="122">
        <f>Q346*H346</f>
        <v>0</v>
      </c>
      <c r="S346" s="25"/>
      <c r="T346" s="25"/>
      <c r="U346" s="25"/>
      <c r="V346" s="25"/>
      <c r="W346" s="25"/>
      <c r="X346" s="25"/>
      <c r="Y346" s="25"/>
      <c r="Z346" s="25"/>
      <c r="AA346" s="25"/>
      <c r="AB346" s="25"/>
      <c r="AC346" s="25"/>
      <c r="AP346" s="123" t="s">
        <v>143</v>
      </c>
      <c r="AR346" s="123" t="s">
        <v>145</v>
      </c>
      <c r="AS346" s="123" t="s">
        <v>67</v>
      </c>
      <c r="AW346" s="14" t="s">
        <v>144</v>
      </c>
      <c r="BC346" s="124" t="e">
        <f>IF(L346="základní",#REF!,0)</f>
        <v>#REF!</v>
      </c>
      <c r="BD346" s="124">
        <f>IF(L346="snížená",#REF!,0)</f>
        <v>0</v>
      </c>
      <c r="BE346" s="124">
        <f>IF(L346="zákl. přenesená",#REF!,0)</f>
        <v>0</v>
      </c>
      <c r="BF346" s="124">
        <f>IF(L346="sníž. přenesená",#REF!,0)</f>
        <v>0</v>
      </c>
      <c r="BG346" s="124">
        <f>IF(L346="nulová",#REF!,0)</f>
        <v>0</v>
      </c>
      <c r="BH346" s="14" t="s">
        <v>65</v>
      </c>
      <c r="BI346" s="124" t="e">
        <f>ROUND(#REF!*H346,2)</f>
        <v>#REF!</v>
      </c>
      <c r="BJ346" s="14" t="s">
        <v>143</v>
      </c>
      <c r="BK346" s="123" t="s">
        <v>1149</v>
      </c>
    </row>
    <row r="347" spans="1:63" s="12" customFormat="1" ht="25.9" customHeight="1" x14ac:dyDescent="0.2">
      <c r="B347" s="103"/>
      <c r="D347" s="104" t="s">
        <v>56</v>
      </c>
      <c r="E347" s="105" t="s">
        <v>3094</v>
      </c>
      <c r="F347" s="105" t="s">
        <v>3095</v>
      </c>
      <c r="J347" s="103"/>
      <c r="K347" s="106"/>
      <c r="L347" s="107"/>
      <c r="M347" s="107"/>
      <c r="N347" s="108">
        <f>N348+N350+N352</f>
        <v>0</v>
      </c>
      <c r="O347" s="107"/>
      <c r="P347" s="108">
        <f>P348+P350+P352</f>
        <v>0</v>
      </c>
      <c r="Q347" s="107"/>
      <c r="R347" s="109">
        <f>R348+R350+R352</f>
        <v>0</v>
      </c>
      <c r="AP347" s="104" t="s">
        <v>65</v>
      </c>
      <c r="AR347" s="110" t="s">
        <v>56</v>
      </c>
      <c r="AS347" s="110" t="s">
        <v>57</v>
      </c>
      <c r="AW347" s="104" t="s">
        <v>144</v>
      </c>
      <c r="BI347" s="111" t="e">
        <f>BI348+BI350+BI352</f>
        <v>#REF!</v>
      </c>
    </row>
    <row r="348" spans="1:63" s="12" customFormat="1" ht="22.9" customHeight="1" x14ac:dyDescent="0.2">
      <c r="B348" s="103"/>
      <c r="D348" s="104" t="s">
        <v>56</v>
      </c>
      <c r="E348" s="125" t="s">
        <v>3085</v>
      </c>
      <c r="F348" s="125" t="s">
        <v>3086</v>
      </c>
      <c r="J348" s="103"/>
      <c r="K348" s="106"/>
      <c r="L348" s="107"/>
      <c r="M348" s="107"/>
      <c r="N348" s="108">
        <f>N349</f>
        <v>0</v>
      </c>
      <c r="O348" s="107"/>
      <c r="P348" s="108">
        <f>P349</f>
        <v>0</v>
      </c>
      <c r="Q348" s="107"/>
      <c r="R348" s="109">
        <f>R349</f>
        <v>0</v>
      </c>
      <c r="AP348" s="104" t="s">
        <v>65</v>
      </c>
      <c r="AR348" s="110" t="s">
        <v>56</v>
      </c>
      <c r="AS348" s="110" t="s">
        <v>65</v>
      </c>
      <c r="AW348" s="104" t="s">
        <v>144</v>
      </c>
      <c r="BI348" s="111" t="e">
        <f>BI349</f>
        <v>#REF!</v>
      </c>
    </row>
    <row r="349" spans="1:63" s="2" customFormat="1" ht="24.2" customHeight="1" x14ac:dyDescent="0.2">
      <c r="A349" s="25"/>
      <c r="B349" s="112"/>
      <c r="C349" s="113" t="s">
        <v>453</v>
      </c>
      <c r="D349" s="113" t="s">
        <v>145</v>
      </c>
      <c r="E349" s="114" t="s">
        <v>3087</v>
      </c>
      <c r="F349" s="115" t="s">
        <v>3088</v>
      </c>
      <c r="G349" s="116" t="s">
        <v>905</v>
      </c>
      <c r="H349" s="117">
        <v>0.73599999999999999</v>
      </c>
      <c r="I349" s="118"/>
      <c r="J349" s="26"/>
      <c r="K349" s="119" t="s">
        <v>1</v>
      </c>
      <c r="L349" s="120" t="s">
        <v>37</v>
      </c>
      <c r="M349" s="121">
        <v>0</v>
      </c>
      <c r="N349" s="121">
        <f>M349*H349</f>
        <v>0</v>
      </c>
      <c r="O349" s="121">
        <v>0</v>
      </c>
      <c r="P349" s="121">
        <f>O349*H349</f>
        <v>0</v>
      </c>
      <c r="Q349" s="121">
        <v>0</v>
      </c>
      <c r="R349" s="122">
        <f>Q349*H349</f>
        <v>0</v>
      </c>
      <c r="S349" s="25"/>
      <c r="T349" s="25"/>
      <c r="U349" s="25"/>
      <c r="V349" s="25"/>
      <c r="W349" s="25"/>
      <c r="X349" s="25"/>
      <c r="Y349" s="25"/>
      <c r="Z349" s="25"/>
      <c r="AA349" s="25"/>
      <c r="AB349" s="25"/>
      <c r="AC349" s="25"/>
      <c r="AP349" s="123" t="s">
        <v>143</v>
      </c>
      <c r="AR349" s="123" t="s">
        <v>145</v>
      </c>
      <c r="AS349" s="123" t="s">
        <v>67</v>
      </c>
      <c r="AW349" s="14" t="s">
        <v>144</v>
      </c>
      <c r="BC349" s="124" t="e">
        <f>IF(L349="základní",#REF!,0)</f>
        <v>#REF!</v>
      </c>
      <c r="BD349" s="124">
        <f>IF(L349="snížená",#REF!,0)</f>
        <v>0</v>
      </c>
      <c r="BE349" s="124">
        <f>IF(L349="zákl. přenesená",#REF!,0)</f>
        <v>0</v>
      </c>
      <c r="BF349" s="124">
        <f>IF(L349="sníž. přenesená",#REF!,0)</f>
        <v>0</v>
      </c>
      <c r="BG349" s="124">
        <f>IF(L349="nulová",#REF!,0)</f>
        <v>0</v>
      </c>
      <c r="BH349" s="14" t="s">
        <v>65</v>
      </c>
      <c r="BI349" s="124" t="e">
        <f>ROUND(#REF!*H349,2)</f>
        <v>#REF!</v>
      </c>
      <c r="BJ349" s="14" t="s">
        <v>143</v>
      </c>
      <c r="BK349" s="123" t="s">
        <v>1159</v>
      </c>
    </row>
    <row r="350" spans="1:63" s="12" customFormat="1" ht="22.9" customHeight="1" x14ac:dyDescent="0.2">
      <c r="B350" s="103"/>
      <c r="D350" s="104" t="s">
        <v>56</v>
      </c>
      <c r="E350" s="125" t="s">
        <v>3065</v>
      </c>
      <c r="F350" s="125" t="s">
        <v>3066</v>
      </c>
      <c r="J350" s="103"/>
      <c r="K350" s="106"/>
      <c r="L350" s="107"/>
      <c r="M350" s="107"/>
      <c r="N350" s="108">
        <f>N351</f>
        <v>0</v>
      </c>
      <c r="O350" s="107"/>
      <c r="P350" s="108">
        <f>P351</f>
        <v>0</v>
      </c>
      <c r="Q350" s="107"/>
      <c r="R350" s="109">
        <f>R351</f>
        <v>0</v>
      </c>
      <c r="AP350" s="104" t="s">
        <v>65</v>
      </c>
      <c r="AR350" s="110" t="s">
        <v>56</v>
      </c>
      <c r="AS350" s="110" t="s">
        <v>65</v>
      </c>
      <c r="AW350" s="104" t="s">
        <v>144</v>
      </c>
      <c r="BI350" s="111" t="e">
        <f>BI351</f>
        <v>#REF!</v>
      </c>
    </row>
    <row r="351" spans="1:63" s="2" customFormat="1" ht="16.5" customHeight="1" x14ac:dyDescent="0.2">
      <c r="A351" s="25"/>
      <c r="B351" s="112"/>
      <c r="C351" s="113" t="s">
        <v>457</v>
      </c>
      <c r="D351" s="113" t="s">
        <v>145</v>
      </c>
      <c r="E351" s="114" t="s">
        <v>3067</v>
      </c>
      <c r="F351" s="115" t="s">
        <v>3068</v>
      </c>
      <c r="G351" s="116" t="s">
        <v>905</v>
      </c>
      <c r="H351" s="117">
        <v>0.73599999999999999</v>
      </c>
      <c r="I351" s="118"/>
      <c r="J351" s="26"/>
      <c r="K351" s="119" t="s">
        <v>1</v>
      </c>
      <c r="L351" s="120" t="s">
        <v>37</v>
      </c>
      <c r="M351" s="121">
        <v>0</v>
      </c>
      <c r="N351" s="121">
        <f>M351*H351</f>
        <v>0</v>
      </c>
      <c r="O351" s="121">
        <v>0</v>
      </c>
      <c r="P351" s="121">
        <f>O351*H351</f>
        <v>0</v>
      </c>
      <c r="Q351" s="121">
        <v>0</v>
      </c>
      <c r="R351" s="122">
        <f>Q351*H351</f>
        <v>0</v>
      </c>
      <c r="S351" s="25"/>
      <c r="T351" s="25"/>
      <c r="U351" s="25"/>
      <c r="V351" s="25"/>
      <c r="W351" s="25"/>
      <c r="X351" s="25"/>
      <c r="Y351" s="25"/>
      <c r="Z351" s="25"/>
      <c r="AA351" s="25"/>
      <c r="AB351" s="25"/>
      <c r="AC351" s="25"/>
      <c r="AP351" s="123" t="s">
        <v>143</v>
      </c>
      <c r="AR351" s="123" t="s">
        <v>145</v>
      </c>
      <c r="AS351" s="123" t="s">
        <v>67</v>
      </c>
      <c r="AW351" s="14" t="s">
        <v>144</v>
      </c>
      <c r="BC351" s="124" t="e">
        <f>IF(L351="základní",#REF!,0)</f>
        <v>#REF!</v>
      </c>
      <c r="BD351" s="124">
        <f>IF(L351="snížená",#REF!,0)</f>
        <v>0</v>
      </c>
      <c r="BE351" s="124">
        <f>IF(L351="zákl. přenesená",#REF!,0)</f>
        <v>0</v>
      </c>
      <c r="BF351" s="124">
        <f>IF(L351="sníž. přenesená",#REF!,0)</f>
        <v>0</v>
      </c>
      <c r="BG351" s="124">
        <f>IF(L351="nulová",#REF!,0)</f>
        <v>0</v>
      </c>
      <c r="BH351" s="14" t="s">
        <v>65</v>
      </c>
      <c r="BI351" s="124" t="e">
        <f>ROUND(#REF!*H351,2)</f>
        <v>#REF!</v>
      </c>
      <c r="BJ351" s="14" t="s">
        <v>143</v>
      </c>
      <c r="BK351" s="123" t="s">
        <v>1167</v>
      </c>
    </row>
    <row r="352" spans="1:63" s="12" customFormat="1" ht="22.9" customHeight="1" x14ac:dyDescent="0.2">
      <c r="B352" s="103"/>
      <c r="D352" s="104" t="s">
        <v>56</v>
      </c>
      <c r="E352" s="125" t="s">
        <v>3019</v>
      </c>
      <c r="F352" s="125" t="s">
        <v>3020</v>
      </c>
      <c r="J352" s="103"/>
      <c r="K352" s="106"/>
      <c r="L352" s="107"/>
      <c r="M352" s="107"/>
      <c r="N352" s="108">
        <f>N353</f>
        <v>0</v>
      </c>
      <c r="O352" s="107"/>
      <c r="P352" s="108">
        <f>P353</f>
        <v>0</v>
      </c>
      <c r="Q352" s="107"/>
      <c r="R352" s="109">
        <f>R353</f>
        <v>0</v>
      </c>
      <c r="AP352" s="104" t="s">
        <v>65</v>
      </c>
      <c r="AR352" s="110" t="s">
        <v>56</v>
      </c>
      <c r="AS352" s="110" t="s">
        <v>65</v>
      </c>
      <c r="AW352" s="104" t="s">
        <v>144</v>
      </c>
      <c r="BI352" s="111" t="e">
        <f>BI353</f>
        <v>#REF!</v>
      </c>
    </row>
    <row r="353" spans="1:63" s="2" customFormat="1" ht="16.5" customHeight="1" x14ac:dyDescent="0.2">
      <c r="A353" s="25"/>
      <c r="B353" s="112"/>
      <c r="C353" s="113" t="s">
        <v>461</v>
      </c>
      <c r="D353" s="113" t="s">
        <v>145</v>
      </c>
      <c r="E353" s="114" t="s">
        <v>3093</v>
      </c>
      <c r="F353" s="115" t="s">
        <v>3026</v>
      </c>
      <c r="G353" s="116" t="s">
        <v>905</v>
      </c>
      <c r="H353" s="117">
        <v>1.4730000000000001</v>
      </c>
      <c r="I353" s="118"/>
      <c r="J353" s="26"/>
      <c r="K353" s="119" t="s">
        <v>1</v>
      </c>
      <c r="L353" s="120" t="s">
        <v>37</v>
      </c>
      <c r="M353" s="121">
        <v>0</v>
      </c>
      <c r="N353" s="121">
        <f>M353*H353</f>
        <v>0</v>
      </c>
      <c r="O353" s="121">
        <v>0</v>
      </c>
      <c r="P353" s="121">
        <f>O353*H353</f>
        <v>0</v>
      </c>
      <c r="Q353" s="121">
        <v>0</v>
      </c>
      <c r="R353" s="122">
        <f>Q353*H353</f>
        <v>0</v>
      </c>
      <c r="S353" s="25"/>
      <c r="T353" s="25"/>
      <c r="U353" s="25"/>
      <c r="V353" s="25"/>
      <c r="W353" s="25"/>
      <c r="X353" s="25"/>
      <c r="Y353" s="25"/>
      <c r="Z353" s="25"/>
      <c r="AA353" s="25"/>
      <c r="AB353" s="25"/>
      <c r="AC353" s="25"/>
      <c r="AP353" s="123" t="s">
        <v>143</v>
      </c>
      <c r="AR353" s="123" t="s">
        <v>145</v>
      </c>
      <c r="AS353" s="123" t="s">
        <v>67</v>
      </c>
      <c r="AW353" s="14" t="s">
        <v>144</v>
      </c>
      <c r="BC353" s="124" t="e">
        <f>IF(L353="základní",#REF!,0)</f>
        <v>#REF!</v>
      </c>
      <c r="BD353" s="124">
        <f>IF(L353="snížená",#REF!,0)</f>
        <v>0</v>
      </c>
      <c r="BE353" s="124">
        <f>IF(L353="zákl. přenesená",#REF!,0)</f>
        <v>0</v>
      </c>
      <c r="BF353" s="124">
        <f>IF(L353="sníž. přenesená",#REF!,0)</f>
        <v>0</v>
      </c>
      <c r="BG353" s="124">
        <f>IF(L353="nulová",#REF!,0)</f>
        <v>0</v>
      </c>
      <c r="BH353" s="14" t="s">
        <v>65</v>
      </c>
      <c r="BI353" s="124" t="e">
        <f>ROUND(#REF!*H353,2)</f>
        <v>#REF!</v>
      </c>
      <c r="BJ353" s="14" t="s">
        <v>143</v>
      </c>
      <c r="BK353" s="123" t="s">
        <v>1179</v>
      </c>
    </row>
    <row r="354" spans="1:63" s="12" customFormat="1" ht="25.9" customHeight="1" x14ac:dyDescent="0.2">
      <c r="B354" s="103"/>
      <c r="D354" s="104" t="s">
        <v>56</v>
      </c>
      <c r="E354" s="105" t="s">
        <v>3096</v>
      </c>
      <c r="F354" s="105" t="s">
        <v>3097</v>
      </c>
      <c r="J354" s="103"/>
      <c r="K354" s="106"/>
      <c r="L354" s="107"/>
      <c r="M354" s="107"/>
      <c r="N354" s="108">
        <f>N355</f>
        <v>0</v>
      </c>
      <c r="O354" s="107"/>
      <c r="P354" s="108">
        <f>P355</f>
        <v>0</v>
      </c>
      <c r="Q354" s="107"/>
      <c r="R354" s="109">
        <f>R355</f>
        <v>0</v>
      </c>
      <c r="AP354" s="104" t="s">
        <v>65</v>
      </c>
      <c r="AR354" s="110" t="s">
        <v>56</v>
      </c>
      <c r="AS354" s="110" t="s">
        <v>57</v>
      </c>
      <c r="AW354" s="104" t="s">
        <v>144</v>
      </c>
      <c r="BI354" s="111" t="e">
        <f>BI355</f>
        <v>#REF!</v>
      </c>
    </row>
    <row r="355" spans="1:63" s="12" customFormat="1" ht="22.9" customHeight="1" x14ac:dyDescent="0.2">
      <c r="B355" s="103"/>
      <c r="D355" s="104" t="s">
        <v>56</v>
      </c>
      <c r="E355" s="125" t="s">
        <v>3098</v>
      </c>
      <c r="F355" s="125" t="s">
        <v>3099</v>
      </c>
      <c r="J355" s="103"/>
      <c r="K355" s="106"/>
      <c r="L355" s="107"/>
      <c r="M355" s="107"/>
      <c r="N355" s="108">
        <f>SUM(N356:N358)</f>
        <v>0</v>
      </c>
      <c r="O355" s="107"/>
      <c r="P355" s="108">
        <f>SUM(P356:P358)</f>
        <v>0</v>
      </c>
      <c r="Q355" s="107"/>
      <c r="R355" s="109">
        <f>SUM(R356:R358)</f>
        <v>0</v>
      </c>
      <c r="AP355" s="104" t="s">
        <v>65</v>
      </c>
      <c r="AR355" s="110" t="s">
        <v>56</v>
      </c>
      <c r="AS355" s="110" t="s">
        <v>65</v>
      </c>
      <c r="AW355" s="104" t="s">
        <v>144</v>
      </c>
      <c r="BI355" s="111" t="e">
        <f>SUM(BI356:BI358)</f>
        <v>#REF!</v>
      </c>
    </row>
    <row r="356" spans="1:63" s="2" customFormat="1" ht="16.5" customHeight="1" x14ac:dyDescent="0.2">
      <c r="A356" s="25"/>
      <c r="B356" s="112"/>
      <c r="C356" s="113" t="s">
        <v>465</v>
      </c>
      <c r="D356" s="113" t="s">
        <v>145</v>
      </c>
      <c r="E356" s="114" t="s">
        <v>3100</v>
      </c>
      <c r="F356" s="115" t="s">
        <v>3101</v>
      </c>
      <c r="G356" s="116" t="s">
        <v>905</v>
      </c>
      <c r="H356" s="117">
        <v>0.73599999999999999</v>
      </c>
      <c r="I356" s="118"/>
      <c r="J356" s="26"/>
      <c r="K356" s="119" t="s">
        <v>1</v>
      </c>
      <c r="L356" s="120" t="s">
        <v>37</v>
      </c>
      <c r="M356" s="121">
        <v>0</v>
      </c>
      <c r="N356" s="121">
        <f>M356*H356</f>
        <v>0</v>
      </c>
      <c r="O356" s="121">
        <v>0</v>
      </c>
      <c r="P356" s="121">
        <f>O356*H356</f>
        <v>0</v>
      </c>
      <c r="Q356" s="121">
        <v>0</v>
      </c>
      <c r="R356" s="122">
        <f>Q356*H356</f>
        <v>0</v>
      </c>
      <c r="S356" s="25"/>
      <c r="T356" s="25"/>
      <c r="U356" s="25"/>
      <c r="V356" s="25"/>
      <c r="W356" s="25"/>
      <c r="X356" s="25"/>
      <c r="Y356" s="25"/>
      <c r="Z356" s="25"/>
      <c r="AA356" s="25"/>
      <c r="AB356" s="25"/>
      <c r="AC356" s="25"/>
      <c r="AP356" s="123" t="s">
        <v>143</v>
      </c>
      <c r="AR356" s="123" t="s">
        <v>145</v>
      </c>
      <c r="AS356" s="123" t="s">
        <v>67</v>
      </c>
      <c r="AW356" s="14" t="s">
        <v>144</v>
      </c>
      <c r="BC356" s="124" t="e">
        <f>IF(L356="základní",#REF!,0)</f>
        <v>#REF!</v>
      </c>
      <c r="BD356" s="124">
        <f>IF(L356="snížená",#REF!,0)</f>
        <v>0</v>
      </c>
      <c r="BE356" s="124">
        <f>IF(L356="zákl. přenesená",#REF!,0)</f>
        <v>0</v>
      </c>
      <c r="BF356" s="124">
        <f>IF(L356="sníž. přenesená",#REF!,0)</f>
        <v>0</v>
      </c>
      <c r="BG356" s="124">
        <f>IF(L356="nulová",#REF!,0)</f>
        <v>0</v>
      </c>
      <c r="BH356" s="14" t="s">
        <v>65</v>
      </c>
      <c r="BI356" s="124" t="e">
        <f>ROUND(#REF!*H356,2)</f>
        <v>#REF!</v>
      </c>
      <c r="BJ356" s="14" t="s">
        <v>143</v>
      </c>
      <c r="BK356" s="123" t="s">
        <v>1187</v>
      </c>
    </row>
    <row r="357" spans="1:63" s="2" customFormat="1" ht="21.75" customHeight="1" x14ac:dyDescent="0.2">
      <c r="A357" s="25"/>
      <c r="B357" s="112"/>
      <c r="C357" s="113" t="s">
        <v>469</v>
      </c>
      <c r="D357" s="113" t="s">
        <v>145</v>
      </c>
      <c r="E357" s="114" t="s">
        <v>3102</v>
      </c>
      <c r="F357" s="115" t="s">
        <v>3103</v>
      </c>
      <c r="G357" s="116" t="s">
        <v>3104</v>
      </c>
      <c r="H357" s="117">
        <v>1.4730000000000001</v>
      </c>
      <c r="I357" s="118"/>
      <c r="J357" s="26"/>
      <c r="K357" s="119" t="s">
        <v>1</v>
      </c>
      <c r="L357" s="120" t="s">
        <v>37</v>
      </c>
      <c r="M357" s="121">
        <v>0</v>
      </c>
      <c r="N357" s="121">
        <f>M357*H357</f>
        <v>0</v>
      </c>
      <c r="O357" s="121">
        <v>0</v>
      </c>
      <c r="P357" s="121">
        <f>O357*H357</f>
        <v>0</v>
      </c>
      <c r="Q357" s="121">
        <v>0</v>
      </c>
      <c r="R357" s="122">
        <f>Q357*H357</f>
        <v>0</v>
      </c>
      <c r="S357" s="25"/>
      <c r="T357" s="25"/>
      <c r="U357" s="25"/>
      <c r="V357" s="25"/>
      <c r="W357" s="25"/>
      <c r="X357" s="25"/>
      <c r="Y357" s="25"/>
      <c r="Z357" s="25"/>
      <c r="AA357" s="25"/>
      <c r="AB357" s="25"/>
      <c r="AC357" s="25"/>
      <c r="AP357" s="123" t="s">
        <v>143</v>
      </c>
      <c r="AR357" s="123" t="s">
        <v>145</v>
      </c>
      <c r="AS357" s="123" t="s">
        <v>67</v>
      </c>
      <c r="AW357" s="14" t="s">
        <v>144</v>
      </c>
      <c r="BC357" s="124" t="e">
        <f>IF(L357="základní",#REF!,0)</f>
        <v>#REF!</v>
      </c>
      <c r="BD357" s="124">
        <f>IF(L357="snížená",#REF!,0)</f>
        <v>0</v>
      </c>
      <c r="BE357" s="124">
        <f>IF(L357="zákl. přenesená",#REF!,0)</f>
        <v>0</v>
      </c>
      <c r="BF357" s="124">
        <f>IF(L357="sníž. přenesená",#REF!,0)</f>
        <v>0</v>
      </c>
      <c r="BG357" s="124">
        <f>IF(L357="nulová",#REF!,0)</f>
        <v>0</v>
      </c>
      <c r="BH357" s="14" t="s">
        <v>65</v>
      </c>
      <c r="BI357" s="124" t="e">
        <f>ROUND(#REF!*H357,2)</f>
        <v>#REF!</v>
      </c>
      <c r="BJ357" s="14" t="s">
        <v>143</v>
      </c>
      <c r="BK357" s="123" t="s">
        <v>1196</v>
      </c>
    </row>
    <row r="358" spans="1:63" s="2" customFormat="1" ht="16.5" customHeight="1" x14ac:dyDescent="0.2">
      <c r="A358" s="25"/>
      <c r="B358" s="112"/>
      <c r="C358" s="113" t="s">
        <v>473</v>
      </c>
      <c r="D358" s="113" t="s">
        <v>145</v>
      </c>
      <c r="E358" s="114" t="s">
        <v>3105</v>
      </c>
      <c r="F358" s="115" t="s">
        <v>3106</v>
      </c>
      <c r="G358" s="116" t="s">
        <v>905</v>
      </c>
      <c r="H358" s="117">
        <v>0.73599999999999999</v>
      </c>
      <c r="I358" s="118"/>
      <c r="J358" s="26"/>
      <c r="K358" s="119" t="s">
        <v>1</v>
      </c>
      <c r="L358" s="120" t="s">
        <v>37</v>
      </c>
      <c r="M358" s="121">
        <v>0</v>
      </c>
      <c r="N358" s="121">
        <f>M358*H358</f>
        <v>0</v>
      </c>
      <c r="O358" s="121">
        <v>0</v>
      </c>
      <c r="P358" s="121">
        <f>O358*H358</f>
        <v>0</v>
      </c>
      <c r="Q358" s="121">
        <v>0</v>
      </c>
      <c r="R358" s="122">
        <f>Q358*H358</f>
        <v>0</v>
      </c>
      <c r="S358" s="25"/>
      <c r="T358" s="25"/>
      <c r="U358" s="25"/>
      <c r="V358" s="25"/>
      <c r="W358" s="25"/>
      <c r="X358" s="25"/>
      <c r="Y358" s="25"/>
      <c r="Z358" s="25"/>
      <c r="AA358" s="25"/>
      <c r="AB358" s="25"/>
      <c r="AC358" s="25"/>
      <c r="AP358" s="123" t="s">
        <v>143</v>
      </c>
      <c r="AR358" s="123" t="s">
        <v>145</v>
      </c>
      <c r="AS358" s="123" t="s">
        <v>67</v>
      </c>
      <c r="AW358" s="14" t="s">
        <v>144</v>
      </c>
      <c r="BC358" s="124" t="e">
        <f>IF(L358="základní",#REF!,0)</f>
        <v>#REF!</v>
      </c>
      <c r="BD358" s="124">
        <f>IF(L358="snížená",#REF!,0)</f>
        <v>0</v>
      </c>
      <c r="BE358" s="124">
        <f>IF(L358="zákl. přenesená",#REF!,0)</f>
        <v>0</v>
      </c>
      <c r="BF358" s="124">
        <f>IF(L358="sníž. přenesená",#REF!,0)</f>
        <v>0</v>
      </c>
      <c r="BG358" s="124">
        <f>IF(L358="nulová",#REF!,0)</f>
        <v>0</v>
      </c>
      <c r="BH358" s="14" t="s">
        <v>65</v>
      </c>
      <c r="BI358" s="124" t="e">
        <f>ROUND(#REF!*H358,2)</f>
        <v>#REF!</v>
      </c>
      <c r="BJ358" s="14" t="s">
        <v>143</v>
      </c>
      <c r="BK358" s="123" t="s">
        <v>1204</v>
      </c>
    </row>
    <row r="359" spans="1:63" s="12" customFormat="1" ht="25.9" customHeight="1" x14ac:dyDescent="0.2">
      <c r="B359" s="103"/>
      <c r="D359" s="104" t="s">
        <v>56</v>
      </c>
      <c r="E359" s="105" t="s">
        <v>3107</v>
      </c>
      <c r="F359" s="105" t="s">
        <v>3108</v>
      </c>
      <c r="J359" s="103"/>
      <c r="K359" s="106"/>
      <c r="L359" s="107"/>
      <c r="M359" s="107"/>
      <c r="N359" s="108">
        <f>N360+N372+N374+N384+N387+N396+N407+N410+N413+N415+N418+N420+N422+N424+N428+N434+N439+N441+N443+N446</f>
        <v>0</v>
      </c>
      <c r="O359" s="107"/>
      <c r="P359" s="108">
        <f>P360+P372+P374+P384+P387+P396+P407+P410+P413+P415+P418+P420+P422+P424+P428+P434+P439+P441+P443+P446</f>
        <v>0</v>
      </c>
      <c r="Q359" s="107"/>
      <c r="R359" s="109">
        <f>R360+R372+R374+R384+R387+R396+R407+R410+R413+R415+R418+R420+R422+R424+R428+R434+R439+R441+R443+R446</f>
        <v>0</v>
      </c>
      <c r="AP359" s="104" t="s">
        <v>65</v>
      </c>
      <c r="AR359" s="110" t="s">
        <v>56</v>
      </c>
      <c r="AS359" s="110" t="s">
        <v>57</v>
      </c>
      <c r="AW359" s="104" t="s">
        <v>144</v>
      </c>
      <c r="BI359" s="111" t="e">
        <f>BI360+BI372+BI374+BI384+BI387+BI396+BI407+BI410+BI413+BI415+BI418+BI420+BI422+BI424+BI428+BI434+BI439+BI441+BI443+BI446</f>
        <v>#REF!</v>
      </c>
    </row>
    <row r="360" spans="1:63" s="12" customFormat="1" ht="22.9" customHeight="1" x14ac:dyDescent="0.2">
      <c r="B360" s="103"/>
      <c r="D360" s="104" t="s">
        <v>56</v>
      </c>
      <c r="E360" s="125" t="s">
        <v>3109</v>
      </c>
      <c r="F360" s="125" t="s">
        <v>3110</v>
      </c>
      <c r="J360" s="103"/>
      <c r="K360" s="106"/>
      <c r="L360" s="107"/>
      <c r="M360" s="107"/>
      <c r="N360" s="108">
        <f>SUM(N361:N371)</f>
        <v>0</v>
      </c>
      <c r="O360" s="107"/>
      <c r="P360" s="108">
        <f>SUM(P361:P371)</f>
        <v>0</v>
      </c>
      <c r="Q360" s="107"/>
      <c r="R360" s="109">
        <f>SUM(R361:R371)</f>
        <v>0</v>
      </c>
      <c r="AP360" s="104" t="s">
        <v>65</v>
      </c>
      <c r="AR360" s="110" t="s">
        <v>56</v>
      </c>
      <c r="AS360" s="110" t="s">
        <v>65</v>
      </c>
      <c r="AW360" s="104" t="s">
        <v>144</v>
      </c>
      <c r="BI360" s="111" t="e">
        <f>SUM(BI361:BI371)</f>
        <v>#REF!</v>
      </c>
    </row>
    <row r="361" spans="1:63" s="2" customFormat="1" ht="24.2" customHeight="1" x14ac:dyDescent="0.2">
      <c r="A361" s="25"/>
      <c r="B361" s="112"/>
      <c r="C361" s="113" t="s">
        <v>477</v>
      </c>
      <c r="D361" s="113" t="s">
        <v>145</v>
      </c>
      <c r="E361" s="114" t="s">
        <v>3111</v>
      </c>
      <c r="F361" s="115" t="s">
        <v>3112</v>
      </c>
      <c r="G361" s="116" t="s">
        <v>905</v>
      </c>
      <c r="H361" s="117">
        <v>12.519</v>
      </c>
      <c r="I361" s="118"/>
      <c r="J361" s="26"/>
      <c r="K361" s="119" t="s">
        <v>1</v>
      </c>
      <c r="L361" s="120" t="s">
        <v>37</v>
      </c>
      <c r="M361" s="121">
        <v>0</v>
      </c>
      <c r="N361" s="121">
        <f t="shared" ref="N361:N371" si="3">M361*H361</f>
        <v>0</v>
      </c>
      <c r="O361" s="121">
        <v>0</v>
      </c>
      <c r="P361" s="121">
        <f t="shared" ref="P361:P371" si="4">O361*H361</f>
        <v>0</v>
      </c>
      <c r="Q361" s="121">
        <v>0</v>
      </c>
      <c r="R361" s="122">
        <f t="shared" ref="R361:R371" si="5">Q361*H361</f>
        <v>0</v>
      </c>
      <c r="S361" s="25"/>
      <c r="T361" s="25"/>
      <c r="U361" s="25"/>
      <c r="V361" s="25"/>
      <c r="W361" s="25"/>
      <c r="X361" s="25"/>
      <c r="Y361" s="25"/>
      <c r="Z361" s="25"/>
      <c r="AA361" s="25"/>
      <c r="AB361" s="25"/>
      <c r="AC361" s="25"/>
      <c r="AP361" s="123" t="s">
        <v>143</v>
      </c>
      <c r="AR361" s="123" t="s">
        <v>145</v>
      </c>
      <c r="AS361" s="123" t="s">
        <v>67</v>
      </c>
      <c r="AW361" s="14" t="s">
        <v>144</v>
      </c>
      <c r="BC361" s="124" t="e">
        <f>IF(L361="základní",#REF!,0)</f>
        <v>#REF!</v>
      </c>
      <c r="BD361" s="124">
        <f>IF(L361="snížená",#REF!,0)</f>
        <v>0</v>
      </c>
      <c r="BE361" s="124">
        <f>IF(L361="zákl. přenesená",#REF!,0)</f>
        <v>0</v>
      </c>
      <c r="BF361" s="124">
        <f>IF(L361="sníž. přenesená",#REF!,0)</f>
        <v>0</v>
      </c>
      <c r="BG361" s="124">
        <f>IF(L361="nulová",#REF!,0)</f>
        <v>0</v>
      </c>
      <c r="BH361" s="14" t="s">
        <v>65</v>
      </c>
      <c r="BI361" s="124" t="e">
        <f>ROUND(#REF!*H361,2)</f>
        <v>#REF!</v>
      </c>
      <c r="BJ361" s="14" t="s">
        <v>143</v>
      </c>
      <c r="BK361" s="123" t="s">
        <v>2837</v>
      </c>
    </row>
    <row r="362" spans="1:63" s="2" customFormat="1" ht="24.2" customHeight="1" x14ac:dyDescent="0.2">
      <c r="A362" s="25"/>
      <c r="B362" s="112"/>
      <c r="C362" s="113" t="s">
        <v>481</v>
      </c>
      <c r="D362" s="113" t="s">
        <v>145</v>
      </c>
      <c r="E362" s="114" t="s">
        <v>3113</v>
      </c>
      <c r="F362" s="115" t="s">
        <v>3114</v>
      </c>
      <c r="G362" s="116" t="s">
        <v>905</v>
      </c>
      <c r="H362" s="117">
        <v>8.8369999999999997</v>
      </c>
      <c r="I362" s="118"/>
      <c r="J362" s="26"/>
      <c r="K362" s="119" t="s">
        <v>1</v>
      </c>
      <c r="L362" s="120" t="s">
        <v>37</v>
      </c>
      <c r="M362" s="121">
        <v>0</v>
      </c>
      <c r="N362" s="121">
        <f t="shared" si="3"/>
        <v>0</v>
      </c>
      <c r="O362" s="121">
        <v>0</v>
      </c>
      <c r="P362" s="121">
        <f t="shared" si="4"/>
        <v>0</v>
      </c>
      <c r="Q362" s="121">
        <v>0</v>
      </c>
      <c r="R362" s="122">
        <f t="shared" si="5"/>
        <v>0</v>
      </c>
      <c r="S362" s="25"/>
      <c r="T362" s="25"/>
      <c r="U362" s="25"/>
      <c r="V362" s="25"/>
      <c r="W362" s="25"/>
      <c r="X362" s="25"/>
      <c r="Y362" s="25"/>
      <c r="Z362" s="25"/>
      <c r="AA362" s="25"/>
      <c r="AB362" s="25"/>
      <c r="AC362" s="25"/>
      <c r="AP362" s="123" t="s">
        <v>143</v>
      </c>
      <c r="AR362" s="123" t="s">
        <v>145</v>
      </c>
      <c r="AS362" s="123" t="s">
        <v>67</v>
      </c>
      <c r="AW362" s="14" t="s">
        <v>144</v>
      </c>
      <c r="BC362" s="124" t="e">
        <f>IF(L362="základní",#REF!,0)</f>
        <v>#REF!</v>
      </c>
      <c r="BD362" s="124">
        <f>IF(L362="snížená",#REF!,0)</f>
        <v>0</v>
      </c>
      <c r="BE362" s="124">
        <f>IF(L362="zákl. přenesená",#REF!,0)</f>
        <v>0</v>
      </c>
      <c r="BF362" s="124">
        <f>IF(L362="sníž. přenesená",#REF!,0)</f>
        <v>0</v>
      </c>
      <c r="BG362" s="124">
        <f>IF(L362="nulová",#REF!,0)</f>
        <v>0</v>
      </c>
      <c r="BH362" s="14" t="s">
        <v>65</v>
      </c>
      <c r="BI362" s="124" t="e">
        <f>ROUND(#REF!*H362,2)</f>
        <v>#REF!</v>
      </c>
      <c r="BJ362" s="14" t="s">
        <v>143</v>
      </c>
      <c r="BK362" s="123" t="s">
        <v>2862</v>
      </c>
    </row>
    <row r="363" spans="1:63" s="2" customFormat="1" ht="24.2" customHeight="1" x14ac:dyDescent="0.2">
      <c r="A363" s="25"/>
      <c r="B363" s="112"/>
      <c r="C363" s="113" t="s">
        <v>485</v>
      </c>
      <c r="D363" s="113" t="s">
        <v>145</v>
      </c>
      <c r="E363" s="114" t="s">
        <v>3115</v>
      </c>
      <c r="F363" s="115" t="s">
        <v>3116</v>
      </c>
      <c r="G363" s="116" t="s">
        <v>905</v>
      </c>
      <c r="H363" s="117">
        <v>2.9460000000000002</v>
      </c>
      <c r="I363" s="118"/>
      <c r="J363" s="26"/>
      <c r="K363" s="119" t="s">
        <v>1</v>
      </c>
      <c r="L363" s="120" t="s">
        <v>37</v>
      </c>
      <c r="M363" s="121">
        <v>0</v>
      </c>
      <c r="N363" s="121">
        <f t="shared" si="3"/>
        <v>0</v>
      </c>
      <c r="O363" s="121">
        <v>0</v>
      </c>
      <c r="P363" s="121">
        <f t="shared" si="4"/>
        <v>0</v>
      </c>
      <c r="Q363" s="121">
        <v>0</v>
      </c>
      <c r="R363" s="122">
        <f t="shared" si="5"/>
        <v>0</v>
      </c>
      <c r="S363" s="25"/>
      <c r="T363" s="25"/>
      <c r="U363" s="25"/>
      <c r="V363" s="25"/>
      <c r="W363" s="25"/>
      <c r="X363" s="25"/>
      <c r="Y363" s="25"/>
      <c r="Z363" s="25"/>
      <c r="AA363" s="25"/>
      <c r="AB363" s="25"/>
      <c r="AC363" s="25"/>
      <c r="AP363" s="123" t="s">
        <v>143</v>
      </c>
      <c r="AR363" s="123" t="s">
        <v>145</v>
      </c>
      <c r="AS363" s="123" t="s">
        <v>67</v>
      </c>
      <c r="AW363" s="14" t="s">
        <v>144</v>
      </c>
      <c r="BC363" s="124" t="e">
        <f>IF(L363="základní",#REF!,0)</f>
        <v>#REF!</v>
      </c>
      <c r="BD363" s="124">
        <f>IF(L363="snížená",#REF!,0)</f>
        <v>0</v>
      </c>
      <c r="BE363" s="124">
        <f>IF(L363="zákl. přenesená",#REF!,0)</f>
        <v>0</v>
      </c>
      <c r="BF363" s="124">
        <f>IF(L363="sníž. přenesená",#REF!,0)</f>
        <v>0</v>
      </c>
      <c r="BG363" s="124">
        <f>IF(L363="nulová",#REF!,0)</f>
        <v>0</v>
      </c>
      <c r="BH363" s="14" t="s">
        <v>65</v>
      </c>
      <c r="BI363" s="124" t="e">
        <f>ROUND(#REF!*H363,2)</f>
        <v>#REF!</v>
      </c>
      <c r="BJ363" s="14" t="s">
        <v>143</v>
      </c>
      <c r="BK363" s="123" t="s">
        <v>2864</v>
      </c>
    </row>
    <row r="364" spans="1:63" s="2" customFormat="1" ht="21.75" customHeight="1" x14ac:dyDescent="0.2">
      <c r="A364" s="25"/>
      <c r="B364" s="112"/>
      <c r="C364" s="113" t="s">
        <v>491</v>
      </c>
      <c r="D364" s="113" t="s">
        <v>145</v>
      </c>
      <c r="E364" s="114" t="s">
        <v>3117</v>
      </c>
      <c r="F364" s="115" t="s">
        <v>3118</v>
      </c>
      <c r="G364" s="116" t="s">
        <v>905</v>
      </c>
      <c r="H364" s="117">
        <v>0.73599999999999999</v>
      </c>
      <c r="I364" s="118"/>
      <c r="J364" s="26"/>
      <c r="K364" s="119" t="s">
        <v>1</v>
      </c>
      <c r="L364" s="120" t="s">
        <v>37</v>
      </c>
      <c r="M364" s="121">
        <v>0</v>
      </c>
      <c r="N364" s="121">
        <f t="shared" si="3"/>
        <v>0</v>
      </c>
      <c r="O364" s="121">
        <v>0</v>
      </c>
      <c r="P364" s="121">
        <f t="shared" si="4"/>
        <v>0</v>
      </c>
      <c r="Q364" s="121">
        <v>0</v>
      </c>
      <c r="R364" s="122">
        <f t="shared" si="5"/>
        <v>0</v>
      </c>
      <c r="S364" s="25"/>
      <c r="T364" s="25"/>
      <c r="U364" s="25"/>
      <c r="V364" s="25"/>
      <c r="W364" s="25"/>
      <c r="X364" s="25"/>
      <c r="Y364" s="25"/>
      <c r="Z364" s="25"/>
      <c r="AA364" s="25"/>
      <c r="AB364" s="25"/>
      <c r="AC364" s="25"/>
      <c r="AP364" s="123" t="s">
        <v>143</v>
      </c>
      <c r="AR364" s="123" t="s">
        <v>145</v>
      </c>
      <c r="AS364" s="123" t="s">
        <v>67</v>
      </c>
      <c r="AW364" s="14" t="s">
        <v>144</v>
      </c>
      <c r="BC364" s="124" t="e">
        <f>IF(L364="základní",#REF!,0)</f>
        <v>#REF!</v>
      </c>
      <c r="BD364" s="124">
        <f>IF(L364="snížená",#REF!,0)</f>
        <v>0</v>
      </c>
      <c r="BE364" s="124">
        <f>IF(L364="zákl. přenesená",#REF!,0)</f>
        <v>0</v>
      </c>
      <c r="BF364" s="124">
        <f>IF(L364="sníž. přenesená",#REF!,0)</f>
        <v>0</v>
      </c>
      <c r="BG364" s="124">
        <f>IF(L364="nulová",#REF!,0)</f>
        <v>0</v>
      </c>
      <c r="BH364" s="14" t="s">
        <v>65</v>
      </c>
      <c r="BI364" s="124" t="e">
        <f>ROUND(#REF!*H364,2)</f>
        <v>#REF!</v>
      </c>
      <c r="BJ364" s="14" t="s">
        <v>143</v>
      </c>
      <c r="BK364" s="123" t="s">
        <v>2849</v>
      </c>
    </row>
    <row r="365" spans="1:63" s="2" customFormat="1" ht="33" customHeight="1" x14ac:dyDescent="0.2">
      <c r="A365" s="25"/>
      <c r="B365" s="112"/>
      <c r="C365" s="113" t="s">
        <v>495</v>
      </c>
      <c r="D365" s="113" t="s">
        <v>145</v>
      </c>
      <c r="E365" s="114" t="s">
        <v>3119</v>
      </c>
      <c r="F365" s="115" t="s">
        <v>3120</v>
      </c>
      <c r="G365" s="116" t="s">
        <v>905</v>
      </c>
      <c r="H365" s="117">
        <v>9.5730000000000004</v>
      </c>
      <c r="I365" s="118"/>
      <c r="J365" s="26"/>
      <c r="K365" s="119" t="s">
        <v>1</v>
      </c>
      <c r="L365" s="120" t="s">
        <v>37</v>
      </c>
      <c r="M365" s="121">
        <v>0</v>
      </c>
      <c r="N365" s="121">
        <f t="shared" si="3"/>
        <v>0</v>
      </c>
      <c r="O365" s="121">
        <v>0</v>
      </c>
      <c r="P365" s="121">
        <f t="shared" si="4"/>
        <v>0</v>
      </c>
      <c r="Q365" s="121">
        <v>0</v>
      </c>
      <c r="R365" s="122">
        <f t="shared" si="5"/>
        <v>0</v>
      </c>
      <c r="S365" s="25"/>
      <c r="T365" s="25"/>
      <c r="U365" s="25"/>
      <c r="V365" s="25"/>
      <c r="W365" s="25"/>
      <c r="X365" s="25"/>
      <c r="Y365" s="25"/>
      <c r="Z365" s="25"/>
      <c r="AA365" s="25"/>
      <c r="AB365" s="25"/>
      <c r="AC365" s="25"/>
      <c r="AP365" s="123" t="s">
        <v>143</v>
      </c>
      <c r="AR365" s="123" t="s">
        <v>145</v>
      </c>
      <c r="AS365" s="123" t="s">
        <v>67</v>
      </c>
      <c r="AW365" s="14" t="s">
        <v>144</v>
      </c>
      <c r="BC365" s="124" t="e">
        <f>IF(L365="základní",#REF!,0)</f>
        <v>#REF!</v>
      </c>
      <c r="BD365" s="124">
        <f>IF(L365="snížená",#REF!,0)</f>
        <v>0</v>
      </c>
      <c r="BE365" s="124">
        <f>IF(L365="zákl. přenesená",#REF!,0)</f>
        <v>0</v>
      </c>
      <c r="BF365" s="124">
        <f>IF(L365="sníž. přenesená",#REF!,0)</f>
        <v>0</v>
      </c>
      <c r="BG365" s="124">
        <f>IF(L365="nulová",#REF!,0)</f>
        <v>0</v>
      </c>
      <c r="BH365" s="14" t="s">
        <v>65</v>
      </c>
      <c r="BI365" s="124" t="e">
        <f>ROUND(#REF!*H365,2)</f>
        <v>#REF!</v>
      </c>
      <c r="BJ365" s="14" t="s">
        <v>143</v>
      </c>
      <c r="BK365" s="123" t="s">
        <v>2829</v>
      </c>
    </row>
    <row r="366" spans="1:63" s="2" customFormat="1" ht="24.2" customHeight="1" x14ac:dyDescent="0.2">
      <c r="A366" s="25"/>
      <c r="B366" s="112"/>
      <c r="C366" s="113" t="s">
        <v>499</v>
      </c>
      <c r="D366" s="113" t="s">
        <v>145</v>
      </c>
      <c r="E366" s="114" t="s">
        <v>3121</v>
      </c>
      <c r="F366" s="115" t="s">
        <v>3122</v>
      </c>
      <c r="G366" s="116" t="s">
        <v>905</v>
      </c>
      <c r="H366" s="117">
        <v>6.6269999999999998</v>
      </c>
      <c r="I366" s="118"/>
      <c r="J366" s="26"/>
      <c r="K366" s="119" t="s">
        <v>1</v>
      </c>
      <c r="L366" s="120" t="s">
        <v>37</v>
      </c>
      <c r="M366" s="121">
        <v>0</v>
      </c>
      <c r="N366" s="121">
        <f t="shared" si="3"/>
        <v>0</v>
      </c>
      <c r="O366" s="121">
        <v>0</v>
      </c>
      <c r="P366" s="121">
        <f t="shared" si="4"/>
        <v>0</v>
      </c>
      <c r="Q366" s="121">
        <v>0</v>
      </c>
      <c r="R366" s="122">
        <f t="shared" si="5"/>
        <v>0</v>
      </c>
      <c r="S366" s="25"/>
      <c r="T366" s="25"/>
      <c r="U366" s="25"/>
      <c r="V366" s="25"/>
      <c r="W366" s="25"/>
      <c r="X366" s="25"/>
      <c r="Y366" s="25"/>
      <c r="Z366" s="25"/>
      <c r="AA366" s="25"/>
      <c r="AB366" s="25"/>
      <c r="AC366" s="25"/>
      <c r="AP366" s="123" t="s">
        <v>143</v>
      </c>
      <c r="AR366" s="123" t="s">
        <v>145</v>
      </c>
      <c r="AS366" s="123" t="s">
        <v>67</v>
      </c>
      <c r="AW366" s="14" t="s">
        <v>144</v>
      </c>
      <c r="BC366" s="124" t="e">
        <f>IF(L366="základní",#REF!,0)</f>
        <v>#REF!</v>
      </c>
      <c r="BD366" s="124">
        <f>IF(L366="snížená",#REF!,0)</f>
        <v>0</v>
      </c>
      <c r="BE366" s="124">
        <f>IF(L366="zákl. přenesená",#REF!,0)</f>
        <v>0</v>
      </c>
      <c r="BF366" s="124">
        <f>IF(L366="sníž. přenesená",#REF!,0)</f>
        <v>0</v>
      </c>
      <c r="BG366" s="124">
        <f>IF(L366="nulová",#REF!,0)</f>
        <v>0</v>
      </c>
      <c r="BH366" s="14" t="s">
        <v>65</v>
      </c>
      <c r="BI366" s="124" t="e">
        <f>ROUND(#REF!*H366,2)</f>
        <v>#REF!</v>
      </c>
      <c r="BJ366" s="14" t="s">
        <v>143</v>
      </c>
      <c r="BK366" s="123" t="s">
        <v>2839</v>
      </c>
    </row>
    <row r="367" spans="1:63" s="2" customFormat="1" ht="24.2" customHeight="1" x14ac:dyDescent="0.2">
      <c r="A367" s="25"/>
      <c r="B367" s="112"/>
      <c r="C367" s="113" t="s">
        <v>505</v>
      </c>
      <c r="D367" s="113" t="s">
        <v>145</v>
      </c>
      <c r="E367" s="114" t="s">
        <v>3123</v>
      </c>
      <c r="F367" s="115" t="s">
        <v>3124</v>
      </c>
      <c r="G367" s="116" t="s">
        <v>905</v>
      </c>
      <c r="H367" s="117">
        <v>2.9460000000000002</v>
      </c>
      <c r="I367" s="118"/>
      <c r="J367" s="26"/>
      <c r="K367" s="119" t="s">
        <v>1</v>
      </c>
      <c r="L367" s="120" t="s">
        <v>37</v>
      </c>
      <c r="M367" s="121">
        <v>0</v>
      </c>
      <c r="N367" s="121">
        <f t="shared" si="3"/>
        <v>0</v>
      </c>
      <c r="O367" s="121">
        <v>0</v>
      </c>
      <c r="P367" s="121">
        <f t="shared" si="4"/>
        <v>0</v>
      </c>
      <c r="Q367" s="121">
        <v>0</v>
      </c>
      <c r="R367" s="122">
        <f t="shared" si="5"/>
        <v>0</v>
      </c>
      <c r="S367" s="25"/>
      <c r="T367" s="25"/>
      <c r="U367" s="25"/>
      <c r="V367" s="25"/>
      <c r="W367" s="25"/>
      <c r="X367" s="25"/>
      <c r="Y367" s="25"/>
      <c r="Z367" s="25"/>
      <c r="AA367" s="25"/>
      <c r="AB367" s="25"/>
      <c r="AC367" s="25"/>
      <c r="AP367" s="123" t="s">
        <v>143</v>
      </c>
      <c r="AR367" s="123" t="s">
        <v>145</v>
      </c>
      <c r="AS367" s="123" t="s">
        <v>67</v>
      </c>
      <c r="AW367" s="14" t="s">
        <v>144</v>
      </c>
      <c r="BC367" s="124" t="e">
        <f>IF(L367="základní",#REF!,0)</f>
        <v>#REF!</v>
      </c>
      <c r="BD367" s="124">
        <f>IF(L367="snížená",#REF!,0)</f>
        <v>0</v>
      </c>
      <c r="BE367" s="124">
        <f>IF(L367="zákl. přenesená",#REF!,0)</f>
        <v>0</v>
      </c>
      <c r="BF367" s="124">
        <f>IF(L367="sníž. přenesená",#REF!,0)</f>
        <v>0</v>
      </c>
      <c r="BG367" s="124">
        <f>IF(L367="nulová",#REF!,0)</f>
        <v>0</v>
      </c>
      <c r="BH367" s="14" t="s">
        <v>65</v>
      </c>
      <c r="BI367" s="124" t="e">
        <f>ROUND(#REF!*H367,2)</f>
        <v>#REF!</v>
      </c>
      <c r="BJ367" s="14" t="s">
        <v>143</v>
      </c>
      <c r="BK367" s="123" t="s">
        <v>1212</v>
      </c>
    </row>
    <row r="368" spans="1:63" s="2" customFormat="1" ht="16.5" customHeight="1" x14ac:dyDescent="0.2">
      <c r="A368" s="25"/>
      <c r="B368" s="112"/>
      <c r="C368" s="113" t="s">
        <v>509</v>
      </c>
      <c r="D368" s="113" t="s">
        <v>145</v>
      </c>
      <c r="E368" s="114" t="s">
        <v>3125</v>
      </c>
      <c r="F368" s="115" t="s">
        <v>3126</v>
      </c>
      <c r="G368" s="116" t="s">
        <v>905</v>
      </c>
      <c r="H368" s="117">
        <v>2.9460000000000002</v>
      </c>
      <c r="I368" s="118"/>
      <c r="J368" s="26"/>
      <c r="K368" s="119" t="s">
        <v>1</v>
      </c>
      <c r="L368" s="120" t="s">
        <v>37</v>
      </c>
      <c r="M368" s="121">
        <v>0</v>
      </c>
      <c r="N368" s="121">
        <f t="shared" si="3"/>
        <v>0</v>
      </c>
      <c r="O368" s="121">
        <v>0</v>
      </c>
      <c r="P368" s="121">
        <f t="shared" si="4"/>
        <v>0</v>
      </c>
      <c r="Q368" s="121">
        <v>0</v>
      </c>
      <c r="R368" s="122">
        <f t="shared" si="5"/>
        <v>0</v>
      </c>
      <c r="S368" s="25"/>
      <c r="T368" s="25"/>
      <c r="U368" s="25"/>
      <c r="V368" s="25"/>
      <c r="W368" s="25"/>
      <c r="X368" s="25"/>
      <c r="Y368" s="25"/>
      <c r="Z368" s="25"/>
      <c r="AA368" s="25"/>
      <c r="AB368" s="25"/>
      <c r="AC368" s="25"/>
      <c r="AP368" s="123" t="s">
        <v>143</v>
      </c>
      <c r="AR368" s="123" t="s">
        <v>145</v>
      </c>
      <c r="AS368" s="123" t="s">
        <v>67</v>
      </c>
      <c r="AW368" s="14" t="s">
        <v>144</v>
      </c>
      <c r="BC368" s="124" t="e">
        <f>IF(L368="základní",#REF!,0)</f>
        <v>#REF!</v>
      </c>
      <c r="BD368" s="124">
        <f>IF(L368="snížená",#REF!,0)</f>
        <v>0</v>
      </c>
      <c r="BE368" s="124">
        <f>IF(L368="zákl. přenesená",#REF!,0)</f>
        <v>0</v>
      </c>
      <c r="BF368" s="124">
        <f>IF(L368="sníž. přenesená",#REF!,0)</f>
        <v>0</v>
      </c>
      <c r="BG368" s="124">
        <f>IF(L368="nulová",#REF!,0)</f>
        <v>0</v>
      </c>
      <c r="BH368" s="14" t="s">
        <v>65</v>
      </c>
      <c r="BI368" s="124" t="e">
        <f>ROUND(#REF!*H368,2)</f>
        <v>#REF!</v>
      </c>
      <c r="BJ368" s="14" t="s">
        <v>143</v>
      </c>
      <c r="BK368" s="123" t="s">
        <v>2340</v>
      </c>
    </row>
    <row r="369" spans="1:63" s="2" customFormat="1" ht="24.2" customHeight="1" x14ac:dyDescent="0.2">
      <c r="A369" s="25"/>
      <c r="B369" s="112"/>
      <c r="C369" s="113" t="s">
        <v>513</v>
      </c>
      <c r="D369" s="113" t="s">
        <v>145</v>
      </c>
      <c r="E369" s="114" t="s">
        <v>3127</v>
      </c>
      <c r="F369" s="115" t="s">
        <v>3128</v>
      </c>
      <c r="G369" s="116" t="s">
        <v>905</v>
      </c>
      <c r="H369" s="117">
        <v>14.728</v>
      </c>
      <c r="I369" s="118"/>
      <c r="J369" s="26"/>
      <c r="K369" s="119" t="s">
        <v>1</v>
      </c>
      <c r="L369" s="120" t="s">
        <v>37</v>
      </c>
      <c r="M369" s="121">
        <v>0</v>
      </c>
      <c r="N369" s="121">
        <f t="shared" si="3"/>
        <v>0</v>
      </c>
      <c r="O369" s="121">
        <v>0</v>
      </c>
      <c r="P369" s="121">
        <f t="shared" si="4"/>
        <v>0</v>
      </c>
      <c r="Q369" s="121">
        <v>0</v>
      </c>
      <c r="R369" s="122">
        <f t="shared" si="5"/>
        <v>0</v>
      </c>
      <c r="S369" s="25"/>
      <c r="T369" s="25"/>
      <c r="U369" s="25"/>
      <c r="V369" s="25"/>
      <c r="W369" s="25"/>
      <c r="X369" s="25"/>
      <c r="Y369" s="25"/>
      <c r="Z369" s="25"/>
      <c r="AA369" s="25"/>
      <c r="AB369" s="25"/>
      <c r="AC369" s="25"/>
      <c r="AP369" s="123" t="s">
        <v>143</v>
      </c>
      <c r="AR369" s="123" t="s">
        <v>145</v>
      </c>
      <c r="AS369" s="123" t="s">
        <v>67</v>
      </c>
      <c r="AW369" s="14" t="s">
        <v>144</v>
      </c>
      <c r="BC369" s="124" t="e">
        <f>IF(L369="základní",#REF!,0)</f>
        <v>#REF!</v>
      </c>
      <c r="BD369" s="124">
        <f>IF(L369="snížená",#REF!,0)</f>
        <v>0</v>
      </c>
      <c r="BE369" s="124">
        <f>IF(L369="zákl. přenesená",#REF!,0)</f>
        <v>0</v>
      </c>
      <c r="BF369" s="124">
        <f>IF(L369="sníž. přenesená",#REF!,0)</f>
        <v>0</v>
      </c>
      <c r="BG369" s="124">
        <f>IF(L369="nulová",#REF!,0)</f>
        <v>0</v>
      </c>
      <c r="BH369" s="14" t="s">
        <v>65</v>
      </c>
      <c r="BI369" s="124" t="e">
        <f>ROUND(#REF!*H369,2)</f>
        <v>#REF!</v>
      </c>
      <c r="BJ369" s="14" t="s">
        <v>143</v>
      </c>
      <c r="BK369" s="123" t="s">
        <v>2857</v>
      </c>
    </row>
    <row r="370" spans="1:63" s="2" customFormat="1" ht="16.5" customHeight="1" x14ac:dyDescent="0.2">
      <c r="A370" s="25"/>
      <c r="B370" s="112"/>
      <c r="C370" s="113" t="s">
        <v>517</v>
      </c>
      <c r="D370" s="113" t="s">
        <v>145</v>
      </c>
      <c r="E370" s="114" t="s">
        <v>3129</v>
      </c>
      <c r="F370" s="115" t="s">
        <v>3130</v>
      </c>
      <c r="G370" s="116" t="s">
        <v>905</v>
      </c>
      <c r="H370" s="117">
        <v>14.728</v>
      </c>
      <c r="I370" s="118"/>
      <c r="J370" s="26"/>
      <c r="K370" s="119" t="s">
        <v>1</v>
      </c>
      <c r="L370" s="120" t="s">
        <v>37</v>
      </c>
      <c r="M370" s="121">
        <v>0</v>
      </c>
      <c r="N370" s="121">
        <f t="shared" si="3"/>
        <v>0</v>
      </c>
      <c r="O370" s="121">
        <v>0</v>
      </c>
      <c r="P370" s="121">
        <f t="shared" si="4"/>
        <v>0</v>
      </c>
      <c r="Q370" s="121">
        <v>0</v>
      </c>
      <c r="R370" s="122">
        <f t="shared" si="5"/>
        <v>0</v>
      </c>
      <c r="S370" s="25"/>
      <c r="T370" s="25"/>
      <c r="U370" s="25"/>
      <c r="V370" s="25"/>
      <c r="W370" s="25"/>
      <c r="X370" s="25"/>
      <c r="Y370" s="25"/>
      <c r="Z370" s="25"/>
      <c r="AA370" s="25"/>
      <c r="AB370" s="25"/>
      <c r="AC370" s="25"/>
      <c r="AP370" s="123" t="s">
        <v>143</v>
      </c>
      <c r="AR370" s="123" t="s">
        <v>145</v>
      </c>
      <c r="AS370" s="123" t="s">
        <v>67</v>
      </c>
      <c r="AW370" s="14" t="s">
        <v>144</v>
      </c>
      <c r="BC370" s="124" t="e">
        <f>IF(L370="základní",#REF!,0)</f>
        <v>#REF!</v>
      </c>
      <c r="BD370" s="124">
        <f>IF(L370="snížená",#REF!,0)</f>
        <v>0</v>
      </c>
      <c r="BE370" s="124">
        <f>IF(L370="zákl. přenesená",#REF!,0)</f>
        <v>0</v>
      </c>
      <c r="BF370" s="124">
        <f>IF(L370="sníž. přenesená",#REF!,0)</f>
        <v>0</v>
      </c>
      <c r="BG370" s="124">
        <f>IF(L370="nulová",#REF!,0)</f>
        <v>0</v>
      </c>
      <c r="BH370" s="14" t="s">
        <v>65</v>
      </c>
      <c r="BI370" s="124" t="e">
        <f>ROUND(#REF!*H370,2)</f>
        <v>#REF!</v>
      </c>
      <c r="BJ370" s="14" t="s">
        <v>143</v>
      </c>
      <c r="BK370" s="123" t="s">
        <v>2841</v>
      </c>
    </row>
    <row r="371" spans="1:63" s="2" customFormat="1" ht="16.5" customHeight="1" x14ac:dyDescent="0.2">
      <c r="A371" s="25"/>
      <c r="B371" s="112"/>
      <c r="C371" s="113" t="s">
        <v>521</v>
      </c>
      <c r="D371" s="113" t="s">
        <v>145</v>
      </c>
      <c r="E371" s="114" t="s">
        <v>3131</v>
      </c>
      <c r="F371" s="115" t="s">
        <v>3132</v>
      </c>
      <c r="G371" s="116" t="s">
        <v>905</v>
      </c>
      <c r="H371" s="117">
        <v>21.355</v>
      </c>
      <c r="I371" s="118"/>
      <c r="J371" s="26"/>
      <c r="K371" s="119" t="s">
        <v>1</v>
      </c>
      <c r="L371" s="120" t="s">
        <v>37</v>
      </c>
      <c r="M371" s="121">
        <v>0</v>
      </c>
      <c r="N371" s="121">
        <f t="shared" si="3"/>
        <v>0</v>
      </c>
      <c r="O371" s="121">
        <v>0</v>
      </c>
      <c r="P371" s="121">
        <f t="shared" si="4"/>
        <v>0</v>
      </c>
      <c r="Q371" s="121">
        <v>0</v>
      </c>
      <c r="R371" s="122">
        <f t="shared" si="5"/>
        <v>0</v>
      </c>
      <c r="S371" s="25"/>
      <c r="T371" s="25"/>
      <c r="U371" s="25"/>
      <c r="V371" s="25"/>
      <c r="W371" s="25"/>
      <c r="X371" s="25"/>
      <c r="Y371" s="25"/>
      <c r="Z371" s="25"/>
      <c r="AA371" s="25"/>
      <c r="AB371" s="25"/>
      <c r="AC371" s="25"/>
      <c r="AP371" s="123" t="s">
        <v>143</v>
      </c>
      <c r="AR371" s="123" t="s">
        <v>145</v>
      </c>
      <c r="AS371" s="123" t="s">
        <v>67</v>
      </c>
      <c r="AW371" s="14" t="s">
        <v>144</v>
      </c>
      <c r="BC371" s="124" t="e">
        <f>IF(L371="základní",#REF!,0)</f>
        <v>#REF!</v>
      </c>
      <c r="BD371" s="124">
        <f>IF(L371="snížená",#REF!,0)</f>
        <v>0</v>
      </c>
      <c r="BE371" s="124">
        <f>IF(L371="zákl. přenesená",#REF!,0)</f>
        <v>0</v>
      </c>
      <c r="BF371" s="124">
        <f>IF(L371="sníž. přenesená",#REF!,0)</f>
        <v>0</v>
      </c>
      <c r="BG371" s="124">
        <f>IF(L371="nulová",#REF!,0)</f>
        <v>0</v>
      </c>
      <c r="BH371" s="14" t="s">
        <v>65</v>
      </c>
      <c r="BI371" s="124" t="e">
        <f>ROUND(#REF!*H371,2)</f>
        <v>#REF!</v>
      </c>
      <c r="BJ371" s="14" t="s">
        <v>143</v>
      </c>
      <c r="BK371" s="123" t="s">
        <v>2346</v>
      </c>
    </row>
    <row r="372" spans="1:63" s="12" customFormat="1" ht="22.9" customHeight="1" x14ac:dyDescent="0.2">
      <c r="B372" s="103"/>
      <c r="D372" s="104" t="s">
        <v>56</v>
      </c>
      <c r="E372" s="125" t="s">
        <v>3133</v>
      </c>
      <c r="F372" s="125" t="s">
        <v>3134</v>
      </c>
      <c r="J372" s="103"/>
      <c r="K372" s="106"/>
      <c r="L372" s="107"/>
      <c r="M372" s="107"/>
      <c r="N372" s="108">
        <f>N373</f>
        <v>0</v>
      </c>
      <c r="O372" s="107"/>
      <c r="P372" s="108">
        <f>P373</f>
        <v>0</v>
      </c>
      <c r="Q372" s="107"/>
      <c r="R372" s="109">
        <f>R373</f>
        <v>0</v>
      </c>
      <c r="AP372" s="104" t="s">
        <v>65</v>
      </c>
      <c r="AR372" s="110" t="s">
        <v>56</v>
      </c>
      <c r="AS372" s="110" t="s">
        <v>65</v>
      </c>
      <c r="AW372" s="104" t="s">
        <v>144</v>
      </c>
      <c r="BI372" s="111" t="e">
        <f>BI373</f>
        <v>#REF!</v>
      </c>
    </row>
    <row r="373" spans="1:63" s="2" customFormat="1" ht="24.2" customHeight="1" x14ac:dyDescent="0.2">
      <c r="A373" s="25"/>
      <c r="B373" s="112"/>
      <c r="C373" s="113" t="s">
        <v>525</v>
      </c>
      <c r="D373" s="113" t="s">
        <v>145</v>
      </c>
      <c r="E373" s="114" t="s">
        <v>3135</v>
      </c>
      <c r="F373" s="115" t="s">
        <v>3136</v>
      </c>
      <c r="G373" s="116" t="s">
        <v>169</v>
      </c>
      <c r="H373" s="117">
        <v>0.73599999999999999</v>
      </c>
      <c r="I373" s="118"/>
      <c r="J373" s="26"/>
      <c r="K373" s="119" t="s">
        <v>1</v>
      </c>
      <c r="L373" s="120" t="s">
        <v>37</v>
      </c>
      <c r="M373" s="121">
        <v>0</v>
      </c>
      <c r="N373" s="121">
        <f>M373*H373</f>
        <v>0</v>
      </c>
      <c r="O373" s="121">
        <v>0</v>
      </c>
      <c r="P373" s="121">
        <f>O373*H373</f>
        <v>0</v>
      </c>
      <c r="Q373" s="121">
        <v>0</v>
      </c>
      <c r="R373" s="122">
        <f>Q373*H373</f>
        <v>0</v>
      </c>
      <c r="S373" s="25"/>
      <c r="T373" s="25"/>
      <c r="U373" s="25"/>
      <c r="V373" s="25"/>
      <c r="W373" s="25"/>
      <c r="X373" s="25"/>
      <c r="Y373" s="25"/>
      <c r="Z373" s="25"/>
      <c r="AA373" s="25"/>
      <c r="AB373" s="25"/>
      <c r="AC373" s="25"/>
      <c r="AP373" s="123" t="s">
        <v>143</v>
      </c>
      <c r="AR373" s="123" t="s">
        <v>145</v>
      </c>
      <c r="AS373" s="123" t="s">
        <v>67</v>
      </c>
      <c r="AW373" s="14" t="s">
        <v>144</v>
      </c>
      <c r="BC373" s="124" t="e">
        <f>IF(L373="základní",#REF!,0)</f>
        <v>#REF!</v>
      </c>
      <c r="BD373" s="124">
        <f>IF(L373="snížená",#REF!,0)</f>
        <v>0</v>
      </c>
      <c r="BE373" s="124">
        <f>IF(L373="zákl. přenesená",#REF!,0)</f>
        <v>0</v>
      </c>
      <c r="BF373" s="124">
        <f>IF(L373="sníž. přenesená",#REF!,0)</f>
        <v>0</v>
      </c>
      <c r="BG373" s="124">
        <f>IF(L373="nulová",#REF!,0)</f>
        <v>0</v>
      </c>
      <c r="BH373" s="14" t="s">
        <v>65</v>
      </c>
      <c r="BI373" s="124" t="e">
        <f>ROUND(#REF!*H373,2)</f>
        <v>#REF!</v>
      </c>
      <c r="BJ373" s="14" t="s">
        <v>143</v>
      </c>
      <c r="BK373" s="123" t="s">
        <v>2872</v>
      </c>
    </row>
    <row r="374" spans="1:63" s="12" customFormat="1" ht="22.9" customHeight="1" x14ac:dyDescent="0.2">
      <c r="B374" s="103"/>
      <c r="D374" s="104" t="s">
        <v>56</v>
      </c>
      <c r="E374" s="125" t="s">
        <v>3137</v>
      </c>
      <c r="F374" s="125" t="s">
        <v>3138</v>
      </c>
      <c r="J374" s="103"/>
      <c r="K374" s="106"/>
      <c r="L374" s="107"/>
      <c r="M374" s="107"/>
      <c r="N374" s="108">
        <f>SUM(N375:N383)</f>
        <v>0</v>
      </c>
      <c r="O374" s="107"/>
      <c r="P374" s="108">
        <f>SUM(P375:P383)</f>
        <v>0</v>
      </c>
      <c r="Q374" s="107"/>
      <c r="R374" s="109">
        <f>SUM(R375:R383)</f>
        <v>0</v>
      </c>
      <c r="AP374" s="104" t="s">
        <v>65</v>
      </c>
      <c r="AR374" s="110" t="s">
        <v>56</v>
      </c>
      <c r="AS374" s="110" t="s">
        <v>65</v>
      </c>
      <c r="AW374" s="104" t="s">
        <v>144</v>
      </c>
      <c r="BI374" s="111" t="e">
        <f>SUM(BI375:BI383)</f>
        <v>#REF!</v>
      </c>
    </row>
    <row r="375" spans="1:63" s="2" customFormat="1" ht="16.5" customHeight="1" x14ac:dyDescent="0.2">
      <c r="A375" s="25"/>
      <c r="B375" s="112"/>
      <c r="C375" s="113" t="s">
        <v>529</v>
      </c>
      <c r="D375" s="113" t="s">
        <v>145</v>
      </c>
      <c r="E375" s="114" t="s">
        <v>3139</v>
      </c>
      <c r="F375" s="115" t="s">
        <v>3140</v>
      </c>
      <c r="G375" s="116" t="s">
        <v>198</v>
      </c>
      <c r="H375" s="117">
        <v>58.911000000000001</v>
      </c>
      <c r="I375" s="118"/>
      <c r="J375" s="26"/>
      <c r="K375" s="119" t="s">
        <v>1</v>
      </c>
      <c r="L375" s="120" t="s">
        <v>37</v>
      </c>
      <c r="M375" s="121">
        <v>0</v>
      </c>
      <c r="N375" s="121">
        <f t="shared" ref="N375:N383" si="6">M375*H375</f>
        <v>0</v>
      </c>
      <c r="O375" s="121">
        <v>0</v>
      </c>
      <c r="P375" s="121">
        <f t="shared" ref="P375:P383" si="7">O375*H375</f>
        <v>0</v>
      </c>
      <c r="Q375" s="121">
        <v>0</v>
      </c>
      <c r="R375" s="122">
        <f t="shared" ref="R375:R383" si="8">Q375*H375</f>
        <v>0</v>
      </c>
      <c r="S375" s="25"/>
      <c r="T375" s="25"/>
      <c r="U375" s="25"/>
      <c r="V375" s="25"/>
      <c r="W375" s="25"/>
      <c r="X375" s="25"/>
      <c r="Y375" s="25"/>
      <c r="Z375" s="25"/>
      <c r="AA375" s="25"/>
      <c r="AB375" s="25"/>
      <c r="AC375" s="25"/>
      <c r="AP375" s="123" t="s">
        <v>143</v>
      </c>
      <c r="AR375" s="123" t="s">
        <v>145</v>
      </c>
      <c r="AS375" s="123" t="s">
        <v>67</v>
      </c>
      <c r="AW375" s="14" t="s">
        <v>144</v>
      </c>
      <c r="BC375" s="124" t="e">
        <f>IF(L375="základní",#REF!,0)</f>
        <v>#REF!</v>
      </c>
      <c r="BD375" s="124">
        <f>IF(L375="snížená",#REF!,0)</f>
        <v>0</v>
      </c>
      <c r="BE375" s="124">
        <f>IF(L375="zákl. přenesená",#REF!,0)</f>
        <v>0</v>
      </c>
      <c r="BF375" s="124">
        <f>IF(L375="sníž. přenesená",#REF!,0)</f>
        <v>0</v>
      </c>
      <c r="BG375" s="124">
        <f>IF(L375="nulová",#REF!,0)</f>
        <v>0</v>
      </c>
      <c r="BH375" s="14" t="s">
        <v>65</v>
      </c>
      <c r="BI375" s="124" t="e">
        <f>ROUND(#REF!*H375,2)</f>
        <v>#REF!</v>
      </c>
      <c r="BJ375" s="14" t="s">
        <v>143</v>
      </c>
      <c r="BK375" s="123" t="s">
        <v>2878</v>
      </c>
    </row>
    <row r="376" spans="1:63" s="2" customFormat="1" ht="16.5" customHeight="1" x14ac:dyDescent="0.2">
      <c r="A376" s="25"/>
      <c r="B376" s="112"/>
      <c r="C376" s="113" t="s">
        <v>942</v>
      </c>
      <c r="D376" s="113" t="s">
        <v>145</v>
      </c>
      <c r="E376" s="114" t="s">
        <v>3141</v>
      </c>
      <c r="F376" s="115" t="s">
        <v>3142</v>
      </c>
      <c r="G376" s="116" t="s">
        <v>198</v>
      </c>
      <c r="H376" s="117">
        <v>1067.758</v>
      </c>
      <c r="I376" s="118"/>
      <c r="J376" s="26"/>
      <c r="K376" s="119" t="s">
        <v>1</v>
      </c>
      <c r="L376" s="120" t="s">
        <v>37</v>
      </c>
      <c r="M376" s="121">
        <v>0</v>
      </c>
      <c r="N376" s="121">
        <f t="shared" si="6"/>
        <v>0</v>
      </c>
      <c r="O376" s="121">
        <v>0</v>
      </c>
      <c r="P376" s="121">
        <f t="shared" si="7"/>
        <v>0</v>
      </c>
      <c r="Q376" s="121">
        <v>0</v>
      </c>
      <c r="R376" s="122">
        <f t="shared" si="8"/>
        <v>0</v>
      </c>
      <c r="S376" s="25"/>
      <c r="T376" s="25"/>
      <c r="U376" s="25"/>
      <c r="V376" s="25"/>
      <c r="W376" s="25"/>
      <c r="X376" s="25"/>
      <c r="Y376" s="25"/>
      <c r="Z376" s="25"/>
      <c r="AA376" s="25"/>
      <c r="AB376" s="25"/>
      <c r="AC376" s="25"/>
      <c r="AP376" s="123" t="s">
        <v>143</v>
      </c>
      <c r="AR376" s="123" t="s">
        <v>145</v>
      </c>
      <c r="AS376" s="123" t="s">
        <v>67</v>
      </c>
      <c r="AW376" s="14" t="s">
        <v>144</v>
      </c>
      <c r="BC376" s="124" t="e">
        <f>IF(L376="základní",#REF!,0)</f>
        <v>#REF!</v>
      </c>
      <c r="BD376" s="124">
        <f>IF(L376="snížená",#REF!,0)</f>
        <v>0</v>
      </c>
      <c r="BE376" s="124">
        <f>IF(L376="zákl. přenesená",#REF!,0)</f>
        <v>0</v>
      </c>
      <c r="BF376" s="124">
        <f>IF(L376="sníž. přenesená",#REF!,0)</f>
        <v>0</v>
      </c>
      <c r="BG376" s="124">
        <f>IF(L376="nulová",#REF!,0)</f>
        <v>0</v>
      </c>
      <c r="BH376" s="14" t="s">
        <v>65</v>
      </c>
      <c r="BI376" s="124" t="e">
        <f>ROUND(#REF!*H376,2)</f>
        <v>#REF!</v>
      </c>
      <c r="BJ376" s="14" t="s">
        <v>143</v>
      </c>
      <c r="BK376" s="123" t="s">
        <v>2881</v>
      </c>
    </row>
    <row r="377" spans="1:63" s="2" customFormat="1" ht="16.5" customHeight="1" x14ac:dyDescent="0.2">
      <c r="A377" s="25"/>
      <c r="B377" s="112"/>
      <c r="C377" s="113" t="s">
        <v>946</v>
      </c>
      <c r="D377" s="113" t="s">
        <v>145</v>
      </c>
      <c r="E377" s="114" t="s">
        <v>3143</v>
      </c>
      <c r="F377" s="115" t="s">
        <v>3144</v>
      </c>
      <c r="G377" s="116" t="s">
        <v>198</v>
      </c>
      <c r="H377" s="117">
        <v>1362.3119999999999</v>
      </c>
      <c r="I377" s="118"/>
      <c r="J377" s="26"/>
      <c r="K377" s="119" t="s">
        <v>1</v>
      </c>
      <c r="L377" s="120" t="s">
        <v>37</v>
      </c>
      <c r="M377" s="121">
        <v>0</v>
      </c>
      <c r="N377" s="121">
        <f t="shared" si="6"/>
        <v>0</v>
      </c>
      <c r="O377" s="121">
        <v>0</v>
      </c>
      <c r="P377" s="121">
        <f t="shared" si="7"/>
        <v>0</v>
      </c>
      <c r="Q377" s="121">
        <v>0</v>
      </c>
      <c r="R377" s="122">
        <f t="shared" si="8"/>
        <v>0</v>
      </c>
      <c r="S377" s="25"/>
      <c r="T377" s="25"/>
      <c r="U377" s="25"/>
      <c r="V377" s="25"/>
      <c r="W377" s="25"/>
      <c r="X377" s="25"/>
      <c r="Y377" s="25"/>
      <c r="Z377" s="25"/>
      <c r="AA377" s="25"/>
      <c r="AB377" s="25"/>
      <c r="AC377" s="25"/>
      <c r="AP377" s="123" t="s">
        <v>143</v>
      </c>
      <c r="AR377" s="123" t="s">
        <v>145</v>
      </c>
      <c r="AS377" s="123" t="s">
        <v>67</v>
      </c>
      <c r="AW377" s="14" t="s">
        <v>144</v>
      </c>
      <c r="BC377" s="124" t="e">
        <f>IF(L377="základní",#REF!,0)</f>
        <v>#REF!</v>
      </c>
      <c r="BD377" s="124">
        <f>IF(L377="snížená",#REF!,0)</f>
        <v>0</v>
      </c>
      <c r="BE377" s="124">
        <f>IF(L377="zákl. přenesená",#REF!,0)</f>
        <v>0</v>
      </c>
      <c r="BF377" s="124">
        <f>IF(L377="sníž. přenesená",#REF!,0)</f>
        <v>0</v>
      </c>
      <c r="BG377" s="124">
        <f>IF(L377="nulová",#REF!,0)</f>
        <v>0</v>
      </c>
      <c r="BH377" s="14" t="s">
        <v>65</v>
      </c>
      <c r="BI377" s="124" t="e">
        <f>ROUND(#REF!*H377,2)</f>
        <v>#REF!</v>
      </c>
      <c r="BJ377" s="14" t="s">
        <v>143</v>
      </c>
      <c r="BK377" s="123" t="s">
        <v>2886</v>
      </c>
    </row>
    <row r="378" spans="1:63" s="2" customFormat="1" ht="16.5" customHeight="1" x14ac:dyDescent="0.2">
      <c r="A378" s="25"/>
      <c r="B378" s="112"/>
      <c r="C378" s="113" t="s">
        <v>952</v>
      </c>
      <c r="D378" s="113" t="s">
        <v>145</v>
      </c>
      <c r="E378" s="114" t="s">
        <v>3145</v>
      </c>
      <c r="F378" s="115" t="s">
        <v>3146</v>
      </c>
      <c r="G378" s="116" t="s">
        <v>198</v>
      </c>
      <c r="H378" s="117">
        <v>81.001999999999995</v>
      </c>
      <c r="I378" s="118"/>
      <c r="J378" s="26"/>
      <c r="K378" s="119" t="s">
        <v>1</v>
      </c>
      <c r="L378" s="120" t="s">
        <v>37</v>
      </c>
      <c r="M378" s="121">
        <v>0</v>
      </c>
      <c r="N378" s="121">
        <f t="shared" si="6"/>
        <v>0</v>
      </c>
      <c r="O378" s="121">
        <v>0</v>
      </c>
      <c r="P378" s="121">
        <f t="shared" si="7"/>
        <v>0</v>
      </c>
      <c r="Q378" s="121">
        <v>0</v>
      </c>
      <c r="R378" s="122">
        <f t="shared" si="8"/>
        <v>0</v>
      </c>
      <c r="S378" s="25"/>
      <c r="T378" s="25"/>
      <c r="U378" s="25"/>
      <c r="V378" s="25"/>
      <c r="W378" s="25"/>
      <c r="X378" s="25"/>
      <c r="Y378" s="25"/>
      <c r="Z378" s="25"/>
      <c r="AA378" s="25"/>
      <c r="AB378" s="25"/>
      <c r="AC378" s="25"/>
      <c r="AP378" s="123" t="s">
        <v>143</v>
      </c>
      <c r="AR378" s="123" t="s">
        <v>145</v>
      </c>
      <c r="AS378" s="123" t="s">
        <v>67</v>
      </c>
      <c r="AW378" s="14" t="s">
        <v>144</v>
      </c>
      <c r="BC378" s="124" t="e">
        <f>IF(L378="základní",#REF!,0)</f>
        <v>#REF!</v>
      </c>
      <c r="BD378" s="124">
        <f>IF(L378="snížená",#REF!,0)</f>
        <v>0</v>
      </c>
      <c r="BE378" s="124">
        <f>IF(L378="zákl. přenesená",#REF!,0)</f>
        <v>0</v>
      </c>
      <c r="BF378" s="124">
        <f>IF(L378="sníž. přenesená",#REF!,0)</f>
        <v>0</v>
      </c>
      <c r="BG378" s="124">
        <f>IF(L378="nulová",#REF!,0)</f>
        <v>0</v>
      </c>
      <c r="BH378" s="14" t="s">
        <v>65</v>
      </c>
      <c r="BI378" s="124" t="e">
        <f>ROUND(#REF!*H378,2)</f>
        <v>#REF!</v>
      </c>
      <c r="BJ378" s="14" t="s">
        <v>143</v>
      </c>
      <c r="BK378" s="123" t="s">
        <v>2888</v>
      </c>
    </row>
    <row r="379" spans="1:63" s="2" customFormat="1" ht="16.5" customHeight="1" x14ac:dyDescent="0.2">
      <c r="A379" s="25"/>
      <c r="B379" s="112"/>
      <c r="C379" s="113" t="s">
        <v>956</v>
      </c>
      <c r="D379" s="113" t="s">
        <v>145</v>
      </c>
      <c r="E379" s="114" t="s">
        <v>3147</v>
      </c>
      <c r="F379" s="115" t="s">
        <v>3148</v>
      </c>
      <c r="G379" s="116" t="s">
        <v>198</v>
      </c>
      <c r="H379" s="117">
        <v>81.001999999999995</v>
      </c>
      <c r="I379" s="118"/>
      <c r="J379" s="26"/>
      <c r="K379" s="119" t="s">
        <v>1</v>
      </c>
      <c r="L379" s="120" t="s">
        <v>37</v>
      </c>
      <c r="M379" s="121">
        <v>0</v>
      </c>
      <c r="N379" s="121">
        <f t="shared" si="6"/>
        <v>0</v>
      </c>
      <c r="O379" s="121">
        <v>0</v>
      </c>
      <c r="P379" s="121">
        <f t="shared" si="7"/>
        <v>0</v>
      </c>
      <c r="Q379" s="121">
        <v>0</v>
      </c>
      <c r="R379" s="122">
        <f t="shared" si="8"/>
        <v>0</v>
      </c>
      <c r="S379" s="25"/>
      <c r="T379" s="25"/>
      <c r="U379" s="25"/>
      <c r="V379" s="25"/>
      <c r="W379" s="25"/>
      <c r="X379" s="25"/>
      <c r="Y379" s="25"/>
      <c r="Z379" s="25"/>
      <c r="AA379" s="25"/>
      <c r="AB379" s="25"/>
      <c r="AC379" s="25"/>
      <c r="AP379" s="123" t="s">
        <v>143</v>
      </c>
      <c r="AR379" s="123" t="s">
        <v>145</v>
      </c>
      <c r="AS379" s="123" t="s">
        <v>67</v>
      </c>
      <c r="AW379" s="14" t="s">
        <v>144</v>
      </c>
      <c r="BC379" s="124" t="e">
        <f>IF(L379="základní",#REF!,0)</f>
        <v>#REF!</v>
      </c>
      <c r="BD379" s="124">
        <f>IF(L379="snížená",#REF!,0)</f>
        <v>0</v>
      </c>
      <c r="BE379" s="124">
        <f>IF(L379="zákl. přenesená",#REF!,0)</f>
        <v>0</v>
      </c>
      <c r="BF379" s="124">
        <f>IF(L379="sníž. přenesená",#REF!,0)</f>
        <v>0</v>
      </c>
      <c r="BG379" s="124">
        <f>IF(L379="nulová",#REF!,0)</f>
        <v>0</v>
      </c>
      <c r="BH379" s="14" t="s">
        <v>65</v>
      </c>
      <c r="BI379" s="124" t="e">
        <f>ROUND(#REF!*H379,2)</f>
        <v>#REF!</v>
      </c>
      <c r="BJ379" s="14" t="s">
        <v>143</v>
      </c>
      <c r="BK379" s="123" t="s">
        <v>2893</v>
      </c>
    </row>
    <row r="380" spans="1:63" s="2" customFormat="1" ht="16.5" customHeight="1" x14ac:dyDescent="0.2">
      <c r="A380" s="25"/>
      <c r="B380" s="112"/>
      <c r="C380" s="113" t="s">
        <v>960</v>
      </c>
      <c r="D380" s="113" t="s">
        <v>145</v>
      </c>
      <c r="E380" s="114" t="s">
        <v>3149</v>
      </c>
      <c r="F380" s="115" t="s">
        <v>3150</v>
      </c>
      <c r="G380" s="116" t="s">
        <v>198</v>
      </c>
      <c r="H380" s="117">
        <v>125.185</v>
      </c>
      <c r="I380" s="118"/>
      <c r="J380" s="26"/>
      <c r="K380" s="119" t="s">
        <v>1</v>
      </c>
      <c r="L380" s="120" t="s">
        <v>37</v>
      </c>
      <c r="M380" s="121">
        <v>0</v>
      </c>
      <c r="N380" s="121">
        <f t="shared" si="6"/>
        <v>0</v>
      </c>
      <c r="O380" s="121">
        <v>0</v>
      </c>
      <c r="P380" s="121">
        <f t="shared" si="7"/>
        <v>0</v>
      </c>
      <c r="Q380" s="121">
        <v>0</v>
      </c>
      <c r="R380" s="122">
        <f t="shared" si="8"/>
        <v>0</v>
      </c>
      <c r="S380" s="25"/>
      <c r="T380" s="25"/>
      <c r="U380" s="25"/>
      <c r="V380" s="25"/>
      <c r="W380" s="25"/>
      <c r="X380" s="25"/>
      <c r="Y380" s="25"/>
      <c r="Z380" s="25"/>
      <c r="AA380" s="25"/>
      <c r="AB380" s="25"/>
      <c r="AC380" s="25"/>
      <c r="AP380" s="123" t="s">
        <v>143</v>
      </c>
      <c r="AR380" s="123" t="s">
        <v>145</v>
      </c>
      <c r="AS380" s="123" t="s">
        <v>67</v>
      </c>
      <c r="AW380" s="14" t="s">
        <v>144</v>
      </c>
      <c r="BC380" s="124" t="e">
        <f>IF(L380="základní",#REF!,0)</f>
        <v>#REF!</v>
      </c>
      <c r="BD380" s="124">
        <f>IF(L380="snížená",#REF!,0)</f>
        <v>0</v>
      </c>
      <c r="BE380" s="124">
        <f>IF(L380="zákl. přenesená",#REF!,0)</f>
        <v>0</v>
      </c>
      <c r="BF380" s="124">
        <f>IF(L380="sníž. přenesená",#REF!,0)</f>
        <v>0</v>
      </c>
      <c r="BG380" s="124">
        <f>IF(L380="nulová",#REF!,0)</f>
        <v>0</v>
      </c>
      <c r="BH380" s="14" t="s">
        <v>65</v>
      </c>
      <c r="BI380" s="124" t="e">
        <f>ROUND(#REF!*H380,2)</f>
        <v>#REF!</v>
      </c>
      <c r="BJ380" s="14" t="s">
        <v>143</v>
      </c>
      <c r="BK380" s="123" t="s">
        <v>3151</v>
      </c>
    </row>
    <row r="381" spans="1:63" s="2" customFormat="1" ht="16.5" customHeight="1" x14ac:dyDescent="0.2">
      <c r="A381" s="25"/>
      <c r="B381" s="112"/>
      <c r="C381" s="113" t="s">
        <v>964</v>
      </c>
      <c r="D381" s="113" t="s">
        <v>145</v>
      </c>
      <c r="E381" s="114" t="s">
        <v>3152</v>
      </c>
      <c r="F381" s="115" t="s">
        <v>3153</v>
      </c>
      <c r="G381" s="116" t="s">
        <v>198</v>
      </c>
      <c r="H381" s="117">
        <v>868.93399999999997</v>
      </c>
      <c r="I381" s="118"/>
      <c r="J381" s="26"/>
      <c r="K381" s="119" t="s">
        <v>1</v>
      </c>
      <c r="L381" s="120" t="s">
        <v>37</v>
      </c>
      <c r="M381" s="121">
        <v>0</v>
      </c>
      <c r="N381" s="121">
        <f t="shared" si="6"/>
        <v>0</v>
      </c>
      <c r="O381" s="121">
        <v>0</v>
      </c>
      <c r="P381" s="121">
        <f t="shared" si="7"/>
        <v>0</v>
      </c>
      <c r="Q381" s="121">
        <v>0</v>
      </c>
      <c r="R381" s="122">
        <f t="shared" si="8"/>
        <v>0</v>
      </c>
      <c r="S381" s="25"/>
      <c r="T381" s="25"/>
      <c r="U381" s="25"/>
      <c r="V381" s="25"/>
      <c r="W381" s="25"/>
      <c r="X381" s="25"/>
      <c r="Y381" s="25"/>
      <c r="Z381" s="25"/>
      <c r="AA381" s="25"/>
      <c r="AB381" s="25"/>
      <c r="AC381" s="25"/>
      <c r="AP381" s="123" t="s">
        <v>143</v>
      </c>
      <c r="AR381" s="123" t="s">
        <v>145</v>
      </c>
      <c r="AS381" s="123" t="s">
        <v>67</v>
      </c>
      <c r="AW381" s="14" t="s">
        <v>144</v>
      </c>
      <c r="BC381" s="124" t="e">
        <f>IF(L381="základní",#REF!,0)</f>
        <v>#REF!</v>
      </c>
      <c r="BD381" s="124">
        <f>IF(L381="snížená",#REF!,0)</f>
        <v>0</v>
      </c>
      <c r="BE381" s="124">
        <f>IF(L381="zákl. přenesená",#REF!,0)</f>
        <v>0</v>
      </c>
      <c r="BF381" s="124">
        <f>IF(L381="sníž. přenesená",#REF!,0)</f>
        <v>0</v>
      </c>
      <c r="BG381" s="124">
        <f>IF(L381="nulová",#REF!,0)</f>
        <v>0</v>
      </c>
      <c r="BH381" s="14" t="s">
        <v>65</v>
      </c>
      <c r="BI381" s="124" t="e">
        <f>ROUND(#REF!*H381,2)</f>
        <v>#REF!</v>
      </c>
      <c r="BJ381" s="14" t="s">
        <v>143</v>
      </c>
      <c r="BK381" s="123" t="s">
        <v>3154</v>
      </c>
    </row>
    <row r="382" spans="1:63" s="2" customFormat="1" ht="16.5" customHeight="1" x14ac:dyDescent="0.2">
      <c r="A382" s="25"/>
      <c r="B382" s="112"/>
      <c r="C382" s="113" t="s">
        <v>968</v>
      </c>
      <c r="D382" s="113" t="s">
        <v>145</v>
      </c>
      <c r="E382" s="114" t="s">
        <v>3155</v>
      </c>
      <c r="F382" s="115" t="s">
        <v>3156</v>
      </c>
      <c r="G382" s="116" t="s">
        <v>198</v>
      </c>
      <c r="H382" s="117">
        <v>30.928000000000001</v>
      </c>
      <c r="I382" s="118"/>
      <c r="J382" s="26"/>
      <c r="K382" s="119" t="s">
        <v>1</v>
      </c>
      <c r="L382" s="120" t="s">
        <v>37</v>
      </c>
      <c r="M382" s="121">
        <v>0</v>
      </c>
      <c r="N382" s="121">
        <f t="shared" si="6"/>
        <v>0</v>
      </c>
      <c r="O382" s="121">
        <v>0</v>
      </c>
      <c r="P382" s="121">
        <f t="shared" si="7"/>
        <v>0</v>
      </c>
      <c r="Q382" s="121">
        <v>0</v>
      </c>
      <c r="R382" s="122">
        <f t="shared" si="8"/>
        <v>0</v>
      </c>
      <c r="S382" s="25"/>
      <c r="T382" s="25"/>
      <c r="U382" s="25"/>
      <c r="V382" s="25"/>
      <c r="W382" s="25"/>
      <c r="X382" s="25"/>
      <c r="Y382" s="25"/>
      <c r="Z382" s="25"/>
      <c r="AA382" s="25"/>
      <c r="AB382" s="25"/>
      <c r="AC382" s="25"/>
      <c r="AP382" s="123" t="s">
        <v>143</v>
      </c>
      <c r="AR382" s="123" t="s">
        <v>145</v>
      </c>
      <c r="AS382" s="123" t="s">
        <v>67</v>
      </c>
      <c r="AW382" s="14" t="s">
        <v>144</v>
      </c>
      <c r="BC382" s="124" t="e">
        <f>IF(L382="základní",#REF!,0)</f>
        <v>#REF!</v>
      </c>
      <c r="BD382" s="124">
        <f>IF(L382="snížená",#REF!,0)</f>
        <v>0</v>
      </c>
      <c r="BE382" s="124">
        <f>IF(L382="zákl. přenesená",#REF!,0)</f>
        <v>0</v>
      </c>
      <c r="BF382" s="124">
        <f>IF(L382="sníž. přenesená",#REF!,0)</f>
        <v>0</v>
      </c>
      <c r="BG382" s="124">
        <f>IF(L382="nulová",#REF!,0)</f>
        <v>0</v>
      </c>
      <c r="BH382" s="14" t="s">
        <v>65</v>
      </c>
      <c r="BI382" s="124" t="e">
        <f>ROUND(#REF!*H382,2)</f>
        <v>#REF!</v>
      </c>
      <c r="BJ382" s="14" t="s">
        <v>143</v>
      </c>
      <c r="BK382" s="123" t="s">
        <v>3157</v>
      </c>
    </row>
    <row r="383" spans="1:63" s="2" customFormat="1" ht="16.5" customHeight="1" x14ac:dyDescent="0.2">
      <c r="A383" s="25"/>
      <c r="B383" s="112"/>
      <c r="C383" s="113" t="s">
        <v>972</v>
      </c>
      <c r="D383" s="113" t="s">
        <v>145</v>
      </c>
      <c r="E383" s="114" t="s">
        <v>3158</v>
      </c>
      <c r="F383" s="115" t="s">
        <v>3159</v>
      </c>
      <c r="G383" s="116" t="s">
        <v>198</v>
      </c>
      <c r="H383" s="117">
        <v>33.137</v>
      </c>
      <c r="I383" s="118"/>
      <c r="J383" s="26"/>
      <c r="K383" s="119" t="s">
        <v>1</v>
      </c>
      <c r="L383" s="120" t="s">
        <v>37</v>
      </c>
      <c r="M383" s="121">
        <v>0</v>
      </c>
      <c r="N383" s="121">
        <f t="shared" si="6"/>
        <v>0</v>
      </c>
      <c r="O383" s="121">
        <v>0</v>
      </c>
      <c r="P383" s="121">
        <f t="shared" si="7"/>
        <v>0</v>
      </c>
      <c r="Q383" s="121">
        <v>0</v>
      </c>
      <c r="R383" s="122">
        <f t="shared" si="8"/>
        <v>0</v>
      </c>
      <c r="S383" s="25"/>
      <c r="T383" s="25"/>
      <c r="U383" s="25"/>
      <c r="V383" s="25"/>
      <c r="W383" s="25"/>
      <c r="X383" s="25"/>
      <c r="Y383" s="25"/>
      <c r="Z383" s="25"/>
      <c r="AA383" s="25"/>
      <c r="AB383" s="25"/>
      <c r="AC383" s="25"/>
      <c r="AP383" s="123" t="s">
        <v>143</v>
      </c>
      <c r="AR383" s="123" t="s">
        <v>145</v>
      </c>
      <c r="AS383" s="123" t="s">
        <v>67</v>
      </c>
      <c r="AW383" s="14" t="s">
        <v>144</v>
      </c>
      <c r="BC383" s="124" t="e">
        <f>IF(L383="základní",#REF!,0)</f>
        <v>#REF!</v>
      </c>
      <c r="BD383" s="124">
        <f>IF(L383="snížená",#REF!,0)</f>
        <v>0</v>
      </c>
      <c r="BE383" s="124">
        <f>IF(L383="zákl. přenesená",#REF!,0)</f>
        <v>0</v>
      </c>
      <c r="BF383" s="124">
        <f>IF(L383="sníž. přenesená",#REF!,0)</f>
        <v>0</v>
      </c>
      <c r="BG383" s="124">
        <f>IF(L383="nulová",#REF!,0)</f>
        <v>0</v>
      </c>
      <c r="BH383" s="14" t="s">
        <v>65</v>
      </c>
      <c r="BI383" s="124" t="e">
        <f>ROUND(#REF!*H383,2)</f>
        <v>#REF!</v>
      </c>
      <c r="BJ383" s="14" t="s">
        <v>143</v>
      </c>
      <c r="BK383" s="123" t="s">
        <v>3160</v>
      </c>
    </row>
    <row r="384" spans="1:63" s="12" customFormat="1" ht="22.9" customHeight="1" x14ac:dyDescent="0.2">
      <c r="B384" s="103"/>
      <c r="D384" s="104" t="s">
        <v>56</v>
      </c>
      <c r="E384" s="125" t="s">
        <v>3161</v>
      </c>
      <c r="F384" s="125" t="s">
        <v>3162</v>
      </c>
      <c r="J384" s="103"/>
      <c r="K384" s="106"/>
      <c r="L384" s="107"/>
      <c r="M384" s="107"/>
      <c r="N384" s="108">
        <f>SUM(N385:N386)</f>
        <v>0</v>
      </c>
      <c r="O384" s="107"/>
      <c r="P384" s="108">
        <f>SUM(P385:P386)</f>
        <v>0</v>
      </c>
      <c r="Q384" s="107"/>
      <c r="R384" s="109">
        <f>SUM(R385:R386)</f>
        <v>0</v>
      </c>
      <c r="AP384" s="104" t="s">
        <v>65</v>
      </c>
      <c r="AR384" s="110" t="s">
        <v>56</v>
      </c>
      <c r="AS384" s="110" t="s">
        <v>65</v>
      </c>
      <c r="AW384" s="104" t="s">
        <v>144</v>
      </c>
      <c r="BI384" s="111" t="e">
        <f>SUM(BI385:BI386)</f>
        <v>#REF!</v>
      </c>
    </row>
    <row r="385" spans="1:63" s="2" customFormat="1" ht="16.5" customHeight="1" x14ac:dyDescent="0.2">
      <c r="A385" s="25"/>
      <c r="B385" s="112"/>
      <c r="C385" s="113" t="s">
        <v>976</v>
      </c>
      <c r="D385" s="113" t="s">
        <v>145</v>
      </c>
      <c r="E385" s="114" t="s">
        <v>3163</v>
      </c>
      <c r="F385" s="115" t="s">
        <v>3164</v>
      </c>
      <c r="G385" s="116" t="s">
        <v>905</v>
      </c>
      <c r="H385" s="117">
        <v>0.73599999999999999</v>
      </c>
      <c r="I385" s="118"/>
      <c r="J385" s="26"/>
      <c r="K385" s="119" t="s">
        <v>1</v>
      </c>
      <c r="L385" s="120" t="s">
        <v>37</v>
      </c>
      <c r="M385" s="121">
        <v>0</v>
      </c>
      <c r="N385" s="121">
        <f>M385*H385</f>
        <v>0</v>
      </c>
      <c r="O385" s="121">
        <v>0</v>
      </c>
      <c r="P385" s="121">
        <f>O385*H385</f>
        <v>0</v>
      </c>
      <c r="Q385" s="121">
        <v>0</v>
      </c>
      <c r="R385" s="122">
        <f>Q385*H385</f>
        <v>0</v>
      </c>
      <c r="S385" s="25"/>
      <c r="T385" s="25"/>
      <c r="U385" s="25"/>
      <c r="V385" s="25"/>
      <c r="W385" s="25"/>
      <c r="X385" s="25"/>
      <c r="Y385" s="25"/>
      <c r="Z385" s="25"/>
      <c r="AA385" s="25"/>
      <c r="AB385" s="25"/>
      <c r="AC385" s="25"/>
      <c r="AP385" s="123" t="s">
        <v>143</v>
      </c>
      <c r="AR385" s="123" t="s">
        <v>145</v>
      </c>
      <c r="AS385" s="123" t="s">
        <v>67</v>
      </c>
      <c r="AW385" s="14" t="s">
        <v>144</v>
      </c>
      <c r="BC385" s="124" t="e">
        <f>IF(L385="základní",#REF!,0)</f>
        <v>#REF!</v>
      </c>
      <c r="BD385" s="124">
        <f>IF(L385="snížená",#REF!,0)</f>
        <v>0</v>
      </c>
      <c r="BE385" s="124">
        <f>IF(L385="zákl. přenesená",#REF!,0)</f>
        <v>0</v>
      </c>
      <c r="BF385" s="124">
        <f>IF(L385="sníž. přenesená",#REF!,0)</f>
        <v>0</v>
      </c>
      <c r="BG385" s="124">
        <f>IF(L385="nulová",#REF!,0)</f>
        <v>0</v>
      </c>
      <c r="BH385" s="14" t="s">
        <v>65</v>
      </c>
      <c r="BI385" s="124" t="e">
        <f>ROUND(#REF!*H385,2)</f>
        <v>#REF!</v>
      </c>
      <c r="BJ385" s="14" t="s">
        <v>143</v>
      </c>
      <c r="BK385" s="123" t="s">
        <v>3165</v>
      </c>
    </row>
    <row r="386" spans="1:63" s="2" customFormat="1" ht="16.5" customHeight="1" x14ac:dyDescent="0.2">
      <c r="A386" s="25"/>
      <c r="B386" s="112"/>
      <c r="C386" s="113" t="s">
        <v>980</v>
      </c>
      <c r="D386" s="113" t="s">
        <v>145</v>
      </c>
      <c r="E386" s="114" t="s">
        <v>3166</v>
      </c>
      <c r="F386" s="115" t="s">
        <v>3167</v>
      </c>
      <c r="G386" s="116" t="s">
        <v>905</v>
      </c>
      <c r="H386" s="117">
        <v>0.73599999999999999</v>
      </c>
      <c r="I386" s="118"/>
      <c r="J386" s="26"/>
      <c r="K386" s="119" t="s">
        <v>1</v>
      </c>
      <c r="L386" s="120" t="s">
        <v>37</v>
      </c>
      <c r="M386" s="121">
        <v>0</v>
      </c>
      <c r="N386" s="121">
        <f>M386*H386</f>
        <v>0</v>
      </c>
      <c r="O386" s="121">
        <v>0</v>
      </c>
      <c r="P386" s="121">
        <f>O386*H386</f>
        <v>0</v>
      </c>
      <c r="Q386" s="121">
        <v>0</v>
      </c>
      <c r="R386" s="122">
        <f>Q386*H386</f>
        <v>0</v>
      </c>
      <c r="S386" s="25"/>
      <c r="T386" s="25"/>
      <c r="U386" s="25"/>
      <c r="V386" s="25"/>
      <c r="W386" s="25"/>
      <c r="X386" s="25"/>
      <c r="Y386" s="25"/>
      <c r="Z386" s="25"/>
      <c r="AA386" s="25"/>
      <c r="AB386" s="25"/>
      <c r="AC386" s="25"/>
      <c r="AP386" s="123" t="s">
        <v>143</v>
      </c>
      <c r="AR386" s="123" t="s">
        <v>145</v>
      </c>
      <c r="AS386" s="123" t="s">
        <v>67</v>
      </c>
      <c r="AW386" s="14" t="s">
        <v>144</v>
      </c>
      <c r="BC386" s="124" t="e">
        <f>IF(L386="základní",#REF!,0)</f>
        <v>#REF!</v>
      </c>
      <c r="BD386" s="124">
        <f>IF(L386="snížená",#REF!,0)</f>
        <v>0</v>
      </c>
      <c r="BE386" s="124">
        <f>IF(L386="zákl. přenesená",#REF!,0)</f>
        <v>0</v>
      </c>
      <c r="BF386" s="124">
        <f>IF(L386="sníž. přenesená",#REF!,0)</f>
        <v>0</v>
      </c>
      <c r="BG386" s="124">
        <f>IF(L386="nulová",#REF!,0)</f>
        <v>0</v>
      </c>
      <c r="BH386" s="14" t="s">
        <v>65</v>
      </c>
      <c r="BI386" s="124" t="e">
        <f>ROUND(#REF!*H386,2)</f>
        <v>#REF!</v>
      </c>
      <c r="BJ386" s="14" t="s">
        <v>143</v>
      </c>
      <c r="BK386" s="123" t="s">
        <v>3168</v>
      </c>
    </row>
    <row r="387" spans="1:63" s="12" customFormat="1" ht="22.9" customHeight="1" x14ac:dyDescent="0.2">
      <c r="B387" s="103"/>
      <c r="D387" s="104" t="s">
        <v>56</v>
      </c>
      <c r="E387" s="125" t="s">
        <v>3169</v>
      </c>
      <c r="F387" s="125" t="s">
        <v>3170</v>
      </c>
      <c r="J387" s="103"/>
      <c r="K387" s="106"/>
      <c r="L387" s="107"/>
      <c r="M387" s="107"/>
      <c r="N387" s="108">
        <f>SUM(N388:N395)</f>
        <v>0</v>
      </c>
      <c r="O387" s="107"/>
      <c r="P387" s="108">
        <f>SUM(P388:P395)</f>
        <v>0</v>
      </c>
      <c r="Q387" s="107"/>
      <c r="R387" s="109">
        <f>SUM(R388:R395)</f>
        <v>0</v>
      </c>
      <c r="AP387" s="104" t="s">
        <v>65</v>
      </c>
      <c r="AR387" s="110" t="s">
        <v>56</v>
      </c>
      <c r="AS387" s="110" t="s">
        <v>65</v>
      </c>
      <c r="AW387" s="104" t="s">
        <v>144</v>
      </c>
      <c r="BI387" s="111" t="e">
        <f>SUM(BI388:BI395)</f>
        <v>#REF!</v>
      </c>
    </row>
    <row r="388" spans="1:63" s="2" customFormat="1" ht="16.5" customHeight="1" x14ac:dyDescent="0.2">
      <c r="A388" s="25"/>
      <c r="B388" s="112"/>
      <c r="C388" s="113" t="s">
        <v>984</v>
      </c>
      <c r="D388" s="113" t="s">
        <v>145</v>
      </c>
      <c r="E388" s="114" t="s">
        <v>3171</v>
      </c>
      <c r="F388" s="115" t="s">
        <v>3172</v>
      </c>
      <c r="G388" s="116" t="s">
        <v>198</v>
      </c>
      <c r="H388" s="117">
        <v>13.991</v>
      </c>
      <c r="I388" s="118"/>
      <c r="J388" s="26"/>
      <c r="K388" s="119" t="s">
        <v>1</v>
      </c>
      <c r="L388" s="120" t="s">
        <v>37</v>
      </c>
      <c r="M388" s="121">
        <v>0</v>
      </c>
      <c r="N388" s="121">
        <f t="shared" ref="N388:N395" si="9">M388*H388</f>
        <v>0</v>
      </c>
      <c r="O388" s="121">
        <v>0</v>
      </c>
      <c r="P388" s="121">
        <f t="shared" ref="P388:P395" si="10">O388*H388</f>
        <v>0</v>
      </c>
      <c r="Q388" s="121">
        <v>0</v>
      </c>
      <c r="R388" s="122">
        <f t="shared" ref="R388:R395" si="11">Q388*H388</f>
        <v>0</v>
      </c>
      <c r="S388" s="25"/>
      <c r="T388" s="25"/>
      <c r="U388" s="25"/>
      <c r="V388" s="25"/>
      <c r="W388" s="25"/>
      <c r="X388" s="25"/>
      <c r="Y388" s="25"/>
      <c r="Z388" s="25"/>
      <c r="AA388" s="25"/>
      <c r="AB388" s="25"/>
      <c r="AC388" s="25"/>
      <c r="AP388" s="123" t="s">
        <v>143</v>
      </c>
      <c r="AR388" s="123" t="s">
        <v>145</v>
      </c>
      <c r="AS388" s="123" t="s">
        <v>67</v>
      </c>
      <c r="AW388" s="14" t="s">
        <v>144</v>
      </c>
      <c r="BC388" s="124" t="e">
        <f>IF(L388="základní",#REF!,0)</f>
        <v>#REF!</v>
      </c>
      <c r="BD388" s="124">
        <f>IF(L388="snížená",#REF!,0)</f>
        <v>0</v>
      </c>
      <c r="BE388" s="124">
        <f>IF(L388="zákl. přenesená",#REF!,0)</f>
        <v>0</v>
      </c>
      <c r="BF388" s="124">
        <f>IF(L388="sníž. přenesená",#REF!,0)</f>
        <v>0</v>
      </c>
      <c r="BG388" s="124">
        <f>IF(L388="nulová",#REF!,0)</f>
        <v>0</v>
      </c>
      <c r="BH388" s="14" t="s">
        <v>65</v>
      </c>
      <c r="BI388" s="124" t="e">
        <f>ROUND(#REF!*H388,2)</f>
        <v>#REF!</v>
      </c>
      <c r="BJ388" s="14" t="s">
        <v>143</v>
      </c>
      <c r="BK388" s="123" t="s">
        <v>3173</v>
      </c>
    </row>
    <row r="389" spans="1:63" s="2" customFormat="1" ht="16.5" customHeight="1" x14ac:dyDescent="0.2">
      <c r="A389" s="25"/>
      <c r="B389" s="112"/>
      <c r="C389" s="113" t="s">
        <v>988</v>
      </c>
      <c r="D389" s="113" t="s">
        <v>145</v>
      </c>
      <c r="E389" s="114" t="s">
        <v>3174</v>
      </c>
      <c r="F389" s="115" t="s">
        <v>3175</v>
      </c>
      <c r="G389" s="116" t="s">
        <v>198</v>
      </c>
      <c r="H389" s="117">
        <v>13.991</v>
      </c>
      <c r="I389" s="118"/>
      <c r="J389" s="26"/>
      <c r="K389" s="119" t="s">
        <v>1</v>
      </c>
      <c r="L389" s="120" t="s">
        <v>37</v>
      </c>
      <c r="M389" s="121">
        <v>0</v>
      </c>
      <c r="N389" s="121">
        <f t="shared" si="9"/>
        <v>0</v>
      </c>
      <c r="O389" s="121">
        <v>0</v>
      </c>
      <c r="P389" s="121">
        <f t="shared" si="10"/>
        <v>0</v>
      </c>
      <c r="Q389" s="121">
        <v>0</v>
      </c>
      <c r="R389" s="122">
        <f t="shared" si="11"/>
        <v>0</v>
      </c>
      <c r="S389" s="25"/>
      <c r="T389" s="25"/>
      <c r="U389" s="25"/>
      <c r="V389" s="25"/>
      <c r="W389" s="25"/>
      <c r="X389" s="25"/>
      <c r="Y389" s="25"/>
      <c r="Z389" s="25"/>
      <c r="AA389" s="25"/>
      <c r="AB389" s="25"/>
      <c r="AC389" s="25"/>
      <c r="AP389" s="123" t="s">
        <v>143</v>
      </c>
      <c r="AR389" s="123" t="s">
        <v>145</v>
      </c>
      <c r="AS389" s="123" t="s">
        <v>67</v>
      </c>
      <c r="AW389" s="14" t="s">
        <v>144</v>
      </c>
      <c r="BC389" s="124" t="e">
        <f>IF(L389="základní",#REF!,0)</f>
        <v>#REF!</v>
      </c>
      <c r="BD389" s="124">
        <f>IF(L389="snížená",#REF!,0)</f>
        <v>0</v>
      </c>
      <c r="BE389" s="124">
        <f>IF(L389="zákl. přenesená",#REF!,0)</f>
        <v>0</v>
      </c>
      <c r="BF389" s="124">
        <f>IF(L389="sníž. přenesená",#REF!,0)</f>
        <v>0</v>
      </c>
      <c r="BG389" s="124">
        <f>IF(L389="nulová",#REF!,0)</f>
        <v>0</v>
      </c>
      <c r="BH389" s="14" t="s">
        <v>65</v>
      </c>
      <c r="BI389" s="124" t="e">
        <f>ROUND(#REF!*H389,2)</f>
        <v>#REF!</v>
      </c>
      <c r="BJ389" s="14" t="s">
        <v>143</v>
      </c>
      <c r="BK389" s="123" t="s">
        <v>3176</v>
      </c>
    </row>
    <row r="390" spans="1:63" s="2" customFormat="1" ht="16.5" customHeight="1" x14ac:dyDescent="0.2">
      <c r="A390" s="25"/>
      <c r="B390" s="112"/>
      <c r="C390" s="113" t="s">
        <v>992</v>
      </c>
      <c r="D390" s="113" t="s">
        <v>145</v>
      </c>
      <c r="E390" s="114" t="s">
        <v>3177</v>
      </c>
      <c r="F390" s="115" t="s">
        <v>3178</v>
      </c>
      <c r="G390" s="116" t="s">
        <v>198</v>
      </c>
      <c r="H390" s="117">
        <v>13.991</v>
      </c>
      <c r="I390" s="118"/>
      <c r="J390" s="26"/>
      <c r="K390" s="119" t="s">
        <v>1</v>
      </c>
      <c r="L390" s="120" t="s">
        <v>37</v>
      </c>
      <c r="M390" s="121">
        <v>0</v>
      </c>
      <c r="N390" s="121">
        <f t="shared" si="9"/>
        <v>0</v>
      </c>
      <c r="O390" s="121">
        <v>0</v>
      </c>
      <c r="P390" s="121">
        <f t="shared" si="10"/>
        <v>0</v>
      </c>
      <c r="Q390" s="121">
        <v>0</v>
      </c>
      <c r="R390" s="122">
        <f t="shared" si="11"/>
        <v>0</v>
      </c>
      <c r="S390" s="25"/>
      <c r="T390" s="25"/>
      <c r="U390" s="25"/>
      <c r="V390" s="25"/>
      <c r="W390" s="25"/>
      <c r="X390" s="25"/>
      <c r="Y390" s="25"/>
      <c r="Z390" s="25"/>
      <c r="AA390" s="25"/>
      <c r="AB390" s="25"/>
      <c r="AC390" s="25"/>
      <c r="AP390" s="123" t="s">
        <v>143</v>
      </c>
      <c r="AR390" s="123" t="s">
        <v>145</v>
      </c>
      <c r="AS390" s="123" t="s">
        <v>67</v>
      </c>
      <c r="AW390" s="14" t="s">
        <v>144</v>
      </c>
      <c r="BC390" s="124" t="e">
        <f>IF(L390="základní",#REF!,0)</f>
        <v>#REF!</v>
      </c>
      <c r="BD390" s="124">
        <f>IF(L390="snížená",#REF!,0)</f>
        <v>0</v>
      </c>
      <c r="BE390" s="124">
        <f>IF(L390="zákl. přenesená",#REF!,0)</f>
        <v>0</v>
      </c>
      <c r="BF390" s="124">
        <f>IF(L390="sníž. přenesená",#REF!,0)</f>
        <v>0</v>
      </c>
      <c r="BG390" s="124">
        <f>IF(L390="nulová",#REF!,0)</f>
        <v>0</v>
      </c>
      <c r="BH390" s="14" t="s">
        <v>65</v>
      </c>
      <c r="BI390" s="124" t="e">
        <f>ROUND(#REF!*H390,2)</f>
        <v>#REF!</v>
      </c>
      <c r="BJ390" s="14" t="s">
        <v>143</v>
      </c>
      <c r="BK390" s="123" t="s">
        <v>3179</v>
      </c>
    </row>
    <row r="391" spans="1:63" s="2" customFormat="1" ht="16.5" customHeight="1" x14ac:dyDescent="0.2">
      <c r="A391" s="25"/>
      <c r="B391" s="112"/>
      <c r="C391" s="113" t="s">
        <v>996</v>
      </c>
      <c r="D391" s="113" t="s">
        <v>145</v>
      </c>
      <c r="E391" s="114" t="s">
        <v>3180</v>
      </c>
      <c r="F391" s="115" t="s">
        <v>3181</v>
      </c>
      <c r="G391" s="116" t="s">
        <v>198</v>
      </c>
      <c r="H391" s="117">
        <v>2.2090000000000001</v>
      </c>
      <c r="I391" s="118"/>
      <c r="J391" s="26"/>
      <c r="K391" s="119" t="s">
        <v>1</v>
      </c>
      <c r="L391" s="120" t="s">
        <v>37</v>
      </c>
      <c r="M391" s="121">
        <v>0</v>
      </c>
      <c r="N391" s="121">
        <f t="shared" si="9"/>
        <v>0</v>
      </c>
      <c r="O391" s="121">
        <v>0</v>
      </c>
      <c r="P391" s="121">
        <f t="shared" si="10"/>
        <v>0</v>
      </c>
      <c r="Q391" s="121">
        <v>0</v>
      </c>
      <c r="R391" s="122">
        <f t="shared" si="11"/>
        <v>0</v>
      </c>
      <c r="S391" s="25"/>
      <c r="T391" s="25"/>
      <c r="U391" s="25"/>
      <c r="V391" s="25"/>
      <c r="W391" s="25"/>
      <c r="X391" s="25"/>
      <c r="Y391" s="25"/>
      <c r="Z391" s="25"/>
      <c r="AA391" s="25"/>
      <c r="AB391" s="25"/>
      <c r="AC391" s="25"/>
      <c r="AP391" s="123" t="s">
        <v>143</v>
      </c>
      <c r="AR391" s="123" t="s">
        <v>145</v>
      </c>
      <c r="AS391" s="123" t="s">
        <v>67</v>
      </c>
      <c r="AW391" s="14" t="s">
        <v>144</v>
      </c>
      <c r="BC391" s="124" t="e">
        <f>IF(L391="základní",#REF!,0)</f>
        <v>#REF!</v>
      </c>
      <c r="BD391" s="124">
        <f>IF(L391="snížená",#REF!,0)</f>
        <v>0</v>
      </c>
      <c r="BE391" s="124">
        <f>IF(L391="zákl. přenesená",#REF!,0)</f>
        <v>0</v>
      </c>
      <c r="BF391" s="124">
        <f>IF(L391="sníž. přenesená",#REF!,0)</f>
        <v>0</v>
      </c>
      <c r="BG391" s="124">
        <f>IF(L391="nulová",#REF!,0)</f>
        <v>0</v>
      </c>
      <c r="BH391" s="14" t="s">
        <v>65</v>
      </c>
      <c r="BI391" s="124" t="e">
        <f>ROUND(#REF!*H391,2)</f>
        <v>#REF!</v>
      </c>
      <c r="BJ391" s="14" t="s">
        <v>143</v>
      </c>
      <c r="BK391" s="123" t="s">
        <v>3182</v>
      </c>
    </row>
    <row r="392" spans="1:63" s="2" customFormat="1" ht="16.5" customHeight="1" x14ac:dyDescent="0.2">
      <c r="A392" s="25"/>
      <c r="B392" s="112"/>
      <c r="C392" s="113" t="s">
        <v>1000</v>
      </c>
      <c r="D392" s="113" t="s">
        <v>145</v>
      </c>
      <c r="E392" s="114" t="s">
        <v>3183</v>
      </c>
      <c r="F392" s="115" t="s">
        <v>3184</v>
      </c>
      <c r="G392" s="116" t="s">
        <v>198</v>
      </c>
      <c r="H392" s="117">
        <v>2.2090000000000001</v>
      </c>
      <c r="I392" s="118"/>
      <c r="J392" s="26"/>
      <c r="K392" s="119" t="s">
        <v>1</v>
      </c>
      <c r="L392" s="120" t="s">
        <v>37</v>
      </c>
      <c r="M392" s="121">
        <v>0</v>
      </c>
      <c r="N392" s="121">
        <f t="shared" si="9"/>
        <v>0</v>
      </c>
      <c r="O392" s="121">
        <v>0</v>
      </c>
      <c r="P392" s="121">
        <f t="shared" si="10"/>
        <v>0</v>
      </c>
      <c r="Q392" s="121">
        <v>0</v>
      </c>
      <c r="R392" s="122">
        <f t="shared" si="11"/>
        <v>0</v>
      </c>
      <c r="S392" s="25"/>
      <c r="T392" s="25"/>
      <c r="U392" s="25"/>
      <c r="V392" s="25"/>
      <c r="W392" s="25"/>
      <c r="X392" s="25"/>
      <c r="Y392" s="25"/>
      <c r="Z392" s="25"/>
      <c r="AA392" s="25"/>
      <c r="AB392" s="25"/>
      <c r="AC392" s="25"/>
      <c r="AP392" s="123" t="s">
        <v>143</v>
      </c>
      <c r="AR392" s="123" t="s">
        <v>145</v>
      </c>
      <c r="AS392" s="123" t="s">
        <v>67</v>
      </c>
      <c r="AW392" s="14" t="s">
        <v>144</v>
      </c>
      <c r="BC392" s="124" t="e">
        <f>IF(L392="základní",#REF!,0)</f>
        <v>#REF!</v>
      </c>
      <c r="BD392" s="124">
        <f>IF(L392="snížená",#REF!,0)</f>
        <v>0</v>
      </c>
      <c r="BE392" s="124">
        <f>IF(L392="zákl. přenesená",#REF!,0)</f>
        <v>0</v>
      </c>
      <c r="BF392" s="124">
        <f>IF(L392="sníž. přenesená",#REF!,0)</f>
        <v>0</v>
      </c>
      <c r="BG392" s="124">
        <f>IF(L392="nulová",#REF!,0)</f>
        <v>0</v>
      </c>
      <c r="BH392" s="14" t="s">
        <v>65</v>
      </c>
      <c r="BI392" s="124" t="e">
        <f>ROUND(#REF!*H392,2)</f>
        <v>#REF!</v>
      </c>
      <c r="BJ392" s="14" t="s">
        <v>143</v>
      </c>
      <c r="BK392" s="123" t="s">
        <v>3185</v>
      </c>
    </row>
    <row r="393" spans="1:63" s="2" customFormat="1" ht="16.5" customHeight="1" x14ac:dyDescent="0.2">
      <c r="A393" s="25"/>
      <c r="B393" s="112"/>
      <c r="C393" s="113" t="s">
        <v>1004</v>
      </c>
      <c r="D393" s="113" t="s">
        <v>145</v>
      </c>
      <c r="E393" s="114" t="s">
        <v>3186</v>
      </c>
      <c r="F393" s="115" t="s">
        <v>3187</v>
      </c>
      <c r="G393" s="116" t="s">
        <v>198</v>
      </c>
      <c r="H393" s="117">
        <v>2.2090000000000001</v>
      </c>
      <c r="I393" s="118"/>
      <c r="J393" s="26"/>
      <c r="K393" s="119" t="s">
        <v>1</v>
      </c>
      <c r="L393" s="120" t="s">
        <v>37</v>
      </c>
      <c r="M393" s="121">
        <v>0</v>
      </c>
      <c r="N393" s="121">
        <f t="shared" si="9"/>
        <v>0</v>
      </c>
      <c r="O393" s="121">
        <v>0</v>
      </c>
      <c r="P393" s="121">
        <f t="shared" si="10"/>
        <v>0</v>
      </c>
      <c r="Q393" s="121">
        <v>0</v>
      </c>
      <c r="R393" s="122">
        <f t="shared" si="11"/>
        <v>0</v>
      </c>
      <c r="S393" s="25"/>
      <c r="T393" s="25"/>
      <c r="U393" s="25"/>
      <c r="V393" s="25"/>
      <c r="W393" s="25"/>
      <c r="X393" s="25"/>
      <c r="Y393" s="25"/>
      <c r="Z393" s="25"/>
      <c r="AA393" s="25"/>
      <c r="AB393" s="25"/>
      <c r="AC393" s="25"/>
      <c r="AP393" s="123" t="s">
        <v>143</v>
      </c>
      <c r="AR393" s="123" t="s">
        <v>145</v>
      </c>
      <c r="AS393" s="123" t="s">
        <v>67</v>
      </c>
      <c r="AW393" s="14" t="s">
        <v>144</v>
      </c>
      <c r="BC393" s="124" t="e">
        <f>IF(L393="základní",#REF!,0)</f>
        <v>#REF!</v>
      </c>
      <c r="BD393" s="124">
        <f>IF(L393="snížená",#REF!,0)</f>
        <v>0</v>
      </c>
      <c r="BE393" s="124">
        <f>IF(L393="zákl. přenesená",#REF!,0)</f>
        <v>0</v>
      </c>
      <c r="BF393" s="124">
        <f>IF(L393="sníž. přenesená",#REF!,0)</f>
        <v>0</v>
      </c>
      <c r="BG393" s="124">
        <f>IF(L393="nulová",#REF!,0)</f>
        <v>0</v>
      </c>
      <c r="BH393" s="14" t="s">
        <v>65</v>
      </c>
      <c r="BI393" s="124" t="e">
        <f>ROUND(#REF!*H393,2)</f>
        <v>#REF!</v>
      </c>
      <c r="BJ393" s="14" t="s">
        <v>143</v>
      </c>
      <c r="BK393" s="123" t="s">
        <v>3188</v>
      </c>
    </row>
    <row r="394" spans="1:63" s="2" customFormat="1" ht="16.5" customHeight="1" x14ac:dyDescent="0.2">
      <c r="A394" s="25"/>
      <c r="B394" s="112"/>
      <c r="C394" s="113" t="s">
        <v>1008</v>
      </c>
      <c r="D394" s="113" t="s">
        <v>145</v>
      </c>
      <c r="E394" s="114" t="s">
        <v>3189</v>
      </c>
      <c r="F394" s="115" t="s">
        <v>3190</v>
      </c>
      <c r="G394" s="116" t="s">
        <v>198</v>
      </c>
      <c r="H394" s="117">
        <v>110.458</v>
      </c>
      <c r="I394" s="118"/>
      <c r="J394" s="26"/>
      <c r="K394" s="119" t="s">
        <v>1</v>
      </c>
      <c r="L394" s="120" t="s">
        <v>37</v>
      </c>
      <c r="M394" s="121">
        <v>0</v>
      </c>
      <c r="N394" s="121">
        <f t="shared" si="9"/>
        <v>0</v>
      </c>
      <c r="O394" s="121">
        <v>0</v>
      </c>
      <c r="P394" s="121">
        <f t="shared" si="10"/>
        <v>0</v>
      </c>
      <c r="Q394" s="121">
        <v>0</v>
      </c>
      <c r="R394" s="122">
        <f t="shared" si="11"/>
        <v>0</v>
      </c>
      <c r="S394" s="25"/>
      <c r="T394" s="25"/>
      <c r="U394" s="25"/>
      <c r="V394" s="25"/>
      <c r="W394" s="25"/>
      <c r="X394" s="25"/>
      <c r="Y394" s="25"/>
      <c r="Z394" s="25"/>
      <c r="AA394" s="25"/>
      <c r="AB394" s="25"/>
      <c r="AC394" s="25"/>
      <c r="AP394" s="123" t="s">
        <v>143</v>
      </c>
      <c r="AR394" s="123" t="s">
        <v>145</v>
      </c>
      <c r="AS394" s="123" t="s">
        <v>67</v>
      </c>
      <c r="AW394" s="14" t="s">
        <v>144</v>
      </c>
      <c r="BC394" s="124" t="e">
        <f>IF(L394="základní",#REF!,0)</f>
        <v>#REF!</v>
      </c>
      <c r="BD394" s="124">
        <f>IF(L394="snížená",#REF!,0)</f>
        <v>0</v>
      </c>
      <c r="BE394" s="124">
        <f>IF(L394="zákl. přenesená",#REF!,0)</f>
        <v>0</v>
      </c>
      <c r="BF394" s="124">
        <f>IF(L394="sníž. přenesená",#REF!,0)</f>
        <v>0</v>
      </c>
      <c r="BG394" s="124">
        <f>IF(L394="nulová",#REF!,0)</f>
        <v>0</v>
      </c>
      <c r="BH394" s="14" t="s">
        <v>65</v>
      </c>
      <c r="BI394" s="124" t="e">
        <f>ROUND(#REF!*H394,2)</f>
        <v>#REF!</v>
      </c>
      <c r="BJ394" s="14" t="s">
        <v>143</v>
      </c>
      <c r="BK394" s="123" t="s">
        <v>3191</v>
      </c>
    </row>
    <row r="395" spans="1:63" s="2" customFormat="1" ht="16.5" customHeight="1" x14ac:dyDescent="0.2">
      <c r="A395" s="25"/>
      <c r="B395" s="112"/>
      <c r="C395" s="113" t="s">
        <v>1012</v>
      </c>
      <c r="D395" s="113" t="s">
        <v>145</v>
      </c>
      <c r="E395" s="114" t="s">
        <v>3192</v>
      </c>
      <c r="F395" s="115" t="s">
        <v>3193</v>
      </c>
      <c r="G395" s="116" t="s">
        <v>198</v>
      </c>
      <c r="H395" s="117">
        <v>7.3639999999999999</v>
      </c>
      <c r="I395" s="118"/>
      <c r="J395" s="26"/>
      <c r="K395" s="119" t="s">
        <v>1</v>
      </c>
      <c r="L395" s="120" t="s">
        <v>37</v>
      </c>
      <c r="M395" s="121">
        <v>0</v>
      </c>
      <c r="N395" s="121">
        <f t="shared" si="9"/>
        <v>0</v>
      </c>
      <c r="O395" s="121">
        <v>0</v>
      </c>
      <c r="P395" s="121">
        <f t="shared" si="10"/>
        <v>0</v>
      </c>
      <c r="Q395" s="121">
        <v>0</v>
      </c>
      <c r="R395" s="122">
        <f t="shared" si="11"/>
        <v>0</v>
      </c>
      <c r="S395" s="25"/>
      <c r="T395" s="25"/>
      <c r="U395" s="25"/>
      <c r="V395" s="25"/>
      <c r="W395" s="25"/>
      <c r="X395" s="25"/>
      <c r="Y395" s="25"/>
      <c r="Z395" s="25"/>
      <c r="AA395" s="25"/>
      <c r="AB395" s="25"/>
      <c r="AC395" s="25"/>
      <c r="AP395" s="123" t="s">
        <v>143</v>
      </c>
      <c r="AR395" s="123" t="s">
        <v>145</v>
      </c>
      <c r="AS395" s="123" t="s">
        <v>67</v>
      </c>
      <c r="AW395" s="14" t="s">
        <v>144</v>
      </c>
      <c r="BC395" s="124" t="e">
        <f>IF(L395="základní",#REF!,0)</f>
        <v>#REF!</v>
      </c>
      <c r="BD395" s="124">
        <f>IF(L395="snížená",#REF!,0)</f>
        <v>0</v>
      </c>
      <c r="BE395" s="124">
        <f>IF(L395="zákl. přenesená",#REF!,0)</f>
        <v>0</v>
      </c>
      <c r="BF395" s="124">
        <f>IF(L395="sníž. přenesená",#REF!,0)</f>
        <v>0</v>
      </c>
      <c r="BG395" s="124">
        <f>IF(L395="nulová",#REF!,0)</f>
        <v>0</v>
      </c>
      <c r="BH395" s="14" t="s">
        <v>65</v>
      </c>
      <c r="BI395" s="124" t="e">
        <f>ROUND(#REF!*H395,2)</f>
        <v>#REF!</v>
      </c>
      <c r="BJ395" s="14" t="s">
        <v>143</v>
      </c>
      <c r="BK395" s="123" t="s">
        <v>3194</v>
      </c>
    </row>
    <row r="396" spans="1:63" s="12" customFormat="1" ht="22.9" customHeight="1" x14ac:dyDescent="0.2">
      <c r="B396" s="103"/>
      <c r="D396" s="104" t="s">
        <v>56</v>
      </c>
      <c r="E396" s="125" t="s">
        <v>3195</v>
      </c>
      <c r="F396" s="125" t="s">
        <v>3196</v>
      </c>
      <c r="J396" s="103"/>
      <c r="K396" s="106"/>
      <c r="L396" s="107"/>
      <c r="M396" s="107"/>
      <c r="N396" s="108">
        <f>SUM(N397:N406)</f>
        <v>0</v>
      </c>
      <c r="O396" s="107"/>
      <c r="P396" s="108">
        <f>SUM(P397:P406)</f>
        <v>0</v>
      </c>
      <c r="Q396" s="107"/>
      <c r="R396" s="109">
        <f>SUM(R397:R406)</f>
        <v>0</v>
      </c>
      <c r="AP396" s="104" t="s">
        <v>65</v>
      </c>
      <c r="AR396" s="110" t="s">
        <v>56</v>
      </c>
      <c r="AS396" s="110" t="s">
        <v>65</v>
      </c>
      <c r="AW396" s="104" t="s">
        <v>144</v>
      </c>
      <c r="BI396" s="111" t="e">
        <f>SUM(BI397:BI406)</f>
        <v>#REF!</v>
      </c>
    </row>
    <row r="397" spans="1:63" s="2" customFormat="1" ht="16.5" customHeight="1" x14ac:dyDescent="0.2">
      <c r="A397" s="25"/>
      <c r="B397" s="112"/>
      <c r="C397" s="113" t="s">
        <v>1016</v>
      </c>
      <c r="D397" s="113" t="s">
        <v>145</v>
      </c>
      <c r="E397" s="114" t="s">
        <v>3197</v>
      </c>
      <c r="F397" s="115" t="s">
        <v>3198</v>
      </c>
      <c r="G397" s="116" t="s">
        <v>905</v>
      </c>
      <c r="H397" s="117">
        <v>117.822</v>
      </c>
      <c r="I397" s="118"/>
      <c r="J397" s="26"/>
      <c r="K397" s="119" t="s">
        <v>1</v>
      </c>
      <c r="L397" s="120" t="s">
        <v>37</v>
      </c>
      <c r="M397" s="121">
        <v>0</v>
      </c>
      <c r="N397" s="121">
        <f t="shared" ref="N397:N406" si="12">M397*H397</f>
        <v>0</v>
      </c>
      <c r="O397" s="121">
        <v>0</v>
      </c>
      <c r="P397" s="121">
        <f t="shared" ref="P397:P406" si="13">O397*H397</f>
        <v>0</v>
      </c>
      <c r="Q397" s="121">
        <v>0</v>
      </c>
      <c r="R397" s="122">
        <f t="shared" ref="R397:R406" si="14">Q397*H397</f>
        <v>0</v>
      </c>
      <c r="S397" s="25"/>
      <c r="T397" s="25"/>
      <c r="U397" s="25"/>
      <c r="V397" s="25"/>
      <c r="W397" s="25"/>
      <c r="X397" s="25"/>
      <c r="Y397" s="25"/>
      <c r="Z397" s="25"/>
      <c r="AA397" s="25"/>
      <c r="AB397" s="25"/>
      <c r="AC397" s="25"/>
      <c r="AP397" s="123" t="s">
        <v>143</v>
      </c>
      <c r="AR397" s="123" t="s">
        <v>145</v>
      </c>
      <c r="AS397" s="123" t="s">
        <v>67</v>
      </c>
      <c r="AW397" s="14" t="s">
        <v>144</v>
      </c>
      <c r="BC397" s="124" t="e">
        <f>IF(L397="základní",#REF!,0)</f>
        <v>#REF!</v>
      </c>
      <c r="BD397" s="124">
        <f>IF(L397="snížená",#REF!,0)</f>
        <v>0</v>
      </c>
      <c r="BE397" s="124">
        <f>IF(L397="zákl. přenesená",#REF!,0)</f>
        <v>0</v>
      </c>
      <c r="BF397" s="124">
        <f>IF(L397="sníž. přenesená",#REF!,0)</f>
        <v>0</v>
      </c>
      <c r="BG397" s="124">
        <f>IF(L397="nulová",#REF!,0)</f>
        <v>0</v>
      </c>
      <c r="BH397" s="14" t="s">
        <v>65</v>
      </c>
      <c r="BI397" s="124" t="e">
        <f>ROUND(#REF!*H397,2)</f>
        <v>#REF!</v>
      </c>
      <c r="BJ397" s="14" t="s">
        <v>143</v>
      </c>
      <c r="BK397" s="123" t="s">
        <v>3199</v>
      </c>
    </row>
    <row r="398" spans="1:63" s="2" customFormat="1" ht="16.5" customHeight="1" x14ac:dyDescent="0.2">
      <c r="A398" s="25"/>
      <c r="B398" s="112"/>
      <c r="C398" s="113" t="s">
        <v>1020</v>
      </c>
      <c r="D398" s="113" t="s">
        <v>145</v>
      </c>
      <c r="E398" s="114" t="s">
        <v>3200</v>
      </c>
      <c r="F398" s="115" t="s">
        <v>3201</v>
      </c>
      <c r="G398" s="116" t="s">
        <v>905</v>
      </c>
      <c r="H398" s="117">
        <v>22.091999999999999</v>
      </c>
      <c r="I398" s="118"/>
      <c r="J398" s="26"/>
      <c r="K398" s="119" t="s">
        <v>1</v>
      </c>
      <c r="L398" s="120" t="s">
        <v>37</v>
      </c>
      <c r="M398" s="121">
        <v>0</v>
      </c>
      <c r="N398" s="121">
        <f t="shared" si="12"/>
        <v>0</v>
      </c>
      <c r="O398" s="121">
        <v>0</v>
      </c>
      <c r="P398" s="121">
        <f t="shared" si="13"/>
        <v>0</v>
      </c>
      <c r="Q398" s="121">
        <v>0</v>
      </c>
      <c r="R398" s="122">
        <f t="shared" si="14"/>
        <v>0</v>
      </c>
      <c r="S398" s="25"/>
      <c r="T398" s="25"/>
      <c r="U398" s="25"/>
      <c r="V398" s="25"/>
      <c r="W398" s="25"/>
      <c r="X398" s="25"/>
      <c r="Y398" s="25"/>
      <c r="Z398" s="25"/>
      <c r="AA398" s="25"/>
      <c r="AB398" s="25"/>
      <c r="AC398" s="25"/>
      <c r="AP398" s="123" t="s">
        <v>143</v>
      </c>
      <c r="AR398" s="123" t="s">
        <v>145</v>
      </c>
      <c r="AS398" s="123" t="s">
        <v>67</v>
      </c>
      <c r="AW398" s="14" t="s">
        <v>144</v>
      </c>
      <c r="BC398" s="124" t="e">
        <f>IF(L398="základní",#REF!,0)</f>
        <v>#REF!</v>
      </c>
      <c r="BD398" s="124">
        <f>IF(L398="snížená",#REF!,0)</f>
        <v>0</v>
      </c>
      <c r="BE398" s="124">
        <f>IF(L398="zákl. přenesená",#REF!,0)</f>
        <v>0</v>
      </c>
      <c r="BF398" s="124">
        <f>IF(L398="sníž. přenesená",#REF!,0)</f>
        <v>0</v>
      </c>
      <c r="BG398" s="124">
        <f>IF(L398="nulová",#REF!,0)</f>
        <v>0</v>
      </c>
      <c r="BH398" s="14" t="s">
        <v>65</v>
      </c>
      <c r="BI398" s="124" t="e">
        <f>ROUND(#REF!*H398,2)</f>
        <v>#REF!</v>
      </c>
      <c r="BJ398" s="14" t="s">
        <v>143</v>
      </c>
      <c r="BK398" s="123" t="s">
        <v>3202</v>
      </c>
    </row>
    <row r="399" spans="1:63" s="2" customFormat="1" ht="16.5" customHeight="1" x14ac:dyDescent="0.2">
      <c r="A399" s="25"/>
      <c r="B399" s="112"/>
      <c r="C399" s="113" t="s">
        <v>1024</v>
      </c>
      <c r="D399" s="113" t="s">
        <v>145</v>
      </c>
      <c r="E399" s="114" t="s">
        <v>3203</v>
      </c>
      <c r="F399" s="115" t="s">
        <v>3204</v>
      </c>
      <c r="G399" s="116" t="s">
        <v>905</v>
      </c>
      <c r="H399" s="117">
        <v>29.454999999999998</v>
      </c>
      <c r="I399" s="118"/>
      <c r="J399" s="26"/>
      <c r="K399" s="119" t="s">
        <v>1</v>
      </c>
      <c r="L399" s="120" t="s">
        <v>37</v>
      </c>
      <c r="M399" s="121">
        <v>0</v>
      </c>
      <c r="N399" s="121">
        <f t="shared" si="12"/>
        <v>0</v>
      </c>
      <c r="O399" s="121">
        <v>0</v>
      </c>
      <c r="P399" s="121">
        <f t="shared" si="13"/>
        <v>0</v>
      </c>
      <c r="Q399" s="121">
        <v>0</v>
      </c>
      <c r="R399" s="122">
        <f t="shared" si="14"/>
        <v>0</v>
      </c>
      <c r="S399" s="25"/>
      <c r="T399" s="25"/>
      <c r="U399" s="25"/>
      <c r="V399" s="25"/>
      <c r="W399" s="25"/>
      <c r="X399" s="25"/>
      <c r="Y399" s="25"/>
      <c r="Z399" s="25"/>
      <c r="AA399" s="25"/>
      <c r="AB399" s="25"/>
      <c r="AC399" s="25"/>
      <c r="AP399" s="123" t="s">
        <v>143</v>
      </c>
      <c r="AR399" s="123" t="s">
        <v>145</v>
      </c>
      <c r="AS399" s="123" t="s">
        <v>67</v>
      </c>
      <c r="AW399" s="14" t="s">
        <v>144</v>
      </c>
      <c r="BC399" s="124" t="e">
        <f>IF(L399="základní",#REF!,0)</f>
        <v>#REF!</v>
      </c>
      <c r="BD399" s="124">
        <f>IF(L399="snížená",#REF!,0)</f>
        <v>0</v>
      </c>
      <c r="BE399" s="124">
        <f>IF(L399="zákl. přenesená",#REF!,0)</f>
        <v>0</v>
      </c>
      <c r="BF399" s="124">
        <f>IF(L399="sníž. přenesená",#REF!,0)</f>
        <v>0</v>
      </c>
      <c r="BG399" s="124">
        <f>IF(L399="nulová",#REF!,0)</f>
        <v>0</v>
      </c>
      <c r="BH399" s="14" t="s">
        <v>65</v>
      </c>
      <c r="BI399" s="124" t="e">
        <f>ROUND(#REF!*H399,2)</f>
        <v>#REF!</v>
      </c>
      <c r="BJ399" s="14" t="s">
        <v>143</v>
      </c>
      <c r="BK399" s="123" t="s">
        <v>3205</v>
      </c>
    </row>
    <row r="400" spans="1:63" s="2" customFormat="1" ht="16.5" customHeight="1" x14ac:dyDescent="0.2">
      <c r="A400" s="25"/>
      <c r="B400" s="112"/>
      <c r="C400" s="113" t="s">
        <v>1028</v>
      </c>
      <c r="D400" s="113" t="s">
        <v>145</v>
      </c>
      <c r="E400" s="114" t="s">
        <v>3206</v>
      </c>
      <c r="F400" s="115" t="s">
        <v>3207</v>
      </c>
      <c r="G400" s="116" t="s">
        <v>198</v>
      </c>
      <c r="H400" s="117">
        <v>110.458</v>
      </c>
      <c r="I400" s="118"/>
      <c r="J400" s="26"/>
      <c r="K400" s="119" t="s">
        <v>1</v>
      </c>
      <c r="L400" s="120" t="s">
        <v>37</v>
      </c>
      <c r="M400" s="121">
        <v>0</v>
      </c>
      <c r="N400" s="121">
        <f t="shared" si="12"/>
        <v>0</v>
      </c>
      <c r="O400" s="121">
        <v>0</v>
      </c>
      <c r="P400" s="121">
        <f t="shared" si="13"/>
        <v>0</v>
      </c>
      <c r="Q400" s="121">
        <v>0</v>
      </c>
      <c r="R400" s="122">
        <f t="shared" si="14"/>
        <v>0</v>
      </c>
      <c r="S400" s="25"/>
      <c r="T400" s="25"/>
      <c r="U400" s="25"/>
      <c r="V400" s="25"/>
      <c r="W400" s="25"/>
      <c r="X400" s="25"/>
      <c r="Y400" s="25"/>
      <c r="Z400" s="25"/>
      <c r="AA400" s="25"/>
      <c r="AB400" s="25"/>
      <c r="AC400" s="25"/>
      <c r="AP400" s="123" t="s">
        <v>143</v>
      </c>
      <c r="AR400" s="123" t="s">
        <v>145</v>
      </c>
      <c r="AS400" s="123" t="s">
        <v>67</v>
      </c>
      <c r="AW400" s="14" t="s">
        <v>144</v>
      </c>
      <c r="BC400" s="124" t="e">
        <f>IF(L400="základní",#REF!,0)</f>
        <v>#REF!</v>
      </c>
      <c r="BD400" s="124">
        <f>IF(L400="snížená",#REF!,0)</f>
        <v>0</v>
      </c>
      <c r="BE400" s="124">
        <f>IF(L400="zákl. přenesená",#REF!,0)</f>
        <v>0</v>
      </c>
      <c r="BF400" s="124">
        <f>IF(L400="sníž. přenesená",#REF!,0)</f>
        <v>0</v>
      </c>
      <c r="BG400" s="124">
        <f>IF(L400="nulová",#REF!,0)</f>
        <v>0</v>
      </c>
      <c r="BH400" s="14" t="s">
        <v>65</v>
      </c>
      <c r="BI400" s="124" t="e">
        <f>ROUND(#REF!*H400,2)</f>
        <v>#REF!</v>
      </c>
      <c r="BJ400" s="14" t="s">
        <v>143</v>
      </c>
      <c r="BK400" s="123" t="s">
        <v>3208</v>
      </c>
    </row>
    <row r="401" spans="1:63" s="2" customFormat="1" ht="16.5" customHeight="1" x14ac:dyDescent="0.2">
      <c r="A401" s="25"/>
      <c r="B401" s="112"/>
      <c r="C401" s="113" t="s">
        <v>1032</v>
      </c>
      <c r="D401" s="113" t="s">
        <v>145</v>
      </c>
      <c r="E401" s="114" t="s">
        <v>3209</v>
      </c>
      <c r="F401" s="115" t="s">
        <v>3210</v>
      </c>
      <c r="G401" s="116" t="s">
        <v>198</v>
      </c>
      <c r="H401" s="117">
        <v>36.819000000000003</v>
      </c>
      <c r="I401" s="118"/>
      <c r="J401" s="26"/>
      <c r="K401" s="119" t="s">
        <v>1</v>
      </c>
      <c r="L401" s="120" t="s">
        <v>37</v>
      </c>
      <c r="M401" s="121">
        <v>0</v>
      </c>
      <c r="N401" s="121">
        <f t="shared" si="12"/>
        <v>0</v>
      </c>
      <c r="O401" s="121">
        <v>0</v>
      </c>
      <c r="P401" s="121">
        <f t="shared" si="13"/>
        <v>0</v>
      </c>
      <c r="Q401" s="121">
        <v>0</v>
      </c>
      <c r="R401" s="122">
        <f t="shared" si="14"/>
        <v>0</v>
      </c>
      <c r="S401" s="25"/>
      <c r="T401" s="25"/>
      <c r="U401" s="25"/>
      <c r="V401" s="25"/>
      <c r="W401" s="25"/>
      <c r="X401" s="25"/>
      <c r="Y401" s="25"/>
      <c r="Z401" s="25"/>
      <c r="AA401" s="25"/>
      <c r="AB401" s="25"/>
      <c r="AC401" s="25"/>
      <c r="AP401" s="123" t="s">
        <v>143</v>
      </c>
      <c r="AR401" s="123" t="s">
        <v>145</v>
      </c>
      <c r="AS401" s="123" t="s">
        <v>67</v>
      </c>
      <c r="AW401" s="14" t="s">
        <v>144</v>
      </c>
      <c r="BC401" s="124" t="e">
        <f>IF(L401="základní",#REF!,0)</f>
        <v>#REF!</v>
      </c>
      <c r="BD401" s="124">
        <f>IF(L401="snížená",#REF!,0)</f>
        <v>0</v>
      </c>
      <c r="BE401" s="124">
        <f>IF(L401="zákl. přenesená",#REF!,0)</f>
        <v>0</v>
      </c>
      <c r="BF401" s="124">
        <f>IF(L401="sníž. přenesená",#REF!,0)</f>
        <v>0</v>
      </c>
      <c r="BG401" s="124">
        <f>IF(L401="nulová",#REF!,0)</f>
        <v>0</v>
      </c>
      <c r="BH401" s="14" t="s">
        <v>65</v>
      </c>
      <c r="BI401" s="124" t="e">
        <f>ROUND(#REF!*H401,2)</f>
        <v>#REF!</v>
      </c>
      <c r="BJ401" s="14" t="s">
        <v>143</v>
      </c>
      <c r="BK401" s="123" t="s">
        <v>3211</v>
      </c>
    </row>
    <row r="402" spans="1:63" s="2" customFormat="1" ht="16.5" customHeight="1" x14ac:dyDescent="0.2">
      <c r="A402" s="25"/>
      <c r="B402" s="112"/>
      <c r="C402" s="113" t="s">
        <v>1036</v>
      </c>
      <c r="D402" s="113" t="s">
        <v>145</v>
      </c>
      <c r="E402" s="114" t="s">
        <v>3212</v>
      </c>
      <c r="F402" s="115" t="s">
        <v>3213</v>
      </c>
      <c r="G402" s="116" t="s">
        <v>198</v>
      </c>
      <c r="H402" s="117">
        <v>66.275000000000006</v>
      </c>
      <c r="I402" s="118"/>
      <c r="J402" s="26"/>
      <c r="K402" s="119" t="s">
        <v>1</v>
      </c>
      <c r="L402" s="120" t="s">
        <v>37</v>
      </c>
      <c r="M402" s="121">
        <v>0</v>
      </c>
      <c r="N402" s="121">
        <f t="shared" si="12"/>
        <v>0</v>
      </c>
      <c r="O402" s="121">
        <v>0</v>
      </c>
      <c r="P402" s="121">
        <f t="shared" si="13"/>
        <v>0</v>
      </c>
      <c r="Q402" s="121">
        <v>0</v>
      </c>
      <c r="R402" s="122">
        <f t="shared" si="14"/>
        <v>0</v>
      </c>
      <c r="S402" s="25"/>
      <c r="T402" s="25"/>
      <c r="U402" s="25"/>
      <c r="V402" s="25"/>
      <c r="W402" s="25"/>
      <c r="X402" s="25"/>
      <c r="Y402" s="25"/>
      <c r="Z402" s="25"/>
      <c r="AA402" s="25"/>
      <c r="AB402" s="25"/>
      <c r="AC402" s="25"/>
      <c r="AP402" s="123" t="s">
        <v>143</v>
      </c>
      <c r="AR402" s="123" t="s">
        <v>145</v>
      </c>
      <c r="AS402" s="123" t="s">
        <v>67</v>
      </c>
      <c r="AW402" s="14" t="s">
        <v>144</v>
      </c>
      <c r="BC402" s="124" t="e">
        <f>IF(L402="základní",#REF!,0)</f>
        <v>#REF!</v>
      </c>
      <c r="BD402" s="124">
        <f>IF(L402="snížená",#REF!,0)</f>
        <v>0</v>
      </c>
      <c r="BE402" s="124">
        <f>IF(L402="zákl. přenesená",#REF!,0)</f>
        <v>0</v>
      </c>
      <c r="BF402" s="124">
        <f>IF(L402="sníž. přenesená",#REF!,0)</f>
        <v>0</v>
      </c>
      <c r="BG402" s="124">
        <f>IF(L402="nulová",#REF!,0)</f>
        <v>0</v>
      </c>
      <c r="BH402" s="14" t="s">
        <v>65</v>
      </c>
      <c r="BI402" s="124" t="e">
        <f>ROUND(#REF!*H402,2)</f>
        <v>#REF!</v>
      </c>
      <c r="BJ402" s="14" t="s">
        <v>143</v>
      </c>
      <c r="BK402" s="123" t="s">
        <v>3214</v>
      </c>
    </row>
    <row r="403" spans="1:63" s="2" customFormat="1" ht="16.5" customHeight="1" x14ac:dyDescent="0.2">
      <c r="A403" s="25"/>
      <c r="B403" s="112"/>
      <c r="C403" s="113" t="s">
        <v>1040</v>
      </c>
      <c r="D403" s="113" t="s">
        <v>145</v>
      </c>
      <c r="E403" s="114" t="s">
        <v>3215</v>
      </c>
      <c r="F403" s="115" t="s">
        <v>3216</v>
      </c>
      <c r="G403" s="116" t="s">
        <v>905</v>
      </c>
      <c r="H403" s="117">
        <v>99.412000000000006</v>
      </c>
      <c r="I403" s="118"/>
      <c r="J403" s="26"/>
      <c r="K403" s="119" t="s">
        <v>1</v>
      </c>
      <c r="L403" s="120" t="s">
        <v>37</v>
      </c>
      <c r="M403" s="121">
        <v>0</v>
      </c>
      <c r="N403" s="121">
        <f t="shared" si="12"/>
        <v>0</v>
      </c>
      <c r="O403" s="121">
        <v>0</v>
      </c>
      <c r="P403" s="121">
        <f t="shared" si="13"/>
        <v>0</v>
      </c>
      <c r="Q403" s="121">
        <v>0</v>
      </c>
      <c r="R403" s="122">
        <f t="shared" si="14"/>
        <v>0</v>
      </c>
      <c r="S403" s="25"/>
      <c r="T403" s="25"/>
      <c r="U403" s="25"/>
      <c r="V403" s="25"/>
      <c r="W403" s="25"/>
      <c r="X403" s="25"/>
      <c r="Y403" s="25"/>
      <c r="Z403" s="25"/>
      <c r="AA403" s="25"/>
      <c r="AB403" s="25"/>
      <c r="AC403" s="25"/>
      <c r="AP403" s="123" t="s">
        <v>143</v>
      </c>
      <c r="AR403" s="123" t="s">
        <v>145</v>
      </c>
      <c r="AS403" s="123" t="s">
        <v>67</v>
      </c>
      <c r="AW403" s="14" t="s">
        <v>144</v>
      </c>
      <c r="BC403" s="124" t="e">
        <f>IF(L403="základní",#REF!,0)</f>
        <v>#REF!</v>
      </c>
      <c r="BD403" s="124">
        <f>IF(L403="snížená",#REF!,0)</f>
        <v>0</v>
      </c>
      <c r="BE403" s="124">
        <f>IF(L403="zákl. přenesená",#REF!,0)</f>
        <v>0</v>
      </c>
      <c r="BF403" s="124">
        <f>IF(L403="sníž. přenesená",#REF!,0)</f>
        <v>0</v>
      </c>
      <c r="BG403" s="124">
        <f>IF(L403="nulová",#REF!,0)</f>
        <v>0</v>
      </c>
      <c r="BH403" s="14" t="s">
        <v>65</v>
      </c>
      <c r="BI403" s="124" t="e">
        <f>ROUND(#REF!*H403,2)</f>
        <v>#REF!</v>
      </c>
      <c r="BJ403" s="14" t="s">
        <v>143</v>
      </c>
      <c r="BK403" s="123" t="s">
        <v>3217</v>
      </c>
    </row>
    <row r="404" spans="1:63" s="2" customFormat="1" ht="16.5" customHeight="1" x14ac:dyDescent="0.2">
      <c r="A404" s="25"/>
      <c r="B404" s="112"/>
      <c r="C404" s="113" t="s">
        <v>1044</v>
      </c>
      <c r="D404" s="113" t="s">
        <v>145</v>
      </c>
      <c r="E404" s="114" t="s">
        <v>3218</v>
      </c>
      <c r="F404" s="115" t="s">
        <v>3219</v>
      </c>
      <c r="G404" s="116" t="s">
        <v>905</v>
      </c>
      <c r="H404" s="117">
        <v>335.05500000000001</v>
      </c>
      <c r="I404" s="118"/>
      <c r="J404" s="26"/>
      <c r="K404" s="119" t="s">
        <v>1</v>
      </c>
      <c r="L404" s="120" t="s">
        <v>37</v>
      </c>
      <c r="M404" s="121">
        <v>0</v>
      </c>
      <c r="N404" s="121">
        <f t="shared" si="12"/>
        <v>0</v>
      </c>
      <c r="O404" s="121">
        <v>0</v>
      </c>
      <c r="P404" s="121">
        <f t="shared" si="13"/>
        <v>0</v>
      </c>
      <c r="Q404" s="121">
        <v>0</v>
      </c>
      <c r="R404" s="122">
        <f t="shared" si="14"/>
        <v>0</v>
      </c>
      <c r="S404" s="25"/>
      <c r="T404" s="25"/>
      <c r="U404" s="25"/>
      <c r="V404" s="25"/>
      <c r="W404" s="25"/>
      <c r="X404" s="25"/>
      <c r="Y404" s="25"/>
      <c r="Z404" s="25"/>
      <c r="AA404" s="25"/>
      <c r="AB404" s="25"/>
      <c r="AC404" s="25"/>
      <c r="AP404" s="123" t="s">
        <v>143</v>
      </c>
      <c r="AR404" s="123" t="s">
        <v>145</v>
      </c>
      <c r="AS404" s="123" t="s">
        <v>67</v>
      </c>
      <c r="AW404" s="14" t="s">
        <v>144</v>
      </c>
      <c r="BC404" s="124" t="e">
        <f>IF(L404="základní",#REF!,0)</f>
        <v>#REF!</v>
      </c>
      <c r="BD404" s="124">
        <f>IF(L404="snížená",#REF!,0)</f>
        <v>0</v>
      </c>
      <c r="BE404" s="124">
        <f>IF(L404="zákl. přenesená",#REF!,0)</f>
        <v>0</v>
      </c>
      <c r="BF404" s="124">
        <f>IF(L404="sníž. přenesená",#REF!,0)</f>
        <v>0</v>
      </c>
      <c r="BG404" s="124">
        <f>IF(L404="nulová",#REF!,0)</f>
        <v>0</v>
      </c>
      <c r="BH404" s="14" t="s">
        <v>65</v>
      </c>
      <c r="BI404" s="124" t="e">
        <f>ROUND(#REF!*H404,2)</f>
        <v>#REF!</v>
      </c>
      <c r="BJ404" s="14" t="s">
        <v>143</v>
      </c>
      <c r="BK404" s="123" t="s">
        <v>3220</v>
      </c>
    </row>
    <row r="405" spans="1:63" s="2" customFormat="1" ht="16.5" customHeight="1" x14ac:dyDescent="0.2">
      <c r="A405" s="25"/>
      <c r="B405" s="112"/>
      <c r="C405" s="113" t="s">
        <v>1048</v>
      </c>
      <c r="D405" s="113" t="s">
        <v>145</v>
      </c>
      <c r="E405" s="114" t="s">
        <v>3221</v>
      </c>
      <c r="F405" s="115" t="s">
        <v>3222</v>
      </c>
      <c r="G405" s="116" t="s">
        <v>905</v>
      </c>
      <c r="H405" s="117">
        <v>11.782</v>
      </c>
      <c r="I405" s="118"/>
      <c r="J405" s="26"/>
      <c r="K405" s="119" t="s">
        <v>1</v>
      </c>
      <c r="L405" s="120" t="s">
        <v>37</v>
      </c>
      <c r="M405" s="121">
        <v>0</v>
      </c>
      <c r="N405" s="121">
        <f t="shared" si="12"/>
        <v>0</v>
      </c>
      <c r="O405" s="121">
        <v>0</v>
      </c>
      <c r="P405" s="121">
        <f t="shared" si="13"/>
        <v>0</v>
      </c>
      <c r="Q405" s="121">
        <v>0</v>
      </c>
      <c r="R405" s="122">
        <f t="shared" si="14"/>
        <v>0</v>
      </c>
      <c r="S405" s="25"/>
      <c r="T405" s="25"/>
      <c r="U405" s="25"/>
      <c r="V405" s="25"/>
      <c r="W405" s="25"/>
      <c r="X405" s="25"/>
      <c r="Y405" s="25"/>
      <c r="Z405" s="25"/>
      <c r="AA405" s="25"/>
      <c r="AB405" s="25"/>
      <c r="AC405" s="25"/>
      <c r="AP405" s="123" t="s">
        <v>143</v>
      </c>
      <c r="AR405" s="123" t="s">
        <v>145</v>
      </c>
      <c r="AS405" s="123" t="s">
        <v>67</v>
      </c>
      <c r="AW405" s="14" t="s">
        <v>144</v>
      </c>
      <c r="BC405" s="124" t="e">
        <f>IF(L405="základní",#REF!,0)</f>
        <v>#REF!</v>
      </c>
      <c r="BD405" s="124">
        <f>IF(L405="snížená",#REF!,0)</f>
        <v>0</v>
      </c>
      <c r="BE405" s="124">
        <f>IF(L405="zákl. přenesená",#REF!,0)</f>
        <v>0</v>
      </c>
      <c r="BF405" s="124">
        <f>IF(L405="sníž. přenesená",#REF!,0)</f>
        <v>0</v>
      </c>
      <c r="BG405" s="124">
        <f>IF(L405="nulová",#REF!,0)</f>
        <v>0</v>
      </c>
      <c r="BH405" s="14" t="s">
        <v>65</v>
      </c>
      <c r="BI405" s="124" t="e">
        <f>ROUND(#REF!*H405,2)</f>
        <v>#REF!</v>
      </c>
      <c r="BJ405" s="14" t="s">
        <v>143</v>
      </c>
      <c r="BK405" s="123" t="s">
        <v>3223</v>
      </c>
    </row>
    <row r="406" spans="1:63" s="2" customFormat="1" ht="21.75" customHeight="1" x14ac:dyDescent="0.2">
      <c r="A406" s="25"/>
      <c r="B406" s="112"/>
      <c r="C406" s="113" t="s">
        <v>1052</v>
      </c>
      <c r="D406" s="113" t="s">
        <v>145</v>
      </c>
      <c r="E406" s="114" t="s">
        <v>3224</v>
      </c>
      <c r="F406" s="115" t="s">
        <v>3225</v>
      </c>
      <c r="G406" s="116" t="s">
        <v>905</v>
      </c>
      <c r="H406" s="117">
        <v>335.05500000000001</v>
      </c>
      <c r="I406" s="118"/>
      <c r="J406" s="26"/>
      <c r="K406" s="119" t="s">
        <v>1</v>
      </c>
      <c r="L406" s="120" t="s">
        <v>37</v>
      </c>
      <c r="M406" s="121">
        <v>0</v>
      </c>
      <c r="N406" s="121">
        <f t="shared" si="12"/>
        <v>0</v>
      </c>
      <c r="O406" s="121">
        <v>0</v>
      </c>
      <c r="P406" s="121">
        <f t="shared" si="13"/>
        <v>0</v>
      </c>
      <c r="Q406" s="121">
        <v>0</v>
      </c>
      <c r="R406" s="122">
        <f t="shared" si="14"/>
        <v>0</v>
      </c>
      <c r="S406" s="25"/>
      <c r="T406" s="25"/>
      <c r="U406" s="25"/>
      <c r="V406" s="25"/>
      <c r="W406" s="25"/>
      <c r="X406" s="25"/>
      <c r="Y406" s="25"/>
      <c r="Z406" s="25"/>
      <c r="AA406" s="25"/>
      <c r="AB406" s="25"/>
      <c r="AC406" s="25"/>
      <c r="AP406" s="123" t="s">
        <v>143</v>
      </c>
      <c r="AR406" s="123" t="s">
        <v>145</v>
      </c>
      <c r="AS406" s="123" t="s">
        <v>67</v>
      </c>
      <c r="AW406" s="14" t="s">
        <v>144</v>
      </c>
      <c r="BC406" s="124" t="e">
        <f>IF(L406="základní",#REF!,0)</f>
        <v>#REF!</v>
      </c>
      <c r="BD406" s="124">
        <f>IF(L406="snížená",#REF!,0)</f>
        <v>0</v>
      </c>
      <c r="BE406" s="124">
        <f>IF(L406="zákl. přenesená",#REF!,0)</f>
        <v>0</v>
      </c>
      <c r="BF406" s="124">
        <f>IF(L406="sníž. přenesená",#REF!,0)</f>
        <v>0</v>
      </c>
      <c r="BG406" s="124">
        <f>IF(L406="nulová",#REF!,0)</f>
        <v>0</v>
      </c>
      <c r="BH406" s="14" t="s">
        <v>65</v>
      </c>
      <c r="BI406" s="124" t="e">
        <f>ROUND(#REF!*H406,2)</f>
        <v>#REF!</v>
      </c>
      <c r="BJ406" s="14" t="s">
        <v>143</v>
      </c>
      <c r="BK406" s="123" t="s">
        <v>3226</v>
      </c>
    </row>
    <row r="407" spans="1:63" s="12" customFormat="1" ht="22.9" customHeight="1" x14ac:dyDescent="0.2">
      <c r="B407" s="103"/>
      <c r="D407" s="104" t="s">
        <v>56</v>
      </c>
      <c r="E407" s="125" t="s">
        <v>3227</v>
      </c>
      <c r="F407" s="125" t="s">
        <v>3228</v>
      </c>
      <c r="J407" s="103"/>
      <c r="K407" s="106"/>
      <c r="L407" s="107"/>
      <c r="M407" s="107"/>
      <c r="N407" s="108">
        <f>SUM(N408:N409)</f>
        <v>0</v>
      </c>
      <c r="O407" s="107"/>
      <c r="P407" s="108">
        <f>SUM(P408:P409)</f>
        <v>0</v>
      </c>
      <c r="Q407" s="107"/>
      <c r="R407" s="109">
        <f>SUM(R408:R409)</f>
        <v>0</v>
      </c>
      <c r="AP407" s="104" t="s">
        <v>65</v>
      </c>
      <c r="AR407" s="110" t="s">
        <v>56</v>
      </c>
      <c r="AS407" s="110" t="s">
        <v>65</v>
      </c>
      <c r="AW407" s="104" t="s">
        <v>144</v>
      </c>
      <c r="BI407" s="111" t="e">
        <f>SUM(BI408:BI409)</f>
        <v>#REF!</v>
      </c>
    </row>
    <row r="408" spans="1:63" s="2" customFormat="1" ht="21.75" customHeight="1" x14ac:dyDescent="0.2">
      <c r="A408" s="25"/>
      <c r="B408" s="112"/>
      <c r="C408" s="113" t="s">
        <v>1056</v>
      </c>
      <c r="D408" s="113" t="s">
        <v>145</v>
      </c>
      <c r="E408" s="114" t="s">
        <v>3229</v>
      </c>
      <c r="F408" s="115" t="s">
        <v>3230</v>
      </c>
      <c r="G408" s="116" t="s">
        <v>905</v>
      </c>
      <c r="H408" s="117">
        <v>11.045999999999999</v>
      </c>
      <c r="I408" s="118"/>
      <c r="J408" s="26"/>
      <c r="K408" s="119" t="s">
        <v>1</v>
      </c>
      <c r="L408" s="120" t="s">
        <v>37</v>
      </c>
      <c r="M408" s="121">
        <v>0</v>
      </c>
      <c r="N408" s="121">
        <f>M408*H408</f>
        <v>0</v>
      </c>
      <c r="O408" s="121">
        <v>0</v>
      </c>
      <c r="P408" s="121">
        <f>O408*H408</f>
        <v>0</v>
      </c>
      <c r="Q408" s="121">
        <v>0</v>
      </c>
      <c r="R408" s="122">
        <f>Q408*H408</f>
        <v>0</v>
      </c>
      <c r="S408" s="25"/>
      <c r="T408" s="25"/>
      <c r="U408" s="25"/>
      <c r="V408" s="25"/>
      <c r="W408" s="25"/>
      <c r="X408" s="25"/>
      <c r="Y408" s="25"/>
      <c r="Z408" s="25"/>
      <c r="AA408" s="25"/>
      <c r="AB408" s="25"/>
      <c r="AC408" s="25"/>
      <c r="AP408" s="123" t="s">
        <v>143</v>
      </c>
      <c r="AR408" s="123" t="s">
        <v>145</v>
      </c>
      <c r="AS408" s="123" t="s">
        <v>67</v>
      </c>
      <c r="AW408" s="14" t="s">
        <v>144</v>
      </c>
      <c r="BC408" s="124" t="e">
        <f>IF(L408="základní",#REF!,0)</f>
        <v>#REF!</v>
      </c>
      <c r="BD408" s="124">
        <f>IF(L408="snížená",#REF!,0)</f>
        <v>0</v>
      </c>
      <c r="BE408" s="124">
        <f>IF(L408="zákl. přenesená",#REF!,0)</f>
        <v>0</v>
      </c>
      <c r="BF408" s="124">
        <f>IF(L408="sníž. přenesená",#REF!,0)</f>
        <v>0</v>
      </c>
      <c r="BG408" s="124">
        <f>IF(L408="nulová",#REF!,0)</f>
        <v>0</v>
      </c>
      <c r="BH408" s="14" t="s">
        <v>65</v>
      </c>
      <c r="BI408" s="124" t="e">
        <f>ROUND(#REF!*H408,2)</f>
        <v>#REF!</v>
      </c>
      <c r="BJ408" s="14" t="s">
        <v>143</v>
      </c>
      <c r="BK408" s="123" t="s">
        <v>3231</v>
      </c>
    </row>
    <row r="409" spans="1:63" s="2" customFormat="1" ht="21.75" customHeight="1" x14ac:dyDescent="0.2">
      <c r="A409" s="25"/>
      <c r="B409" s="112"/>
      <c r="C409" s="113" t="s">
        <v>1060</v>
      </c>
      <c r="D409" s="113" t="s">
        <v>145</v>
      </c>
      <c r="E409" s="114" t="s">
        <v>3232</v>
      </c>
      <c r="F409" s="115" t="s">
        <v>3233</v>
      </c>
      <c r="G409" s="116" t="s">
        <v>905</v>
      </c>
      <c r="H409" s="117">
        <v>5.891</v>
      </c>
      <c r="I409" s="118"/>
      <c r="J409" s="26"/>
      <c r="K409" s="119" t="s">
        <v>1</v>
      </c>
      <c r="L409" s="120" t="s">
        <v>37</v>
      </c>
      <c r="M409" s="121">
        <v>0</v>
      </c>
      <c r="N409" s="121">
        <f>M409*H409</f>
        <v>0</v>
      </c>
      <c r="O409" s="121">
        <v>0</v>
      </c>
      <c r="P409" s="121">
        <f>O409*H409</f>
        <v>0</v>
      </c>
      <c r="Q409" s="121">
        <v>0</v>
      </c>
      <c r="R409" s="122">
        <f>Q409*H409</f>
        <v>0</v>
      </c>
      <c r="S409" s="25"/>
      <c r="T409" s="25"/>
      <c r="U409" s="25"/>
      <c r="V409" s="25"/>
      <c r="W409" s="25"/>
      <c r="X409" s="25"/>
      <c r="Y409" s="25"/>
      <c r="Z409" s="25"/>
      <c r="AA409" s="25"/>
      <c r="AB409" s="25"/>
      <c r="AC409" s="25"/>
      <c r="AP409" s="123" t="s">
        <v>143</v>
      </c>
      <c r="AR409" s="123" t="s">
        <v>145</v>
      </c>
      <c r="AS409" s="123" t="s">
        <v>67</v>
      </c>
      <c r="AW409" s="14" t="s">
        <v>144</v>
      </c>
      <c r="BC409" s="124" t="e">
        <f>IF(L409="základní",#REF!,0)</f>
        <v>#REF!</v>
      </c>
      <c r="BD409" s="124">
        <f>IF(L409="snížená",#REF!,0)</f>
        <v>0</v>
      </c>
      <c r="BE409" s="124">
        <f>IF(L409="zákl. přenesená",#REF!,0)</f>
        <v>0</v>
      </c>
      <c r="BF409" s="124">
        <f>IF(L409="sníž. přenesená",#REF!,0)</f>
        <v>0</v>
      </c>
      <c r="BG409" s="124">
        <f>IF(L409="nulová",#REF!,0)</f>
        <v>0</v>
      </c>
      <c r="BH409" s="14" t="s">
        <v>65</v>
      </c>
      <c r="BI409" s="124" t="e">
        <f>ROUND(#REF!*H409,2)</f>
        <v>#REF!</v>
      </c>
      <c r="BJ409" s="14" t="s">
        <v>143</v>
      </c>
      <c r="BK409" s="123" t="s">
        <v>3234</v>
      </c>
    </row>
    <row r="410" spans="1:63" s="12" customFormat="1" ht="22.9" customHeight="1" x14ac:dyDescent="0.2">
      <c r="B410" s="103"/>
      <c r="D410" s="104" t="s">
        <v>56</v>
      </c>
      <c r="E410" s="125" t="s">
        <v>3235</v>
      </c>
      <c r="F410" s="125" t="s">
        <v>3236</v>
      </c>
      <c r="J410" s="103"/>
      <c r="K410" s="106"/>
      <c r="L410" s="107"/>
      <c r="M410" s="107"/>
      <c r="N410" s="108">
        <f>SUM(N411:N412)</f>
        <v>0</v>
      </c>
      <c r="O410" s="107"/>
      <c r="P410" s="108">
        <f>SUM(P411:P412)</f>
        <v>0</v>
      </c>
      <c r="Q410" s="107"/>
      <c r="R410" s="109">
        <f>SUM(R411:R412)</f>
        <v>0</v>
      </c>
      <c r="AP410" s="104" t="s">
        <v>65</v>
      </c>
      <c r="AR410" s="110" t="s">
        <v>56</v>
      </c>
      <c r="AS410" s="110" t="s">
        <v>65</v>
      </c>
      <c r="AW410" s="104" t="s">
        <v>144</v>
      </c>
      <c r="BI410" s="111" t="e">
        <f>SUM(BI411:BI412)</f>
        <v>#REF!</v>
      </c>
    </row>
    <row r="411" spans="1:63" s="2" customFormat="1" ht="16.5" customHeight="1" x14ac:dyDescent="0.2">
      <c r="A411" s="25"/>
      <c r="B411" s="112"/>
      <c r="C411" s="113" t="s">
        <v>1064</v>
      </c>
      <c r="D411" s="113" t="s">
        <v>145</v>
      </c>
      <c r="E411" s="114" t="s">
        <v>3237</v>
      </c>
      <c r="F411" s="115" t="s">
        <v>3238</v>
      </c>
      <c r="G411" s="116" t="s">
        <v>905</v>
      </c>
      <c r="H411" s="117">
        <v>11.045999999999999</v>
      </c>
      <c r="I411" s="118"/>
      <c r="J411" s="26"/>
      <c r="K411" s="119" t="s">
        <v>1</v>
      </c>
      <c r="L411" s="120" t="s">
        <v>37</v>
      </c>
      <c r="M411" s="121">
        <v>0</v>
      </c>
      <c r="N411" s="121">
        <f>M411*H411</f>
        <v>0</v>
      </c>
      <c r="O411" s="121">
        <v>0</v>
      </c>
      <c r="P411" s="121">
        <f>O411*H411</f>
        <v>0</v>
      </c>
      <c r="Q411" s="121">
        <v>0</v>
      </c>
      <c r="R411" s="122">
        <f>Q411*H411</f>
        <v>0</v>
      </c>
      <c r="S411" s="25"/>
      <c r="T411" s="25"/>
      <c r="U411" s="25"/>
      <c r="V411" s="25"/>
      <c r="W411" s="25"/>
      <c r="X411" s="25"/>
      <c r="Y411" s="25"/>
      <c r="Z411" s="25"/>
      <c r="AA411" s="25"/>
      <c r="AB411" s="25"/>
      <c r="AC411" s="25"/>
      <c r="AP411" s="123" t="s">
        <v>143</v>
      </c>
      <c r="AR411" s="123" t="s">
        <v>145</v>
      </c>
      <c r="AS411" s="123" t="s">
        <v>67</v>
      </c>
      <c r="AW411" s="14" t="s">
        <v>144</v>
      </c>
      <c r="BC411" s="124" t="e">
        <f>IF(L411="základní",#REF!,0)</f>
        <v>#REF!</v>
      </c>
      <c r="BD411" s="124">
        <f>IF(L411="snížená",#REF!,0)</f>
        <v>0</v>
      </c>
      <c r="BE411" s="124">
        <f>IF(L411="zákl. přenesená",#REF!,0)</f>
        <v>0</v>
      </c>
      <c r="BF411" s="124">
        <f>IF(L411="sníž. přenesená",#REF!,0)</f>
        <v>0</v>
      </c>
      <c r="BG411" s="124">
        <f>IF(L411="nulová",#REF!,0)</f>
        <v>0</v>
      </c>
      <c r="BH411" s="14" t="s">
        <v>65</v>
      </c>
      <c r="BI411" s="124" t="e">
        <f>ROUND(#REF!*H411,2)</f>
        <v>#REF!</v>
      </c>
      <c r="BJ411" s="14" t="s">
        <v>143</v>
      </c>
      <c r="BK411" s="123" t="s">
        <v>3239</v>
      </c>
    </row>
    <row r="412" spans="1:63" s="2" customFormat="1" ht="16.5" customHeight="1" x14ac:dyDescent="0.2">
      <c r="A412" s="25"/>
      <c r="B412" s="112"/>
      <c r="C412" s="113" t="s">
        <v>1068</v>
      </c>
      <c r="D412" s="113" t="s">
        <v>145</v>
      </c>
      <c r="E412" s="114" t="s">
        <v>3240</v>
      </c>
      <c r="F412" s="115" t="s">
        <v>3241</v>
      </c>
      <c r="G412" s="116" t="s">
        <v>905</v>
      </c>
      <c r="H412" s="117">
        <v>5.891</v>
      </c>
      <c r="I412" s="118"/>
      <c r="J412" s="26"/>
      <c r="K412" s="119" t="s">
        <v>1</v>
      </c>
      <c r="L412" s="120" t="s">
        <v>37</v>
      </c>
      <c r="M412" s="121">
        <v>0</v>
      </c>
      <c r="N412" s="121">
        <f>M412*H412</f>
        <v>0</v>
      </c>
      <c r="O412" s="121">
        <v>0</v>
      </c>
      <c r="P412" s="121">
        <f>O412*H412</f>
        <v>0</v>
      </c>
      <c r="Q412" s="121">
        <v>0</v>
      </c>
      <c r="R412" s="122">
        <f>Q412*H412</f>
        <v>0</v>
      </c>
      <c r="S412" s="25"/>
      <c r="T412" s="25"/>
      <c r="U412" s="25"/>
      <c r="V412" s="25"/>
      <c r="W412" s="25"/>
      <c r="X412" s="25"/>
      <c r="Y412" s="25"/>
      <c r="Z412" s="25"/>
      <c r="AA412" s="25"/>
      <c r="AB412" s="25"/>
      <c r="AC412" s="25"/>
      <c r="AP412" s="123" t="s">
        <v>143</v>
      </c>
      <c r="AR412" s="123" t="s">
        <v>145</v>
      </c>
      <c r="AS412" s="123" t="s">
        <v>67</v>
      </c>
      <c r="AW412" s="14" t="s">
        <v>144</v>
      </c>
      <c r="BC412" s="124" t="e">
        <f>IF(L412="základní",#REF!,0)</f>
        <v>#REF!</v>
      </c>
      <c r="BD412" s="124">
        <f>IF(L412="snížená",#REF!,0)</f>
        <v>0</v>
      </c>
      <c r="BE412" s="124">
        <f>IF(L412="zákl. přenesená",#REF!,0)</f>
        <v>0</v>
      </c>
      <c r="BF412" s="124">
        <f>IF(L412="sníž. přenesená",#REF!,0)</f>
        <v>0</v>
      </c>
      <c r="BG412" s="124">
        <f>IF(L412="nulová",#REF!,0)</f>
        <v>0</v>
      </c>
      <c r="BH412" s="14" t="s">
        <v>65</v>
      </c>
      <c r="BI412" s="124" t="e">
        <f>ROUND(#REF!*H412,2)</f>
        <v>#REF!</v>
      </c>
      <c r="BJ412" s="14" t="s">
        <v>143</v>
      </c>
      <c r="BK412" s="123" t="s">
        <v>3242</v>
      </c>
    </row>
    <row r="413" spans="1:63" s="12" customFormat="1" ht="22.9" customHeight="1" x14ac:dyDescent="0.2">
      <c r="B413" s="103"/>
      <c r="D413" s="104" t="s">
        <v>56</v>
      </c>
      <c r="E413" s="125" t="s">
        <v>3243</v>
      </c>
      <c r="F413" s="125" t="s">
        <v>3244</v>
      </c>
      <c r="J413" s="103"/>
      <c r="K413" s="106"/>
      <c r="L413" s="107"/>
      <c r="M413" s="107"/>
      <c r="N413" s="108">
        <f>N414</f>
        <v>0</v>
      </c>
      <c r="O413" s="107"/>
      <c r="P413" s="108">
        <f>P414</f>
        <v>0</v>
      </c>
      <c r="Q413" s="107"/>
      <c r="R413" s="109">
        <f>R414</f>
        <v>0</v>
      </c>
      <c r="AP413" s="104" t="s">
        <v>65</v>
      </c>
      <c r="AR413" s="110" t="s">
        <v>56</v>
      </c>
      <c r="AS413" s="110" t="s">
        <v>65</v>
      </c>
      <c r="AW413" s="104" t="s">
        <v>144</v>
      </c>
      <c r="BI413" s="111" t="e">
        <f>BI414</f>
        <v>#REF!</v>
      </c>
    </row>
    <row r="414" spans="1:63" s="2" customFormat="1" ht="24.2" customHeight="1" x14ac:dyDescent="0.2">
      <c r="A414" s="25"/>
      <c r="B414" s="112"/>
      <c r="C414" s="113" t="s">
        <v>1072</v>
      </c>
      <c r="D414" s="113" t="s">
        <v>145</v>
      </c>
      <c r="E414" s="114" t="s">
        <v>3245</v>
      </c>
      <c r="F414" s="115" t="s">
        <v>3246</v>
      </c>
      <c r="G414" s="116" t="s">
        <v>905</v>
      </c>
      <c r="H414" s="117">
        <v>44.183</v>
      </c>
      <c r="I414" s="118"/>
      <c r="J414" s="26"/>
      <c r="K414" s="119" t="s">
        <v>1</v>
      </c>
      <c r="L414" s="120" t="s">
        <v>37</v>
      </c>
      <c r="M414" s="121">
        <v>0</v>
      </c>
      <c r="N414" s="121">
        <f>M414*H414</f>
        <v>0</v>
      </c>
      <c r="O414" s="121">
        <v>0</v>
      </c>
      <c r="P414" s="121">
        <f>O414*H414</f>
        <v>0</v>
      </c>
      <c r="Q414" s="121">
        <v>0</v>
      </c>
      <c r="R414" s="122">
        <f>Q414*H414</f>
        <v>0</v>
      </c>
      <c r="S414" s="25"/>
      <c r="T414" s="25"/>
      <c r="U414" s="25"/>
      <c r="V414" s="25"/>
      <c r="W414" s="25"/>
      <c r="X414" s="25"/>
      <c r="Y414" s="25"/>
      <c r="Z414" s="25"/>
      <c r="AA414" s="25"/>
      <c r="AB414" s="25"/>
      <c r="AC414" s="25"/>
      <c r="AP414" s="123" t="s">
        <v>143</v>
      </c>
      <c r="AR414" s="123" t="s">
        <v>145</v>
      </c>
      <c r="AS414" s="123" t="s">
        <v>67</v>
      </c>
      <c r="AW414" s="14" t="s">
        <v>144</v>
      </c>
      <c r="BC414" s="124" t="e">
        <f>IF(L414="základní",#REF!,0)</f>
        <v>#REF!</v>
      </c>
      <c r="BD414" s="124">
        <f>IF(L414="snížená",#REF!,0)</f>
        <v>0</v>
      </c>
      <c r="BE414" s="124">
        <f>IF(L414="zákl. přenesená",#REF!,0)</f>
        <v>0</v>
      </c>
      <c r="BF414" s="124">
        <f>IF(L414="sníž. přenesená",#REF!,0)</f>
        <v>0</v>
      </c>
      <c r="BG414" s="124">
        <f>IF(L414="nulová",#REF!,0)</f>
        <v>0</v>
      </c>
      <c r="BH414" s="14" t="s">
        <v>65</v>
      </c>
      <c r="BI414" s="124" t="e">
        <f>ROUND(#REF!*H414,2)</f>
        <v>#REF!</v>
      </c>
      <c r="BJ414" s="14" t="s">
        <v>143</v>
      </c>
      <c r="BK414" s="123" t="s">
        <v>3247</v>
      </c>
    </row>
    <row r="415" spans="1:63" s="12" customFormat="1" ht="22.9" customHeight="1" x14ac:dyDescent="0.2">
      <c r="B415" s="103"/>
      <c r="D415" s="104" t="s">
        <v>56</v>
      </c>
      <c r="E415" s="125" t="s">
        <v>3248</v>
      </c>
      <c r="F415" s="125" t="s">
        <v>3249</v>
      </c>
      <c r="J415" s="103"/>
      <c r="K415" s="106"/>
      <c r="L415" s="107"/>
      <c r="M415" s="107"/>
      <c r="N415" s="108">
        <f>SUM(N416:N417)</f>
        <v>0</v>
      </c>
      <c r="O415" s="107"/>
      <c r="P415" s="108">
        <f>SUM(P416:P417)</f>
        <v>0</v>
      </c>
      <c r="Q415" s="107"/>
      <c r="R415" s="109">
        <f>SUM(R416:R417)</f>
        <v>0</v>
      </c>
      <c r="AP415" s="104" t="s">
        <v>65</v>
      </c>
      <c r="AR415" s="110" t="s">
        <v>56</v>
      </c>
      <c r="AS415" s="110" t="s">
        <v>65</v>
      </c>
      <c r="AW415" s="104" t="s">
        <v>144</v>
      </c>
      <c r="BI415" s="111" t="e">
        <f>SUM(BI416:BI417)</f>
        <v>#REF!</v>
      </c>
    </row>
    <row r="416" spans="1:63" s="2" customFormat="1" ht="16.5" customHeight="1" x14ac:dyDescent="0.2">
      <c r="A416" s="25"/>
      <c r="B416" s="112"/>
      <c r="C416" s="113" t="s">
        <v>1076</v>
      </c>
      <c r="D416" s="113" t="s">
        <v>145</v>
      </c>
      <c r="E416" s="114" t="s">
        <v>3250</v>
      </c>
      <c r="F416" s="115" t="s">
        <v>3251</v>
      </c>
      <c r="G416" s="116" t="s">
        <v>905</v>
      </c>
      <c r="H416" s="117">
        <v>22.091999999999999</v>
      </c>
      <c r="I416" s="118"/>
      <c r="J416" s="26"/>
      <c r="K416" s="119" t="s">
        <v>1</v>
      </c>
      <c r="L416" s="120" t="s">
        <v>37</v>
      </c>
      <c r="M416" s="121">
        <v>0</v>
      </c>
      <c r="N416" s="121">
        <f>M416*H416</f>
        <v>0</v>
      </c>
      <c r="O416" s="121">
        <v>0</v>
      </c>
      <c r="P416" s="121">
        <f>O416*H416</f>
        <v>0</v>
      </c>
      <c r="Q416" s="121">
        <v>0</v>
      </c>
      <c r="R416" s="122">
        <f>Q416*H416</f>
        <v>0</v>
      </c>
      <c r="S416" s="25"/>
      <c r="T416" s="25"/>
      <c r="U416" s="25"/>
      <c r="V416" s="25"/>
      <c r="W416" s="25"/>
      <c r="X416" s="25"/>
      <c r="Y416" s="25"/>
      <c r="Z416" s="25"/>
      <c r="AA416" s="25"/>
      <c r="AB416" s="25"/>
      <c r="AC416" s="25"/>
      <c r="AP416" s="123" t="s">
        <v>143</v>
      </c>
      <c r="AR416" s="123" t="s">
        <v>145</v>
      </c>
      <c r="AS416" s="123" t="s">
        <v>67</v>
      </c>
      <c r="AW416" s="14" t="s">
        <v>144</v>
      </c>
      <c r="BC416" s="124" t="e">
        <f>IF(L416="základní",#REF!,0)</f>
        <v>#REF!</v>
      </c>
      <c r="BD416" s="124">
        <f>IF(L416="snížená",#REF!,0)</f>
        <v>0</v>
      </c>
      <c r="BE416" s="124">
        <f>IF(L416="zákl. přenesená",#REF!,0)</f>
        <v>0</v>
      </c>
      <c r="BF416" s="124">
        <f>IF(L416="sníž. přenesená",#REF!,0)</f>
        <v>0</v>
      </c>
      <c r="BG416" s="124">
        <f>IF(L416="nulová",#REF!,0)</f>
        <v>0</v>
      </c>
      <c r="BH416" s="14" t="s">
        <v>65</v>
      </c>
      <c r="BI416" s="124" t="e">
        <f>ROUND(#REF!*H416,2)</f>
        <v>#REF!</v>
      </c>
      <c r="BJ416" s="14" t="s">
        <v>143</v>
      </c>
      <c r="BK416" s="123" t="s">
        <v>3252</v>
      </c>
    </row>
    <row r="417" spans="1:63" s="2" customFormat="1" ht="24.2" customHeight="1" x14ac:dyDescent="0.2">
      <c r="A417" s="25"/>
      <c r="B417" s="112"/>
      <c r="C417" s="113" t="s">
        <v>1080</v>
      </c>
      <c r="D417" s="113" t="s">
        <v>145</v>
      </c>
      <c r="E417" s="114" t="s">
        <v>3253</v>
      </c>
      <c r="F417" s="115" t="s">
        <v>3254</v>
      </c>
      <c r="G417" s="116" t="s">
        <v>905</v>
      </c>
      <c r="H417" s="117">
        <v>62.593000000000004</v>
      </c>
      <c r="I417" s="118"/>
      <c r="J417" s="26"/>
      <c r="K417" s="119" t="s">
        <v>1</v>
      </c>
      <c r="L417" s="120" t="s">
        <v>37</v>
      </c>
      <c r="M417" s="121">
        <v>0</v>
      </c>
      <c r="N417" s="121">
        <f>M417*H417</f>
        <v>0</v>
      </c>
      <c r="O417" s="121">
        <v>0</v>
      </c>
      <c r="P417" s="121">
        <f>O417*H417</f>
        <v>0</v>
      </c>
      <c r="Q417" s="121">
        <v>0</v>
      </c>
      <c r="R417" s="122">
        <f>Q417*H417</f>
        <v>0</v>
      </c>
      <c r="S417" s="25"/>
      <c r="T417" s="25"/>
      <c r="U417" s="25"/>
      <c r="V417" s="25"/>
      <c r="W417" s="25"/>
      <c r="X417" s="25"/>
      <c r="Y417" s="25"/>
      <c r="Z417" s="25"/>
      <c r="AA417" s="25"/>
      <c r="AB417" s="25"/>
      <c r="AC417" s="25"/>
      <c r="AP417" s="123" t="s">
        <v>143</v>
      </c>
      <c r="AR417" s="123" t="s">
        <v>145</v>
      </c>
      <c r="AS417" s="123" t="s">
        <v>67</v>
      </c>
      <c r="AW417" s="14" t="s">
        <v>144</v>
      </c>
      <c r="BC417" s="124" t="e">
        <f>IF(L417="základní",#REF!,0)</f>
        <v>#REF!</v>
      </c>
      <c r="BD417" s="124">
        <f>IF(L417="snížená",#REF!,0)</f>
        <v>0</v>
      </c>
      <c r="BE417" s="124">
        <f>IF(L417="zákl. přenesená",#REF!,0)</f>
        <v>0</v>
      </c>
      <c r="BF417" s="124">
        <f>IF(L417="sníž. přenesená",#REF!,0)</f>
        <v>0</v>
      </c>
      <c r="BG417" s="124">
        <f>IF(L417="nulová",#REF!,0)</f>
        <v>0</v>
      </c>
      <c r="BH417" s="14" t="s">
        <v>65</v>
      </c>
      <c r="BI417" s="124" t="e">
        <f>ROUND(#REF!*H417,2)</f>
        <v>#REF!</v>
      </c>
      <c r="BJ417" s="14" t="s">
        <v>143</v>
      </c>
      <c r="BK417" s="123" t="s">
        <v>3255</v>
      </c>
    </row>
    <row r="418" spans="1:63" s="12" customFormat="1" ht="22.9" customHeight="1" x14ac:dyDescent="0.2">
      <c r="B418" s="103"/>
      <c r="D418" s="104" t="s">
        <v>56</v>
      </c>
      <c r="E418" s="125" t="s">
        <v>3256</v>
      </c>
      <c r="F418" s="125" t="s">
        <v>3257</v>
      </c>
      <c r="J418" s="103"/>
      <c r="K418" s="106"/>
      <c r="L418" s="107"/>
      <c r="M418" s="107"/>
      <c r="N418" s="108">
        <f>N419</f>
        <v>0</v>
      </c>
      <c r="O418" s="107"/>
      <c r="P418" s="108">
        <f>P419</f>
        <v>0</v>
      </c>
      <c r="Q418" s="107"/>
      <c r="R418" s="109">
        <f>R419</f>
        <v>0</v>
      </c>
      <c r="AP418" s="104" t="s">
        <v>65</v>
      </c>
      <c r="AR418" s="110" t="s">
        <v>56</v>
      </c>
      <c r="AS418" s="110" t="s">
        <v>65</v>
      </c>
      <c r="AW418" s="104" t="s">
        <v>144</v>
      </c>
      <c r="BI418" s="111" t="e">
        <f>BI419</f>
        <v>#REF!</v>
      </c>
    </row>
    <row r="419" spans="1:63" s="2" customFormat="1" ht="21.75" customHeight="1" x14ac:dyDescent="0.2">
      <c r="A419" s="25"/>
      <c r="B419" s="112"/>
      <c r="C419" s="113" t="s">
        <v>1084</v>
      </c>
      <c r="D419" s="113" t="s">
        <v>145</v>
      </c>
      <c r="E419" s="114" t="s">
        <v>3258</v>
      </c>
      <c r="F419" s="115" t="s">
        <v>3259</v>
      </c>
      <c r="G419" s="116" t="s">
        <v>905</v>
      </c>
      <c r="H419" s="117">
        <v>7.3639999999999999</v>
      </c>
      <c r="I419" s="118"/>
      <c r="J419" s="26"/>
      <c r="K419" s="119" t="s">
        <v>1</v>
      </c>
      <c r="L419" s="120" t="s">
        <v>37</v>
      </c>
      <c r="M419" s="121">
        <v>0</v>
      </c>
      <c r="N419" s="121">
        <f>M419*H419</f>
        <v>0</v>
      </c>
      <c r="O419" s="121">
        <v>0</v>
      </c>
      <c r="P419" s="121">
        <f>O419*H419</f>
        <v>0</v>
      </c>
      <c r="Q419" s="121">
        <v>0</v>
      </c>
      <c r="R419" s="122">
        <f>Q419*H419</f>
        <v>0</v>
      </c>
      <c r="S419" s="25"/>
      <c r="T419" s="25"/>
      <c r="U419" s="25"/>
      <c r="V419" s="25"/>
      <c r="W419" s="25"/>
      <c r="X419" s="25"/>
      <c r="Y419" s="25"/>
      <c r="Z419" s="25"/>
      <c r="AA419" s="25"/>
      <c r="AB419" s="25"/>
      <c r="AC419" s="25"/>
      <c r="AP419" s="123" t="s">
        <v>143</v>
      </c>
      <c r="AR419" s="123" t="s">
        <v>145</v>
      </c>
      <c r="AS419" s="123" t="s">
        <v>67</v>
      </c>
      <c r="AW419" s="14" t="s">
        <v>144</v>
      </c>
      <c r="BC419" s="124" t="e">
        <f>IF(L419="základní",#REF!,0)</f>
        <v>#REF!</v>
      </c>
      <c r="BD419" s="124">
        <f>IF(L419="snížená",#REF!,0)</f>
        <v>0</v>
      </c>
      <c r="BE419" s="124">
        <f>IF(L419="zákl. přenesená",#REF!,0)</f>
        <v>0</v>
      </c>
      <c r="BF419" s="124">
        <f>IF(L419="sníž. přenesená",#REF!,0)</f>
        <v>0</v>
      </c>
      <c r="BG419" s="124">
        <f>IF(L419="nulová",#REF!,0)</f>
        <v>0</v>
      </c>
      <c r="BH419" s="14" t="s">
        <v>65</v>
      </c>
      <c r="BI419" s="124" t="e">
        <f>ROUND(#REF!*H419,2)</f>
        <v>#REF!</v>
      </c>
      <c r="BJ419" s="14" t="s">
        <v>143</v>
      </c>
      <c r="BK419" s="123" t="s">
        <v>3260</v>
      </c>
    </row>
    <row r="420" spans="1:63" s="12" customFormat="1" ht="22.9" customHeight="1" x14ac:dyDescent="0.2">
      <c r="B420" s="103"/>
      <c r="D420" s="104" t="s">
        <v>56</v>
      </c>
      <c r="E420" s="125" t="s">
        <v>3261</v>
      </c>
      <c r="F420" s="125" t="s">
        <v>3262</v>
      </c>
      <c r="J420" s="103"/>
      <c r="K420" s="106"/>
      <c r="L420" s="107"/>
      <c r="M420" s="107"/>
      <c r="N420" s="108">
        <f>N421</f>
        <v>0</v>
      </c>
      <c r="O420" s="107"/>
      <c r="P420" s="108">
        <f>P421</f>
        <v>0</v>
      </c>
      <c r="Q420" s="107"/>
      <c r="R420" s="109">
        <f>R421</f>
        <v>0</v>
      </c>
      <c r="AP420" s="104" t="s">
        <v>65</v>
      </c>
      <c r="AR420" s="110" t="s">
        <v>56</v>
      </c>
      <c r="AS420" s="110" t="s">
        <v>65</v>
      </c>
      <c r="AW420" s="104" t="s">
        <v>144</v>
      </c>
      <c r="BI420" s="111" t="e">
        <f>BI421</f>
        <v>#REF!</v>
      </c>
    </row>
    <row r="421" spans="1:63" s="2" customFormat="1" ht="24.2" customHeight="1" x14ac:dyDescent="0.2">
      <c r="A421" s="25"/>
      <c r="B421" s="112"/>
      <c r="C421" s="113" t="s">
        <v>890</v>
      </c>
      <c r="D421" s="113" t="s">
        <v>145</v>
      </c>
      <c r="E421" s="114" t="s">
        <v>3263</v>
      </c>
      <c r="F421" s="115" t="s">
        <v>3264</v>
      </c>
      <c r="G421" s="116" t="s">
        <v>905</v>
      </c>
      <c r="H421" s="117">
        <v>9.5730000000000004</v>
      </c>
      <c r="I421" s="118"/>
      <c r="J421" s="26"/>
      <c r="K421" s="119" t="s">
        <v>1</v>
      </c>
      <c r="L421" s="120" t="s">
        <v>37</v>
      </c>
      <c r="M421" s="121">
        <v>0</v>
      </c>
      <c r="N421" s="121">
        <f>M421*H421</f>
        <v>0</v>
      </c>
      <c r="O421" s="121">
        <v>0</v>
      </c>
      <c r="P421" s="121">
        <f>O421*H421</f>
        <v>0</v>
      </c>
      <c r="Q421" s="121">
        <v>0</v>
      </c>
      <c r="R421" s="122">
        <f>Q421*H421</f>
        <v>0</v>
      </c>
      <c r="S421" s="25"/>
      <c r="T421" s="25"/>
      <c r="U421" s="25"/>
      <c r="V421" s="25"/>
      <c r="W421" s="25"/>
      <c r="X421" s="25"/>
      <c r="Y421" s="25"/>
      <c r="Z421" s="25"/>
      <c r="AA421" s="25"/>
      <c r="AB421" s="25"/>
      <c r="AC421" s="25"/>
      <c r="AP421" s="123" t="s">
        <v>143</v>
      </c>
      <c r="AR421" s="123" t="s">
        <v>145</v>
      </c>
      <c r="AS421" s="123" t="s">
        <v>67</v>
      </c>
      <c r="AW421" s="14" t="s">
        <v>144</v>
      </c>
      <c r="BC421" s="124" t="e">
        <f>IF(L421="základní",#REF!,0)</f>
        <v>#REF!</v>
      </c>
      <c r="BD421" s="124">
        <f>IF(L421="snížená",#REF!,0)</f>
        <v>0</v>
      </c>
      <c r="BE421" s="124">
        <f>IF(L421="zákl. přenesená",#REF!,0)</f>
        <v>0</v>
      </c>
      <c r="BF421" s="124">
        <f>IF(L421="sníž. přenesená",#REF!,0)</f>
        <v>0</v>
      </c>
      <c r="BG421" s="124">
        <f>IF(L421="nulová",#REF!,0)</f>
        <v>0</v>
      </c>
      <c r="BH421" s="14" t="s">
        <v>65</v>
      </c>
      <c r="BI421" s="124" t="e">
        <f>ROUND(#REF!*H421,2)</f>
        <v>#REF!</v>
      </c>
      <c r="BJ421" s="14" t="s">
        <v>143</v>
      </c>
      <c r="BK421" s="123" t="s">
        <v>1190</v>
      </c>
    </row>
    <row r="422" spans="1:63" s="12" customFormat="1" ht="22.9" customHeight="1" x14ac:dyDescent="0.2">
      <c r="B422" s="103"/>
      <c r="D422" s="104" t="s">
        <v>56</v>
      </c>
      <c r="E422" s="125" t="s">
        <v>3265</v>
      </c>
      <c r="F422" s="125" t="s">
        <v>3266</v>
      </c>
      <c r="J422" s="103"/>
      <c r="K422" s="106"/>
      <c r="L422" s="107"/>
      <c r="M422" s="107"/>
      <c r="N422" s="108">
        <f>N423</f>
        <v>0</v>
      </c>
      <c r="O422" s="107"/>
      <c r="P422" s="108">
        <f>P423</f>
        <v>0</v>
      </c>
      <c r="Q422" s="107"/>
      <c r="R422" s="109">
        <f>R423</f>
        <v>0</v>
      </c>
      <c r="AP422" s="104" t="s">
        <v>65</v>
      </c>
      <c r="AR422" s="110" t="s">
        <v>56</v>
      </c>
      <c r="AS422" s="110" t="s">
        <v>65</v>
      </c>
      <c r="AW422" s="104" t="s">
        <v>144</v>
      </c>
      <c r="BI422" s="111" t="e">
        <f>BI423</f>
        <v>#REF!</v>
      </c>
    </row>
    <row r="423" spans="1:63" s="2" customFormat="1" ht="24.2" customHeight="1" x14ac:dyDescent="0.2">
      <c r="A423" s="25"/>
      <c r="B423" s="112"/>
      <c r="C423" s="113" t="s">
        <v>1091</v>
      </c>
      <c r="D423" s="113" t="s">
        <v>145</v>
      </c>
      <c r="E423" s="114" t="s">
        <v>3267</v>
      </c>
      <c r="F423" s="115" t="s">
        <v>3268</v>
      </c>
      <c r="G423" s="116" t="s">
        <v>905</v>
      </c>
      <c r="H423" s="117">
        <v>4.4180000000000001</v>
      </c>
      <c r="I423" s="118"/>
      <c r="J423" s="26"/>
      <c r="K423" s="119" t="s">
        <v>1</v>
      </c>
      <c r="L423" s="120" t="s">
        <v>37</v>
      </c>
      <c r="M423" s="121">
        <v>0</v>
      </c>
      <c r="N423" s="121">
        <f>M423*H423</f>
        <v>0</v>
      </c>
      <c r="O423" s="121">
        <v>0</v>
      </c>
      <c r="P423" s="121">
        <f>O423*H423</f>
        <v>0</v>
      </c>
      <c r="Q423" s="121">
        <v>0</v>
      </c>
      <c r="R423" s="122">
        <f>Q423*H423</f>
        <v>0</v>
      </c>
      <c r="S423" s="25"/>
      <c r="T423" s="25"/>
      <c r="U423" s="25"/>
      <c r="V423" s="25"/>
      <c r="W423" s="25"/>
      <c r="X423" s="25"/>
      <c r="Y423" s="25"/>
      <c r="Z423" s="25"/>
      <c r="AA423" s="25"/>
      <c r="AB423" s="25"/>
      <c r="AC423" s="25"/>
      <c r="AP423" s="123" t="s">
        <v>143</v>
      </c>
      <c r="AR423" s="123" t="s">
        <v>145</v>
      </c>
      <c r="AS423" s="123" t="s">
        <v>67</v>
      </c>
      <c r="AW423" s="14" t="s">
        <v>144</v>
      </c>
      <c r="BC423" s="124" t="e">
        <f>IF(L423="základní",#REF!,0)</f>
        <v>#REF!</v>
      </c>
      <c r="BD423" s="124">
        <f>IF(L423="snížená",#REF!,0)</f>
        <v>0</v>
      </c>
      <c r="BE423" s="124">
        <f>IF(L423="zákl. přenesená",#REF!,0)</f>
        <v>0</v>
      </c>
      <c r="BF423" s="124">
        <f>IF(L423="sníž. přenesená",#REF!,0)</f>
        <v>0</v>
      </c>
      <c r="BG423" s="124">
        <f>IF(L423="nulová",#REF!,0)</f>
        <v>0</v>
      </c>
      <c r="BH423" s="14" t="s">
        <v>65</v>
      </c>
      <c r="BI423" s="124" t="e">
        <f>ROUND(#REF!*H423,2)</f>
        <v>#REF!</v>
      </c>
      <c r="BJ423" s="14" t="s">
        <v>143</v>
      </c>
      <c r="BK423" s="123" t="s">
        <v>3269</v>
      </c>
    </row>
    <row r="424" spans="1:63" s="12" customFormat="1" ht="22.9" customHeight="1" x14ac:dyDescent="0.2">
      <c r="B424" s="103"/>
      <c r="D424" s="104" t="s">
        <v>56</v>
      </c>
      <c r="E424" s="125" t="s">
        <v>3270</v>
      </c>
      <c r="F424" s="125" t="s">
        <v>3271</v>
      </c>
      <c r="J424" s="103"/>
      <c r="K424" s="106"/>
      <c r="L424" s="107"/>
      <c r="M424" s="107"/>
      <c r="N424" s="108">
        <f>SUM(N425:N427)</f>
        <v>0</v>
      </c>
      <c r="O424" s="107"/>
      <c r="P424" s="108">
        <f>SUM(P425:P427)</f>
        <v>0</v>
      </c>
      <c r="Q424" s="107"/>
      <c r="R424" s="109">
        <f>SUM(R425:R427)</f>
        <v>0</v>
      </c>
      <c r="AP424" s="104" t="s">
        <v>65</v>
      </c>
      <c r="AR424" s="110" t="s">
        <v>56</v>
      </c>
      <c r="AS424" s="110" t="s">
        <v>65</v>
      </c>
      <c r="AW424" s="104" t="s">
        <v>144</v>
      </c>
      <c r="BI424" s="111" t="e">
        <f>SUM(BI425:BI427)</f>
        <v>#REF!</v>
      </c>
    </row>
    <row r="425" spans="1:63" s="2" customFormat="1" ht="16.5" customHeight="1" x14ac:dyDescent="0.2">
      <c r="A425" s="25"/>
      <c r="B425" s="112"/>
      <c r="C425" s="113" t="s">
        <v>1095</v>
      </c>
      <c r="D425" s="113" t="s">
        <v>145</v>
      </c>
      <c r="E425" s="114" t="s">
        <v>3272</v>
      </c>
      <c r="F425" s="115" t="s">
        <v>3273</v>
      </c>
      <c r="G425" s="116" t="s">
        <v>905</v>
      </c>
      <c r="H425" s="117">
        <v>250.37100000000001</v>
      </c>
      <c r="I425" s="118"/>
      <c r="J425" s="26"/>
      <c r="K425" s="119" t="s">
        <v>1</v>
      </c>
      <c r="L425" s="120" t="s">
        <v>37</v>
      </c>
      <c r="M425" s="121">
        <v>0</v>
      </c>
      <c r="N425" s="121">
        <f>M425*H425</f>
        <v>0</v>
      </c>
      <c r="O425" s="121">
        <v>0</v>
      </c>
      <c r="P425" s="121">
        <f>O425*H425</f>
        <v>0</v>
      </c>
      <c r="Q425" s="121">
        <v>0</v>
      </c>
      <c r="R425" s="122">
        <f>Q425*H425</f>
        <v>0</v>
      </c>
      <c r="S425" s="25"/>
      <c r="T425" s="25"/>
      <c r="U425" s="25"/>
      <c r="V425" s="25"/>
      <c r="W425" s="25"/>
      <c r="X425" s="25"/>
      <c r="Y425" s="25"/>
      <c r="Z425" s="25"/>
      <c r="AA425" s="25"/>
      <c r="AB425" s="25"/>
      <c r="AC425" s="25"/>
      <c r="AP425" s="123" t="s">
        <v>143</v>
      </c>
      <c r="AR425" s="123" t="s">
        <v>145</v>
      </c>
      <c r="AS425" s="123" t="s">
        <v>67</v>
      </c>
      <c r="AW425" s="14" t="s">
        <v>144</v>
      </c>
      <c r="BC425" s="124" t="e">
        <f>IF(L425="základní",#REF!,0)</f>
        <v>#REF!</v>
      </c>
      <c r="BD425" s="124">
        <f>IF(L425="snížená",#REF!,0)</f>
        <v>0</v>
      </c>
      <c r="BE425" s="124">
        <f>IF(L425="zákl. přenesená",#REF!,0)</f>
        <v>0</v>
      </c>
      <c r="BF425" s="124">
        <f>IF(L425="sníž. přenesená",#REF!,0)</f>
        <v>0</v>
      </c>
      <c r="BG425" s="124">
        <f>IF(L425="nulová",#REF!,0)</f>
        <v>0</v>
      </c>
      <c r="BH425" s="14" t="s">
        <v>65</v>
      </c>
      <c r="BI425" s="124" t="e">
        <f>ROUND(#REF!*H425,2)</f>
        <v>#REF!</v>
      </c>
      <c r="BJ425" s="14" t="s">
        <v>143</v>
      </c>
      <c r="BK425" s="123" t="s">
        <v>3274</v>
      </c>
    </row>
    <row r="426" spans="1:63" s="2" customFormat="1" ht="16.5" customHeight="1" x14ac:dyDescent="0.2">
      <c r="A426" s="25"/>
      <c r="B426" s="112"/>
      <c r="C426" s="113" t="s">
        <v>1099</v>
      </c>
      <c r="D426" s="113" t="s">
        <v>145</v>
      </c>
      <c r="E426" s="114" t="s">
        <v>3275</v>
      </c>
      <c r="F426" s="115" t="s">
        <v>3276</v>
      </c>
      <c r="G426" s="116" t="s">
        <v>905</v>
      </c>
      <c r="H426" s="117">
        <v>5.891</v>
      </c>
      <c r="I426" s="118"/>
      <c r="J426" s="26"/>
      <c r="K426" s="119" t="s">
        <v>1</v>
      </c>
      <c r="L426" s="120" t="s">
        <v>37</v>
      </c>
      <c r="M426" s="121">
        <v>0</v>
      </c>
      <c r="N426" s="121">
        <f>M426*H426</f>
        <v>0</v>
      </c>
      <c r="O426" s="121">
        <v>0</v>
      </c>
      <c r="P426" s="121">
        <f>O426*H426</f>
        <v>0</v>
      </c>
      <c r="Q426" s="121">
        <v>0</v>
      </c>
      <c r="R426" s="122">
        <f>Q426*H426</f>
        <v>0</v>
      </c>
      <c r="S426" s="25"/>
      <c r="T426" s="25"/>
      <c r="U426" s="25"/>
      <c r="V426" s="25"/>
      <c r="W426" s="25"/>
      <c r="X426" s="25"/>
      <c r="Y426" s="25"/>
      <c r="Z426" s="25"/>
      <c r="AA426" s="25"/>
      <c r="AB426" s="25"/>
      <c r="AC426" s="25"/>
      <c r="AP426" s="123" t="s">
        <v>143</v>
      </c>
      <c r="AR426" s="123" t="s">
        <v>145</v>
      </c>
      <c r="AS426" s="123" t="s">
        <v>67</v>
      </c>
      <c r="AW426" s="14" t="s">
        <v>144</v>
      </c>
      <c r="BC426" s="124" t="e">
        <f>IF(L426="základní",#REF!,0)</f>
        <v>#REF!</v>
      </c>
      <c r="BD426" s="124">
        <f>IF(L426="snížená",#REF!,0)</f>
        <v>0</v>
      </c>
      <c r="BE426" s="124">
        <f>IF(L426="zákl. přenesená",#REF!,0)</f>
        <v>0</v>
      </c>
      <c r="BF426" s="124">
        <f>IF(L426="sníž. přenesená",#REF!,0)</f>
        <v>0</v>
      </c>
      <c r="BG426" s="124">
        <f>IF(L426="nulová",#REF!,0)</f>
        <v>0</v>
      </c>
      <c r="BH426" s="14" t="s">
        <v>65</v>
      </c>
      <c r="BI426" s="124" t="e">
        <f>ROUND(#REF!*H426,2)</f>
        <v>#REF!</v>
      </c>
      <c r="BJ426" s="14" t="s">
        <v>143</v>
      </c>
      <c r="BK426" s="123" t="s">
        <v>3277</v>
      </c>
    </row>
    <row r="427" spans="1:63" s="2" customFormat="1" ht="16.5" customHeight="1" x14ac:dyDescent="0.2">
      <c r="A427" s="25"/>
      <c r="B427" s="112"/>
      <c r="C427" s="113" t="s">
        <v>1103</v>
      </c>
      <c r="D427" s="113" t="s">
        <v>145</v>
      </c>
      <c r="E427" s="114" t="s">
        <v>3278</v>
      </c>
      <c r="F427" s="115" t="s">
        <v>3279</v>
      </c>
      <c r="G427" s="116" t="s">
        <v>905</v>
      </c>
      <c r="H427" s="117">
        <v>5.891</v>
      </c>
      <c r="I427" s="118"/>
      <c r="J427" s="26"/>
      <c r="K427" s="119" t="s">
        <v>1</v>
      </c>
      <c r="L427" s="120" t="s">
        <v>37</v>
      </c>
      <c r="M427" s="121">
        <v>0</v>
      </c>
      <c r="N427" s="121">
        <f>M427*H427</f>
        <v>0</v>
      </c>
      <c r="O427" s="121">
        <v>0</v>
      </c>
      <c r="P427" s="121">
        <f>O427*H427</f>
        <v>0</v>
      </c>
      <c r="Q427" s="121">
        <v>0</v>
      </c>
      <c r="R427" s="122">
        <f>Q427*H427</f>
        <v>0</v>
      </c>
      <c r="S427" s="25"/>
      <c r="T427" s="25"/>
      <c r="U427" s="25"/>
      <c r="V427" s="25"/>
      <c r="W427" s="25"/>
      <c r="X427" s="25"/>
      <c r="Y427" s="25"/>
      <c r="Z427" s="25"/>
      <c r="AA427" s="25"/>
      <c r="AB427" s="25"/>
      <c r="AC427" s="25"/>
      <c r="AP427" s="123" t="s">
        <v>143</v>
      </c>
      <c r="AR427" s="123" t="s">
        <v>145</v>
      </c>
      <c r="AS427" s="123" t="s">
        <v>67</v>
      </c>
      <c r="AW427" s="14" t="s">
        <v>144</v>
      </c>
      <c r="BC427" s="124" t="e">
        <f>IF(L427="základní",#REF!,0)</f>
        <v>#REF!</v>
      </c>
      <c r="BD427" s="124">
        <f>IF(L427="snížená",#REF!,0)</f>
        <v>0</v>
      </c>
      <c r="BE427" s="124">
        <f>IF(L427="zákl. přenesená",#REF!,0)</f>
        <v>0</v>
      </c>
      <c r="BF427" s="124">
        <f>IF(L427="sníž. přenesená",#REF!,0)</f>
        <v>0</v>
      </c>
      <c r="BG427" s="124">
        <f>IF(L427="nulová",#REF!,0)</f>
        <v>0</v>
      </c>
      <c r="BH427" s="14" t="s">
        <v>65</v>
      </c>
      <c r="BI427" s="124" t="e">
        <f>ROUND(#REF!*H427,2)</f>
        <v>#REF!</v>
      </c>
      <c r="BJ427" s="14" t="s">
        <v>143</v>
      </c>
      <c r="BK427" s="123" t="s">
        <v>3280</v>
      </c>
    </row>
    <row r="428" spans="1:63" s="12" customFormat="1" ht="22.9" customHeight="1" x14ac:dyDescent="0.2">
      <c r="B428" s="103"/>
      <c r="D428" s="104" t="s">
        <v>56</v>
      </c>
      <c r="E428" s="125" t="s">
        <v>3281</v>
      </c>
      <c r="F428" s="125" t="s">
        <v>3282</v>
      </c>
      <c r="J428" s="103"/>
      <c r="K428" s="106"/>
      <c r="L428" s="107"/>
      <c r="M428" s="107"/>
      <c r="N428" s="108">
        <f>SUM(N429:N433)</f>
        <v>0</v>
      </c>
      <c r="O428" s="107"/>
      <c r="P428" s="108">
        <f>SUM(P429:P433)</f>
        <v>0</v>
      </c>
      <c r="Q428" s="107"/>
      <c r="R428" s="109">
        <f>SUM(R429:R433)</f>
        <v>0</v>
      </c>
      <c r="AP428" s="104" t="s">
        <v>65</v>
      </c>
      <c r="AR428" s="110" t="s">
        <v>56</v>
      </c>
      <c r="AS428" s="110" t="s">
        <v>65</v>
      </c>
      <c r="AW428" s="104" t="s">
        <v>144</v>
      </c>
      <c r="BI428" s="111" t="e">
        <f>SUM(BI429:BI433)</f>
        <v>#REF!</v>
      </c>
    </row>
    <row r="429" spans="1:63" s="2" customFormat="1" ht="16.5" customHeight="1" x14ac:dyDescent="0.2">
      <c r="A429" s="25"/>
      <c r="B429" s="112"/>
      <c r="C429" s="113" t="s">
        <v>1107</v>
      </c>
      <c r="D429" s="113" t="s">
        <v>145</v>
      </c>
      <c r="E429" s="114" t="s">
        <v>3283</v>
      </c>
      <c r="F429" s="115" t="s">
        <v>3284</v>
      </c>
      <c r="G429" s="116" t="s">
        <v>169</v>
      </c>
      <c r="H429" s="117">
        <v>0.73599999999999999</v>
      </c>
      <c r="I429" s="118"/>
      <c r="J429" s="26"/>
      <c r="K429" s="119" t="s">
        <v>1</v>
      </c>
      <c r="L429" s="120" t="s">
        <v>37</v>
      </c>
      <c r="M429" s="121">
        <v>0</v>
      </c>
      <c r="N429" s="121">
        <f>M429*H429</f>
        <v>0</v>
      </c>
      <c r="O429" s="121">
        <v>0</v>
      </c>
      <c r="P429" s="121">
        <f>O429*H429</f>
        <v>0</v>
      </c>
      <c r="Q429" s="121">
        <v>0</v>
      </c>
      <c r="R429" s="122">
        <f>Q429*H429</f>
        <v>0</v>
      </c>
      <c r="S429" s="25"/>
      <c r="T429" s="25"/>
      <c r="U429" s="25"/>
      <c r="V429" s="25"/>
      <c r="W429" s="25"/>
      <c r="X429" s="25"/>
      <c r="Y429" s="25"/>
      <c r="Z429" s="25"/>
      <c r="AA429" s="25"/>
      <c r="AB429" s="25"/>
      <c r="AC429" s="25"/>
      <c r="AP429" s="123" t="s">
        <v>143</v>
      </c>
      <c r="AR429" s="123" t="s">
        <v>145</v>
      </c>
      <c r="AS429" s="123" t="s">
        <v>67</v>
      </c>
      <c r="AW429" s="14" t="s">
        <v>144</v>
      </c>
      <c r="BC429" s="124" t="e">
        <f>IF(L429="základní",#REF!,0)</f>
        <v>#REF!</v>
      </c>
      <c r="BD429" s="124">
        <f>IF(L429="snížená",#REF!,0)</f>
        <v>0</v>
      </c>
      <c r="BE429" s="124">
        <f>IF(L429="zákl. přenesená",#REF!,0)</f>
        <v>0</v>
      </c>
      <c r="BF429" s="124">
        <f>IF(L429="sníž. přenesená",#REF!,0)</f>
        <v>0</v>
      </c>
      <c r="BG429" s="124">
        <f>IF(L429="nulová",#REF!,0)</f>
        <v>0</v>
      </c>
      <c r="BH429" s="14" t="s">
        <v>65</v>
      </c>
      <c r="BI429" s="124" t="e">
        <f>ROUND(#REF!*H429,2)</f>
        <v>#REF!</v>
      </c>
      <c r="BJ429" s="14" t="s">
        <v>143</v>
      </c>
      <c r="BK429" s="123" t="s">
        <v>3285</v>
      </c>
    </row>
    <row r="430" spans="1:63" s="2" customFormat="1" ht="21.75" customHeight="1" x14ac:dyDescent="0.2">
      <c r="A430" s="25"/>
      <c r="B430" s="112"/>
      <c r="C430" s="113" t="s">
        <v>1111</v>
      </c>
      <c r="D430" s="113" t="s">
        <v>145</v>
      </c>
      <c r="E430" s="114" t="s">
        <v>3286</v>
      </c>
      <c r="F430" s="115" t="s">
        <v>3287</v>
      </c>
      <c r="G430" s="116" t="s">
        <v>169</v>
      </c>
      <c r="H430" s="117">
        <v>0.73599999999999999</v>
      </c>
      <c r="I430" s="118"/>
      <c r="J430" s="26"/>
      <c r="K430" s="119" t="s">
        <v>1</v>
      </c>
      <c r="L430" s="120" t="s">
        <v>37</v>
      </c>
      <c r="M430" s="121">
        <v>0</v>
      </c>
      <c r="N430" s="121">
        <f>M430*H430</f>
        <v>0</v>
      </c>
      <c r="O430" s="121">
        <v>0</v>
      </c>
      <c r="P430" s="121">
        <f>O430*H430</f>
        <v>0</v>
      </c>
      <c r="Q430" s="121">
        <v>0</v>
      </c>
      <c r="R430" s="122">
        <f>Q430*H430</f>
        <v>0</v>
      </c>
      <c r="S430" s="25"/>
      <c r="T430" s="25"/>
      <c r="U430" s="25"/>
      <c r="V430" s="25"/>
      <c r="W430" s="25"/>
      <c r="X430" s="25"/>
      <c r="Y430" s="25"/>
      <c r="Z430" s="25"/>
      <c r="AA430" s="25"/>
      <c r="AB430" s="25"/>
      <c r="AC430" s="25"/>
      <c r="AP430" s="123" t="s">
        <v>143</v>
      </c>
      <c r="AR430" s="123" t="s">
        <v>145</v>
      </c>
      <c r="AS430" s="123" t="s">
        <v>67</v>
      </c>
      <c r="AW430" s="14" t="s">
        <v>144</v>
      </c>
      <c r="BC430" s="124" t="e">
        <f>IF(L430="základní",#REF!,0)</f>
        <v>#REF!</v>
      </c>
      <c r="BD430" s="124">
        <f>IF(L430="snížená",#REF!,0)</f>
        <v>0</v>
      </c>
      <c r="BE430" s="124">
        <f>IF(L430="zákl. přenesená",#REF!,0)</f>
        <v>0</v>
      </c>
      <c r="BF430" s="124">
        <f>IF(L430="sníž. přenesená",#REF!,0)</f>
        <v>0</v>
      </c>
      <c r="BG430" s="124">
        <f>IF(L430="nulová",#REF!,0)</f>
        <v>0</v>
      </c>
      <c r="BH430" s="14" t="s">
        <v>65</v>
      </c>
      <c r="BI430" s="124" t="e">
        <f>ROUND(#REF!*H430,2)</f>
        <v>#REF!</v>
      </c>
      <c r="BJ430" s="14" t="s">
        <v>143</v>
      </c>
      <c r="BK430" s="123" t="s">
        <v>3288</v>
      </c>
    </row>
    <row r="431" spans="1:63" s="2" customFormat="1" ht="16.5" customHeight="1" x14ac:dyDescent="0.2">
      <c r="A431" s="25"/>
      <c r="B431" s="112"/>
      <c r="C431" s="113" t="s">
        <v>1115</v>
      </c>
      <c r="D431" s="113" t="s">
        <v>145</v>
      </c>
      <c r="E431" s="114" t="s">
        <v>3289</v>
      </c>
      <c r="F431" s="115" t="s">
        <v>3290</v>
      </c>
      <c r="G431" s="116" t="s">
        <v>169</v>
      </c>
      <c r="H431" s="117">
        <v>0.73599999999999999</v>
      </c>
      <c r="I431" s="118"/>
      <c r="J431" s="26"/>
      <c r="K431" s="119" t="s">
        <v>1</v>
      </c>
      <c r="L431" s="120" t="s">
        <v>37</v>
      </c>
      <c r="M431" s="121">
        <v>0</v>
      </c>
      <c r="N431" s="121">
        <f>M431*H431</f>
        <v>0</v>
      </c>
      <c r="O431" s="121">
        <v>0</v>
      </c>
      <c r="P431" s="121">
        <f>O431*H431</f>
        <v>0</v>
      </c>
      <c r="Q431" s="121">
        <v>0</v>
      </c>
      <c r="R431" s="122">
        <f>Q431*H431</f>
        <v>0</v>
      </c>
      <c r="S431" s="25"/>
      <c r="T431" s="25"/>
      <c r="U431" s="25"/>
      <c r="V431" s="25"/>
      <c r="W431" s="25"/>
      <c r="X431" s="25"/>
      <c r="Y431" s="25"/>
      <c r="Z431" s="25"/>
      <c r="AA431" s="25"/>
      <c r="AB431" s="25"/>
      <c r="AC431" s="25"/>
      <c r="AP431" s="123" t="s">
        <v>143</v>
      </c>
      <c r="AR431" s="123" t="s">
        <v>145</v>
      </c>
      <c r="AS431" s="123" t="s">
        <v>67</v>
      </c>
      <c r="AW431" s="14" t="s">
        <v>144</v>
      </c>
      <c r="BC431" s="124" t="e">
        <f>IF(L431="základní",#REF!,0)</f>
        <v>#REF!</v>
      </c>
      <c r="BD431" s="124">
        <f>IF(L431="snížená",#REF!,0)</f>
        <v>0</v>
      </c>
      <c r="BE431" s="124">
        <f>IF(L431="zákl. přenesená",#REF!,0)</f>
        <v>0</v>
      </c>
      <c r="BF431" s="124">
        <f>IF(L431="sníž. přenesená",#REF!,0)</f>
        <v>0</v>
      </c>
      <c r="BG431" s="124">
        <f>IF(L431="nulová",#REF!,0)</f>
        <v>0</v>
      </c>
      <c r="BH431" s="14" t="s">
        <v>65</v>
      </c>
      <c r="BI431" s="124" t="e">
        <f>ROUND(#REF!*H431,2)</f>
        <v>#REF!</v>
      </c>
      <c r="BJ431" s="14" t="s">
        <v>143</v>
      </c>
      <c r="BK431" s="123" t="s">
        <v>3291</v>
      </c>
    </row>
    <row r="432" spans="1:63" s="2" customFormat="1" ht="16.5" customHeight="1" x14ac:dyDescent="0.2">
      <c r="A432" s="25"/>
      <c r="B432" s="112"/>
      <c r="C432" s="113" t="s">
        <v>1119</v>
      </c>
      <c r="D432" s="113" t="s">
        <v>145</v>
      </c>
      <c r="E432" s="114" t="s">
        <v>3292</v>
      </c>
      <c r="F432" s="115" t="s">
        <v>3293</v>
      </c>
      <c r="G432" s="116" t="s">
        <v>169</v>
      </c>
      <c r="H432" s="117">
        <v>0.73599999999999999</v>
      </c>
      <c r="I432" s="118"/>
      <c r="J432" s="26"/>
      <c r="K432" s="119" t="s">
        <v>1</v>
      </c>
      <c r="L432" s="120" t="s">
        <v>37</v>
      </c>
      <c r="M432" s="121">
        <v>0</v>
      </c>
      <c r="N432" s="121">
        <f>M432*H432</f>
        <v>0</v>
      </c>
      <c r="O432" s="121">
        <v>0</v>
      </c>
      <c r="P432" s="121">
        <f>O432*H432</f>
        <v>0</v>
      </c>
      <c r="Q432" s="121">
        <v>0</v>
      </c>
      <c r="R432" s="122">
        <f>Q432*H432</f>
        <v>0</v>
      </c>
      <c r="S432" s="25"/>
      <c r="T432" s="25"/>
      <c r="U432" s="25"/>
      <c r="V432" s="25"/>
      <c r="W432" s="25"/>
      <c r="X432" s="25"/>
      <c r="Y432" s="25"/>
      <c r="Z432" s="25"/>
      <c r="AA432" s="25"/>
      <c r="AB432" s="25"/>
      <c r="AC432" s="25"/>
      <c r="AP432" s="123" t="s">
        <v>143</v>
      </c>
      <c r="AR432" s="123" t="s">
        <v>145</v>
      </c>
      <c r="AS432" s="123" t="s">
        <v>67</v>
      </c>
      <c r="AW432" s="14" t="s">
        <v>144</v>
      </c>
      <c r="BC432" s="124" t="e">
        <f>IF(L432="základní",#REF!,0)</f>
        <v>#REF!</v>
      </c>
      <c r="BD432" s="124">
        <f>IF(L432="snížená",#REF!,0)</f>
        <v>0</v>
      </c>
      <c r="BE432" s="124">
        <f>IF(L432="zákl. přenesená",#REF!,0)</f>
        <v>0</v>
      </c>
      <c r="BF432" s="124">
        <f>IF(L432="sníž. přenesená",#REF!,0)</f>
        <v>0</v>
      </c>
      <c r="BG432" s="124">
        <f>IF(L432="nulová",#REF!,0)</f>
        <v>0</v>
      </c>
      <c r="BH432" s="14" t="s">
        <v>65</v>
      </c>
      <c r="BI432" s="124" t="e">
        <f>ROUND(#REF!*H432,2)</f>
        <v>#REF!</v>
      </c>
      <c r="BJ432" s="14" t="s">
        <v>143</v>
      </c>
      <c r="BK432" s="123" t="s">
        <v>3294</v>
      </c>
    </row>
    <row r="433" spans="1:63" s="2" customFormat="1" ht="24.2" customHeight="1" x14ac:dyDescent="0.2">
      <c r="A433" s="25"/>
      <c r="B433" s="112"/>
      <c r="C433" s="113" t="s">
        <v>1123</v>
      </c>
      <c r="D433" s="113" t="s">
        <v>145</v>
      </c>
      <c r="E433" s="114" t="s">
        <v>3295</v>
      </c>
      <c r="F433" s="115" t="s">
        <v>3296</v>
      </c>
      <c r="G433" s="116" t="s">
        <v>169</v>
      </c>
      <c r="H433" s="117">
        <v>0.73599999999999999</v>
      </c>
      <c r="I433" s="118"/>
      <c r="J433" s="26"/>
      <c r="K433" s="119" t="s">
        <v>1</v>
      </c>
      <c r="L433" s="120" t="s">
        <v>37</v>
      </c>
      <c r="M433" s="121">
        <v>0</v>
      </c>
      <c r="N433" s="121">
        <f>M433*H433</f>
        <v>0</v>
      </c>
      <c r="O433" s="121">
        <v>0</v>
      </c>
      <c r="P433" s="121">
        <f>O433*H433</f>
        <v>0</v>
      </c>
      <c r="Q433" s="121">
        <v>0</v>
      </c>
      <c r="R433" s="122">
        <f>Q433*H433</f>
        <v>0</v>
      </c>
      <c r="S433" s="25"/>
      <c r="T433" s="25"/>
      <c r="U433" s="25"/>
      <c r="V433" s="25"/>
      <c r="W433" s="25"/>
      <c r="X433" s="25"/>
      <c r="Y433" s="25"/>
      <c r="Z433" s="25"/>
      <c r="AA433" s="25"/>
      <c r="AB433" s="25"/>
      <c r="AC433" s="25"/>
      <c r="AP433" s="123" t="s">
        <v>143</v>
      </c>
      <c r="AR433" s="123" t="s">
        <v>145</v>
      </c>
      <c r="AS433" s="123" t="s">
        <v>67</v>
      </c>
      <c r="AW433" s="14" t="s">
        <v>144</v>
      </c>
      <c r="BC433" s="124" t="e">
        <f>IF(L433="základní",#REF!,0)</f>
        <v>#REF!</v>
      </c>
      <c r="BD433" s="124">
        <f>IF(L433="snížená",#REF!,0)</f>
        <v>0</v>
      </c>
      <c r="BE433" s="124">
        <f>IF(L433="zákl. přenesená",#REF!,0)</f>
        <v>0</v>
      </c>
      <c r="BF433" s="124">
        <f>IF(L433="sníž. přenesená",#REF!,0)</f>
        <v>0</v>
      </c>
      <c r="BG433" s="124">
        <f>IF(L433="nulová",#REF!,0)</f>
        <v>0</v>
      </c>
      <c r="BH433" s="14" t="s">
        <v>65</v>
      </c>
      <c r="BI433" s="124" t="e">
        <f>ROUND(#REF!*H433,2)</f>
        <v>#REF!</v>
      </c>
      <c r="BJ433" s="14" t="s">
        <v>143</v>
      </c>
      <c r="BK433" s="123" t="s">
        <v>3297</v>
      </c>
    </row>
    <row r="434" spans="1:63" s="12" customFormat="1" ht="22.9" customHeight="1" x14ac:dyDescent="0.2">
      <c r="B434" s="103"/>
      <c r="D434" s="104" t="s">
        <v>56</v>
      </c>
      <c r="E434" s="125" t="s">
        <v>3298</v>
      </c>
      <c r="F434" s="125" t="s">
        <v>1690</v>
      </c>
      <c r="J434" s="103"/>
      <c r="K434" s="106"/>
      <c r="L434" s="107"/>
      <c r="M434" s="107"/>
      <c r="N434" s="108">
        <f>SUM(N435:N438)</f>
        <v>0</v>
      </c>
      <c r="O434" s="107"/>
      <c r="P434" s="108">
        <f>SUM(P435:P438)</f>
        <v>0</v>
      </c>
      <c r="Q434" s="107"/>
      <c r="R434" s="109">
        <f>SUM(R435:R438)</f>
        <v>0</v>
      </c>
      <c r="AP434" s="104" t="s">
        <v>65</v>
      </c>
      <c r="AR434" s="110" t="s">
        <v>56</v>
      </c>
      <c r="AS434" s="110" t="s">
        <v>65</v>
      </c>
      <c r="AW434" s="104" t="s">
        <v>144</v>
      </c>
      <c r="BI434" s="111" t="e">
        <f>SUM(BI435:BI438)</f>
        <v>#REF!</v>
      </c>
    </row>
    <row r="435" spans="1:63" s="2" customFormat="1" ht="16.5" customHeight="1" x14ac:dyDescent="0.2">
      <c r="A435" s="25"/>
      <c r="B435" s="112"/>
      <c r="C435" s="113" t="s">
        <v>1128</v>
      </c>
      <c r="D435" s="113" t="s">
        <v>145</v>
      </c>
      <c r="E435" s="114" t="s">
        <v>3299</v>
      </c>
      <c r="F435" s="115" t="s">
        <v>3300</v>
      </c>
      <c r="G435" s="116" t="s">
        <v>3301</v>
      </c>
      <c r="H435" s="117">
        <v>5.891</v>
      </c>
      <c r="I435" s="118"/>
      <c r="J435" s="26"/>
      <c r="K435" s="119" t="s">
        <v>1</v>
      </c>
      <c r="L435" s="120" t="s">
        <v>37</v>
      </c>
      <c r="M435" s="121">
        <v>0</v>
      </c>
      <c r="N435" s="121">
        <f>M435*H435</f>
        <v>0</v>
      </c>
      <c r="O435" s="121">
        <v>0</v>
      </c>
      <c r="P435" s="121">
        <f>O435*H435</f>
        <v>0</v>
      </c>
      <c r="Q435" s="121">
        <v>0</v>
      </c>
      <c r="R435" s="122">
        <f>Q435*H435</f>
        <v>0</v>
      </c>
      <c r="S435" s="25"/>
      <c r="T435" s="25"/>
      <c r="U435" s="25"/>
      <c r="V435" s="25"/>
      <c r="W435" s="25"/>
      <c r="X435" s="25"/>
      <c r="Y435" s="25"/>
      <c r="Z435" s="25"/>
      <c r="AA435" s="25"/>
      <c r="AB435" s="25"/>
      <c r="AC435" s="25"/>
      <c r="AP435" s="123" t="s">
        <v>143</v>
      </c>
      <c r="AR435" s="123" t="s">
        <v>145</v>
      </c>
      <c r="AS435" s="123" t="s">
        <v>67</v>
      </c>
      <c r="AW435" s="14" t="s">
        <v>144</v>
      </c>
      <c r="BC435" s="124" t="e">
        <f>IF(L435="základní",#REF!,0)</f>
        <v>#REF!</v>
      </c>
      <c r="BD435" s="124">
        <f>IF(L435="snížená",#REF!,0)</f>
        <v>0</v>
      </c>
      <c r="BE435" s="124">
        <f>IF(L435="zákl. přenesená",#REF!,0)</f>
        <v>0</v>
      </c>
      <c r="BF435" s="124">
        <f>IF(L435="sníž. přenesená",#REF!,0)</f>
        <v>0</v>
      </c>
      <c r="BG435" s="124">
        <f>IF(L435="nulová",#REF!,0)</f>
        <v>0</v>
      </c>
      <c r="BH435" s="14" t="s">
        <v>65</v>
      </c>
      <c r="BI435" s="124" t="e">
        <f>ROUND(#REF!*H435,2)</f>
        <v>#REF!</v>
      </c>
      <c r="BJ435" s="14" t="s">
        <v>143</v>
      </c>
      <c r="BK435" s="123" t="s">
        <v>3302</v>
      </c>
    </row>
    <row r="436" spans="1:63" s="2" customFormat="1" ht="16.5" customHeight="1" x14ac:dyDescent="0.2">
      <c r="A436" s="25"/>
      <c r="B436" s="112"/>
      <c r="C436" s="113" t="s">
        <v>1131</v>
      </c>
      <c r="D436" s="113" t="s">
        <v>145</v>
      </c>
      <c r="E436" s="114" t="s">
        <v>3303</v>
      </c>
      <c r="F436" s="115" t="s">
        <v>3304</v>
      </c>
      <c r="G436" s="116" t="s">
        <v>3301</v>
      </c>
      <c r="H436" s="117">
        <v>11.782</v>
      </c>
      <c r="I436" s="118"/>
      <c r="J436" s="26"/>
      <c r="K436" s="119" t="s">
        <v>1</v>
      </c>
      <c r="L436" s="120" t="s">
        <v>37</v>
      </c>
      <c r="M436" s="121">
        <v>0</v>
      </c>
      <c r="N436" s="121">
        <f>M436*H436</f>
        <v>0</v>
      </c>
      <c r="O436" s="121">
        <v>0</v>
      </c>
      <c r="P436" s="121">
        <f>O436*H436</f>
        <v>0</v>
      </c>
      <c r="Q436" s="121">
        <v>0</v>
      </c>
      <c r="R436" s="122">
        <f>Q436*H436</f>
        <v>0</v>
      </c>
      <c r="S436" s="25"/>
      <c r="T436" s="25"/>
      <c r="U436" s="25"/>
      <c r="V436" s="25"/>
      <c r="W436" s="25"/>
      <c r="X436" s="25"/>
      <c r="Y436" s="25"/>
      <c r="Z436" s="25"/>
      <c r="AA436" s="25"/>
      <c r="AB436" s="25"/>
      <c r="AC436" s="25"/>
      <c r="AP436" s="123" t="s">
        <v>143</v>
      </c>
      <c r="AR436" s="123" t="s">
        <v>145</v>
      </c>
      <c r="AS436" s="123" t="s">
        <v>67</v>
      </c>
      <c r="AW436" s="14" t="s">
        <v>144</v>
      </c>
      <c r="BC436" s="124" t="e">
        <f>IF(L436="základní",#REF!,0)</f>
        <v>#REF!</v>
      </c>
      <c r="BD436" s="124">
        <f>IF(L436="snížená",#REF!,0)</f>
        <v>0</v>
      </c>
      <c r="BE436" s="124">
        <f>IF(L436="zákl. přenesená",#REF!,0)</f>
        <v>0</v>
      </c>
      <c r="BF436" s="124">
        <f>IF(L436="sníž. přenesená",#REF!,0)</f>
        <v>0</v>
      </c>
      <c r="BG436" s="124">
        <f>IF(L436="nulová",#REF!,0)</f>
        <v>0</v>
      </c>
      <c r="BH436" s="14" t="s">
        <v>65</v>
      </c>
      <c r="BI436" s="124" t="e">
        <f>ROUND(#REF!*H436,2)</f>
        <v>#REF!</v>
      </c>
      <c r="BJ436" s="14" t="s">
        <v>143</v>
      </c>
      <c r="BK436" s="123" t="s">
        <v>3305</v>
      </c>
    </row>
    <row r="437" spans="1:63" s="2" customFormat="1" ht="16.5" customHeight="1" x14ac:dyDescent="0.2">
      <c r="A437" s="25"/>
      <c r="B437" s="112"/>
      <c r="C437" s="113" t="s">
        <v>1133</v>
      </c>
      <c r="D437" s="113" t="s">
        <v>145</v>
      </c>
      <c r="E437" s="114" t="s">
        <v>3306</v>
      </c>
      <c r="F437" s="115" t="s">
        <v>3307</v>
      </c>
      <c r="G437" s="116" t="s">
        <v>3301</v>
      </c>
      <c r="H437" s="117">
        <v>2.9460000000000002</v>
      </c>
      <c r="I437" s="118"/>
      <c r="J437" s="26"/>
      <c r="K437" s="119" t="s">
        <v>1</v>
      </c>
      <c r="L437" s="120" t="s">
        <v>37</v>
      </c>
      <c r="M437" s="121">
        <v>0</v>
      </c>
      <c r="N437" s="121">
        <f>M437*H437</f>
        <v>0</v>
      </c>
      <c r="O437" s="121">
        <v>0</v>
      </c>
      <c r="P437" s="121">
        <f>O437*H437</f>
        <v>0</v>
      </c>
      <c r="Q437" s="121">
        <v>0</v>
      </c>
      <c r="R437" s="122">
        <f>Q437*H437</f>
        <v>0</v>
      </c>
      <c r="S437" s="25"/>
      <c r="T437" s="25"/>
      <c r="U437" s="25"/>
      <c r="V437" s="25"/>
      <c r="W437" s="25"/>
      <c r="X437" s="25"/>
      <c r="Y437" s="25"/>
      <c r="Z437" s="25"/>
      <c r="AA437" s="25"/>
      <c r="AB437" s="25"/>
      <c r="AC437" s="25"/>
      <c r="AP437" s="123" t="s">
        <v>143</v>
      </c>
      <c r="AR437" s="123" t="s">
        <v>145</v>
      </c>
      <c r="AS437" s="123" t="s">
        <v>67</v>
      </c>
      <c r="AW437" s="14" t="s">
        <v>144</v>
      </c>
      <c r="BC437" s="124" t="e">
        <f>IF(L437="základní",#REF!,0)</f>
        <v>#REF!</v>
      </c>
      <c r="BD437" s="124">
        <f>IF(L437="snížená",#REF!,0)</f>
        <v>0</v>
      </c>
      <c r="BE437" s="124">
        <f>IF(L437="zákl. přenesená",#REF!,0)</f>
        <v>0</v>
      </c>
      <c r="BF437" s="124">
        <f>IF(L437="sníž. přenesená",#REF!,0)</f>
        <v>0</v>
      </c>
      <c r="BG437" s="124">
        <f>IF(L437="nulová",#REF!,0)</f>
        <v>0</v>
      </c>
      <c r="BH437" s="14" t="s">
        <v>65</v>
      </c>
      <c r="BI437" s="124" t="e">
        <f>ROUND(#REF!*H437,2)</f>
        <v>#REF!</v>
      </c>
      <c r="BJ437" s="14" t="s">
        <v>143</v>
      </c>
      <c r="BK437" s="123" t="s">
        <v>3308</v>
      </c>
    </row>
    <row r="438" spans="1:63" s="2" customFormat="1" ht="16.5" customHeight="1" x14ac:dyDescent="0.2">
      <c r="A438" s="25"/>
      <c r="B438" s="112"/>
      <c r="C438" s="113" t="s">
        <v>1137</v>
      </c>
      <c r="D438" s="113" t="s">
        <v>145</v>
      </c>
      <c r="E438" s="114" t="s">
        <v>3309</v>
      </c>
      <c r="F438" s="115" t="s">
        <v>3310</v>
      </c>
      <c r="G438" s="116" t="s">
        <v>3301</v>
      </c>
      <c r="H438" s="117">
        <v>0.73599999999999999</v>
      </c>
      <c r="I438" s="118"/>
      <c r="J438" s="26"/>
      <c r="K438" s="119" t="s">
        <v>1</v>
      </c>
      <c r="L438" s="120" t="s">
        <v>37</v>
      </c>
      <c r="M438" s="121">
        <v>0</v>
      </c>
      <c r="N438" s="121">
        <f>M438*H438</f>
        <v>0</v>
      </c>
      <c r="O438" s="121">
        <v>0</v>
      </c>
      <c r="P438" s="121">
        <f>O438*H438</f>
        <v>0</v>
      </c>
      <c r="Q438" s="121">
        <v>0</v>
      </c>
      <c r="R438" s="122">
        <f>Q438*H438</f>
        <v>0</v>
      </c>
      <c r="S438" s="25"/>
      <c r="T438" s="25"/>
      <c r="U438" s="25"/>
      <c r="V438" s="25"/>
      <c r="W438" s="25"/>
      <c r="X438" s="25"/>
      <c r="Y438" s="25"/>
      <c r="Z438" s="25"/>
      <c r="AA438" s="25"/>
      <c r="AB438" s="25"/>
      <c r="AC438" s="25"/>
      <c r="AP438" s="123" t="s">
        <v>143</v>
      </c>
      <c r="AR438" s="123" t="s">
        <v>145</v>
      </c>
      <c r="AS438" s="123" t="s">
        <v>67</v>
      </c>
      <c r="AW438" s="14" t="s">
        <v>144</v>
      </c>
      <c r="BC438" s="124" t="e">
        <f>IF(L438="základní",#REF!,0)</f>
        <v>#REF!</v>
      </c>
      <c r="BD438" s="124">
        <f>IF(L438="snížená",#REF!,0)</f>
        <v>0</v>
      </c>
      <c r="BE438" s="124">
        <f>IF(L438="zákl. přenesená",#REF!,0)</f>
        <v>0</v>
      </c>
      <c r="BF438" s="124">
        <f>IF(L438="sníž. přenesená",#REF!,0)</f>
        <v>0</v>
      </c>
      <c r="BG438" s="124">
        <f>IF(L438="nulová",#REF!,0)</f>
        <v>0</v>
      </c>
      <c r="BH438" s="14" t="s">
        <v>65</v>
      </c>
      <c r="BI438" s="124" t="e">
        <f>ROUND(#REF!*H438,2)</f>
        <v>#REF!</v>
      </c>
      <c r="BJ438" s="14" t="s">
        <v>143</v>
      </c>
      <c r="BK438" s="123" t="s">
        <v>3311</v>
      </c>
    </row>
    <row r="439" spans="1:63" s="12" customFormat="1" ht="22.9" customHeight="1" x14ac:dyDescent="0.2">
      <c r="B439" s="103"/>
      <c r="D439" s="104" t="s">
        <v>56</v>
      </c>
      <c r="E439" s="125" t="s">
        <v>3312</v>
      </c>
      <c r="F439" s="125" t="s">
        <v>3313</v>
      </c>
      <c r="J439" s="103"/>
      <c r="K439" s="106"/>
      <c r="L439" s="107"/>
      <c r="M439" s="107"/>
      <c r="N439" s="108">
        <f>N440</f>
        <v>0</v>
      </c>
      <c r="O439" s="107"/>
      <c r="P439" s="108">
        <f>P440</f>
        <v>0</v>
      </c>
      <c r="Q439" s="107"/>
      <c r="R439" s="109">
        <f>R440</f>
        <v>0</v>
      </c>
      <c r="AP439" s="104" t="s">
        <v>65</v>
      </c>
      <c r="AR439" s="110" t="s">
        <v>56</v>
      </c>
      <c r="AS439" s="110" t="s">
        <v>65</v>
      </c>
      <c r="AW439" s="104" t="s">
        <v>144</v>
      </c>
      <c r="BI439" s="111" t="e">
        <f>BI440</f>
        <v>#REF!</v>
      </c>
    </row>
    <row r="440" spans="1:63" s="2" customFormat="1" ht="16.5" customHeight="1" x14ac:dyDescent="0.2">
      <c r="A440" s="25"/>
      <c r="B440" s="112"/>
      <c r="C440" s="113" t="s">
        <v>1141</v>
      </c>
      <c r="D440" s="113" t="s">
        <v>145</v>
      </c>
      <c r="E440" s="114" t="s">
        <v>3314</v>
      </c>
      <c r="F440" s="115" t="s">
        <v>3315</v>
      </c>
      <c r="G440" s="116" t="s">
        <v>3301</v>
      </c>
      <c r="H440" s="117">
        <v>2.9460000000000002</v>
      </c>
      <c r="I440" s="118"/>
      <c r="J440" s="26"/>
      <c r="K440" s="119" t="s">
        <v>1</v>
      </c>
      <c r="L440" s="120" t="s">
        <v>37</v>
      </c>
      <c r="M440" s="121">
        <v>0</v>
      </c>
      <c r="N440" s="121">
        <f>M440*H440</f>
        <v>0</v>
      </c>
      <c r="O440" s="121">
        <v>0</v>
      </c>
      <c r="P440" s="121">
        <f>O440*H440</f>
        <v>0</v>
      </c>
      <c r="Q440" s="121">
        <v>0</v>
      </c>
      <c r="R440" s="122">
        <f>Q440*H440</f>
        <v>0</v>
      </c>
      <c r="S440" s="25"/>
      <c r="T440" s="25"/>
      <c r="U440" s="25"/>
      <c r="V440" s="25"/>
      <c r="W440" s="25"/>
      <c r="X440" s="25"/>
      <c r="Y440" s="25"/>
      <c r="Z440" s="25"/>
      <c r="AA440" s="25"/>
      <c r="AB440" s="25"/>
      <c r="AC440" s="25"/>
      <c r="AP440" s="123" t="s">
        <v>143</v>
      </c>
      <c r="AR440" s="123" t="s">
        <v>145</v>
      </c>
      <c r="AS440" s="123" t="s">
        <v>67</v>
      </c>
      <c r="AW440" s="14" t="s">
        <v>144</v>
      </c>
      <c r="BC440" s="124" t="e">
        <f>IF(L440="základní",#REF!,0)</f>
        <v>#REF!</v>
      </c>
      <c r="BD440" s="124">
        <f>IF(L440="snížená",#REF!,0)</f>
        <v>0</v>
      </c>
      <c r="BE440" s="124">
        <f>IF(L440="zákl. přenesená",#REF!,0)</f>
        <v>0</v>
      </c>
      <c r="BF440" s="124">
        <f>IF(L440="sníž. přenesená",#REF!,0)</f>
        <v>0</v>
      </c>
      <c r="BG440" s="124">
        <f>IF(L440="nulová",#REF!,0)</f>
        <v>0</v>
      </c>
      <c r="BH440" s="14" t="s">
        <v>65</v>
      </c>
      <c r="BI440" s="124" t="e">
        <f>ROUND(#REF!*H440,2)</f>
        <v>#REF!</v>
      </c>
      <c r="BJ440" s="14" t="s">
        <v>143</v>
      </c>
      <c r="BK440" s="123" t="s">
        <v>3316</v>
      </c>
    </row>
    <row r="441" spans="1:63" s="12" customFormat="1" ht="22.9" customHeight="1" x14ac:dyDescent="0.2">
      <c r="B441" s="103"/>
      <c r="D441" s="104" t="s">
        <v>56</v>
      </c>
      <c r="E441" s="125" t="s">
        <v>3317</v>
      </c>
      <c r="F441" s="125" t="s">
        <v>3318</v>
      </c>
      <c r="J441" s="103"/>
      <c r="K441" s="106"/>
      <c r="L441" s="107"/>
      <c r="M441" s="107"/>
      <c r="N441" s="108">
        <f>N442</f>
        <v>0</v>
      </c>
      <c r="O441" s="107"/>
      <c r="P441" s="108">
        <f>P442</f>
        <v>0</v>
      </c>
      <c r="Q441" s="107"/>
      <c r="R441" s="109">
        <f>R442</f>
        <v>0</v>
      </c>
      <c r="AP441" s="104" t="s">
        <v>65</v>
      </c>
      <c r="AR441" s="110" t="s">
        <v>56</v>
      </c>
      <c r="AS441" s="110" t="s">
        <v>65</v>
      </c>
      <c r="AW441" s="104" t="s">
        <v>144</v>
      </c>
      <c r="BI441" s="111" t="e">
        <f>BI442</f>
        <v>#REF!</v>
      </c>
    </row>
    <row r="442" spans="1:63" s="2" customFormat="1" ht="16.5" customHeight="1" x14ac:dyDescent="0.2">
      <c r="A442" s="25"/>
      <c r="B442" s="112"/>
      <c r="C442" s="113" t="s">
        <v>1145</v>
      </c>
      <c r="D442" s="113" t="s">
        <v>145</v>
      </c>
      <c r="E442" s="114" t="s">
        <v>3319</v>
      </c>
      <c r="F442" s="115" t="s">
        <v>3320</v>
      </c>
      <c r="G442" s="116" t="s">
        <v>3301</v>
      </c>
      <c r="H442" s="117">
        <v>11.782</v>
      </c>
      <c r="I442" s="118"/>
      <c r="J442" s="26"/>
      <c r="K442" s="119" t="s">
        <v>1</v>
      </c>
      <c r="L442" s="120" t="s">
        <v>37</v>
      </c>
      <c r="M442" s="121">
        <v>0</v>
      </c>
      <c r="N442" s="121">
        <f>M442*H442</f>
        <v>0</v>
      </c>
      <c r="O442" s="121">
        <v>0</v>
      </c>
      <c r="P442" s="121">
        <f>O442*H442</f>
        <v>0</v>
      </c>
      <c r="Q442" s="121">
        <v>0</v>
      </c>
      <c r="R442" s="122">
        <f>Q442*H442</f>
        <v>0</v>
      </c>
      <c r="S442" s="25"/>
      <c r="T442" s="25"/>
      <c r="U442" s="25"/>
      <c r="V442" s="25"/>
      <c r="W442" s="25"/>
      <c r="X442" s="25"/>
      <c r="Y442" s="25"/>
      <c r="Z442" s="25"/>
      <c r="AA442" s="25"/>
      <c r="AB442" s="25"/>
      <c r="AC442" s="25"/>
      <c r="AP442" s="123" t="s">
        <v>143</v>
      </c>
      <c r="AR442" s="123" t="s">
        <v>145</v>
      </c>
      <c r="AS442" s="123" t="s">
        <v>67</v>
      </c>
      <c r="AW442" s="14" t="s">
        <v>144</v>
      </c>
      <c r="BC442" s="124" t="e">
        <f>IF(L442="základní",#REF!,0)</f>
        <v>#REF!</v>
      </c>
      <c r="BD442" s="124">
        <f>IF(L442="snížená",#REF!,0)</f>
        <v>0</v>
      </c>
      <c r="BE442" s="124">
        <f>IF(L442="zákl. přenesená",#REF!,0)</f>
        <v>0</v>
      </c>
      <c r="BF442" s="124">
        <f>IF(L442="sníž. přenesená",#REF!,0)</f>
        <v>0</v>
      </c>
      <c r="BG442" s="124">
        <f>IF(L442="nulová",#REF!,0)</f>
        <v>0</v>
      </c>
      <c r="BH442" s="14" t="s">
        <v>65</v>
      </c>
      <c r="BI442" s="124" t="e">
        <f>ROUND(#REF!*H442,2)</f>
        <v>#REF!</v>
      </c>
      <c r="BJ442" s="14" t="s">
        <v>143</v>
      </c>
      <c r="BK442" s="123" t="s">
        <v>3321</v>
      </c>
    </row>
    <row r="443" spans="1:63" s="12" customFormat="1" ht="22.9" customHeight="1" x14ac:dyDescent="0.2">
      <c r="B443" s="103"/>
      <c r="D443" s="104" t="s">
        <v>56</v>
      </c>
      <c r="E443" s="125" t="s">
        <v>3322</v>
      </c>
      <c r="F443" s="125" t="s">
        <v>3323</v>
      </c>
      <c r="J443" s="103"/>
      <c r="K443" s="106"/>
      <c r="L443" s="107"/>
      <c r="M443" s="107"/>
      <c r="N443" s="108">
        <f>SUM(N444:N445)</f>
        <v>0</v>
      </c>
      <c r="O443" s="107"/>
      <c r="P443" s="108">
        <f>SUM(P444:P445)</f>
        <v>0</v>
      </c>
      <c r="Q443" s="107"/>
      <c r="R443" s="109">
        <f>SUM(R444:R445)</f>
        <v>0</v>
      </c>
      <c r="AP443" s="104" t="s">
        <v>65</v>
      </c>
      <c r="AR443" s="110" t="s">
        <v>56</v>
      </c>
      <c r="AS443" s="110" t="s">
        <v>65</v>
      </c>
      <c r="AW443" s="104" t="s">
        <v>144</v>
      </c>
      <c r="BI443" s="111" t="e">
        <f>SUM(BI444:BI445)</f>
        <v>#REF!</v>
      </c>
    </row>
    <row r="444" spans="1:63" s="2" customFormat="1" ht="21.75" customHeight="1" x14ac:dyDescent="0.2">
      <c r="A444" s="25"/>
      <c r="B444" s="112"/>
      <c r="C444" s="113" t="s">
        <v>1149</v>
      </c>
      <c r="D444" s="113" t="s">
        <v>145</v>
      </c>
      <c r="E444" s="114" t="s">
        <v>3324</v>
      </c>
      <c r="F444" s="115" t="s">
        <v>3325</v>
      </c>
      <c r="G444" s="116" t="s">
        <v>169</v>
      </c>
      <c r="H444" s="117">
        <v>0.73599999999999999</v>
      </c>
      <c r="I444" s="118"/>
      <c r="J444" s="26"/>
      <c r="K444" s="119" t="s">
        <v>1</v>
      </c>
      <c r="L444" s="120" t="s">
        <v>37</v>
      </c>
      <c r="M444" s="121">
        <v>0</v>
      </c>
      <c r="N444" s="121">
        <f>M444*H444</f>
        <v>0</v>
      </c>
      <c r="O444" s="121">
        <v>0</v>
      </c>
      <c r="P444" s="121">
        <f>O444*H444</f>
        <v>0</v>
      </c>
      <c r="Q444" s="121">
        <v>0</v>
      </c>
      <c r="R444" s="122">
        <f>Q444*H444</f>
        <v>0</v>
      </c>
      <c r="S444" s="25"/>
      <c r="T444" s="25"/>
      <c r="U444" s="25"/>
      <c r="V444" s="25"/>
      <c r="W444" s="25"/>
      <c r="X444" s="25"/>
      <c r="Y444" s="25"/>
      <c r="Z444" s="25"/>
      <c r="AA444" s="25"/>
      <c r="AB444" s="25"/>
      <c r="AC444" s="25"/>
      <c r="AP444" s="123" t="s">
        <v>143</v>
      </c>
      <c r="AR444" s="123" t="s">
        <v>145</v>
      </c>
      <c r="AS444" s="123" t="s">
        <v>67</v>
      </c>
      <c r="AW444" s="14" t="s">
        <v>144</v>
      </c>
      <c r="BC444" s="124" t="e">
        <f>IF(L444="základní",#REF!,0)</f>
        <v>#REF!</v>
      </c>
      <c r="BD444" s="124">
        <f>IF(L444="snížená",#REF!,0)</f>
        <v>0</v>
      </c>
      <c r="BE444" s="124">
        <f>IF(L444="zákl. přenesená",#REF!,0)</f>
        <v>0</v>
      </c>
      <c r="BF444" s="124">
        <f>IF(L444="sníž. přenesená",#REF!,0)</f>
        <v>0</v>
      </c>
      <c r="BG444" s="124">
        <f>IF(L444="nulová",#REF!,0)</f>
        <v>0</v>
      </c>
      <c r="BH444" s="14" t="s">
        <v>65</v>
      </c>
      <c r="BI444" s="124" t="e">
        <f>ROUND(#REF!*H444,2)</f>
        <v>#REF!</v>
      </c>
      <c r="BJ444" s="14" t="s">
        <v>143</v>
      </c>
      <c r="BK444" s="123" t="s">
        <v>3326</v>
      </c>
    </row>
    <row r="445" spans="1:63" s="2" customFormat="1" ht="16.5" customHeight="1" x14ac:dyDescent="0.2">
      <c r="A445" s="25"/>
      <c r="B445" s="112"/>
      <c r="C445" s="113" t="s">
        <v>1153</v>
      </c>
      <c r="D445" s="113" t="s">
        <v>145</v>
      </c>
      <c r="E445" s="114" t="s">
        <v>3327</v>
      </c>
      <c r="F445" s="115" t="s">
        <v>3328</v>
      </c>
      <c r="G445" s="116" t="s">
        <v>3301</v>
      </c>
      <c r="H445" s="117">
        <v>2.2090000000000001</v>
      </c>
      <c r="I445" s="118"/>
      <c r="J445" s="26"/>
      <c r="K445" s="119" t="s">
        <v>1</v>
      </c>
      <c r="L445" s="120" t="s">
        <v>37</v>
      </c>
      <c r="M445" s="121">
        <v>0</v>
      </c>
      <c r="N445" s="121">
        <f>M445*H445</f>
        <v>0</v>
      </c>
      <c r="O445" s="121">
        <v>0</v>
      </c>
      <c r="P445" s="121">
        <f>O445*H445</f>
        <v>0</v>
      </c>
      <c r="Q445" s="121">
        <v>0</v>
      </c>
      <c r="R445" s="122">
        <f>Q445*H445</f>
        <v>0</v>
      </c>
      <c r="S445" s="25"/>
      <c r="T445" s="25"/>
      <c r="U445" s="25"/>
      <c r="V445" s="25"/>
      <c r="W445" s="25"/>
      <c r="X445" s="25"/>
      <c r="Y445" s="25"/>
      <c r="Z445" s="25"/>
      <c r="AA445" s="25"/>
      <c r="AB445" s="25"/>
      <c r="AC445" s="25"/>
      <c r="AP445" s="123" t="s">
        <v>143</v>
      </c>
      <c r="AR445" s="123" t="s">
        <v>145</v>
      </c>
      <c r="AS445" s="123" t="s">
        <v>67</v>
      </c>
      <c r="AW445" s="14" t="s">
        <v>144</v>
      </c>
      <c r="BC445" s="124" t="e">
        <f>IF(L445="základní",#REF!,0)</f>
        <v>#REF!</v>
      </c>
      <c r="BD445" s="124">
        <f>IF(L445="snížená",#REF!,0)</f>
        <v>0</v>
      </c>
      <c r="BE445" s="124">
        <f>IF(L445="zákl. přenesená",#REF!,0)</f>
        <v>0</v>
      </c>
      <c r="BF445" s="124">
        <f>IF(L445="sníž. přenesená",#REF!,0)</f>
        <v>0</v>
      </c>
      <c r="BG445" s="124">
        <f>IF(L445="nulová",#REF!,0)</f>
        <v>0</v>
      </c>
      <c r="BH445" s="14" t="s">
        <v>65</v>
      </c>
      <c r="BI445" s="124" t="e">
        <f>ROUND(#REF!*H445,2)</f>
        <v>#REF!</v>
      </c>
      <c r="BJ445" s="14" t="s">
        <v>143</v>
      </c>
      <c r="BK445" s="123" t="s">
        <v>3329</v>
      </c>
    </row>
    <row r="446" spans="1:63" s="12" customFormat="1" ht="22.9" customHeight="1" x14ac:dyDescent="0.2">
      <c r="B446" s="103"/>
      <c r="D446" s="104" t="s">
        <v>56</v>
      </c>
      <c r="E446" s="125" t="s">
        <v>3330</v>
      </c>
      <c r="F446" s="125" t="s">
        <v>3331</v>
      </c>
      <c r="J446" s="103"/>
      <c r="K446" s="106"/>
      <c r="L446" s="107"/>
      <c r="M446" s="107"/>
      <c r="N446" s="108">
        <f>N447</f>
        <v>0</v>
      </c>
      <c r="O446" s="107"/>
      <c r="P446" s="108">
        <f>P447</f>
        <v>0</v>
      </c>
      <c r="Q446" s="107"/>
      <c r="R446" s="109">
        <f>R447</f>
        <v>0</v>
      </c>
      <c r="AP446" s="104" t="s">
        <v>65</v>
      </c>
      <c r="AR446" s="110" t="s">
        <v>56</v>
      </c>
      <c r="AS446" s="110" t="s">
        <v>65</v>
      </c>
      <c r="AW446" s="104" t="s">
        <v>144</v>
      </c>
      <c r="BI446" s="111" t="e">
        <f>BI447</f>
        <v>#REF!</v>
      </c>
    </row>
    <row r="447" spans="1:63" s="2" customFormat="1" ht="16.5" customHeight="1" x14ac:dyDescent="0.2">
      <c r="A447" s="25"/>
      <c r="B447" s="112"/>
      <c r="C447" s="113" t="s">
        <v>1159</v>
      </c>
      <c r="D447" s="113" t="s">
        <v>145</v>
      </c>
      <c r="E447" s="114" t="s">
        <v>3332</v>
      </c>
      <c r="F447" s="115" t="s">
        <v>3333</v>
      </c>
      <c r="G447" s="116" t="s">
        <v>169</v>
      </c>
      <c r="H447" s="117">
        <v>0.73599999999999999</v>
      </c>
      <c r="I447" s="118"/>
      <c r="J447" s="26"/>
      <c r="K447" s="119" t="s">
        <v>1</v>
      </c>
      <c r="L447" s="120" t="s">
        <v>37</v>
      </c>
      <c r="M447" s="121">
        <v>0</v>
      </c>
      <c r="N447" s="121">
        <f>M447*H447</f>
        <v>0</v>
      </c>
      <c r="O447" s="121">
        <v>0</v>
      </c>
      <c r="P447" s="121">
        <f>O447*H447</f>
        <v>0</v>
      </c>
      <c r="Q447" s="121">
        <v>0</v>
      </c>
      <c r="R447" s="122">
        <f>Q447*H447</f>
        <v>0</v>
      </c>
      <c r="S447" s="25"/>
      <c r="T447" s="25"/>
      <c r="U447" s="25"/>
      <c r="V447" s="25"/>
      <c r="W447" s="25"/>
      <c r="X447" s="25"/>
      <c r="Y447" s="25"/>
      <c r="Z447" s="25"/>
      <c r="AA447" s="25"/>
      <c r="AB447" s="25"/>
      <c r="AC447" s="25"/>
      <c r="AP447" s="123" t="s">
        <v>143</v>
      </c>
      <c r="AR447" s="123" t="s">
        <v>145</v>
      </c>
      <c r="AS447" s="123" t="s">
        <v>67</v>
      </c>
      <c r="AW447" s="14" t="s">
        <v>144</v>
      </c>
      <c r="BC447" s="124" t="e">
        <f>IF(L447="základní",#REF!,0)</f>
        <v>#REF!</v>
      </c>
      <c r="BD447" s="124">
        <f>IF(L447="snížená",#REF!,0)</f>
        <v>0</v>
      </c>
      <c r="BE447" s="124">
        <f>IF(L447="zákl. přenesená",#REF!,0)</f>
        <v>0</v>
      </c>
      <c r="BF447" s="124">
        <f>IF(L447="sníž. přenesená",#REF!,0)</f>
        <v>0</v>
      </c>
      <c r="BG447" s="124">
        <f>IF(L447="nulová",#REF!,0)</f>
        <v>0</v>
      </c>
      <c r="BH447" s="14" t="s">
        <v>65</v>
      </c>
      <c r="BI447" s="124" t="e">
        <f>ROUND(#REF!*H447,2)</f>
        <v>#REF!</v>
      </c>
      <c r="BJ447" s="14" t="s">
        <v>143</v>
      </c>
      <c r="BK447" s="123" t="s">
        <v>3334</v>
      </c>
    </row>
    <row r="448" spans="1:63" s="12" customFormat="1" ht="25.9" customHeight="1" x14ac:dyDescent="0.2">
      <c r="B448" s="103"/>
      <c r="D448" s="104" t="s">
        <v>56</v>
      </c>
      <c r="E448" s="105" t="s">
        <v>3335</v>
      </c>
      <c r="F448" s="105" t="s">
        <v>3336</v>
      </c>
      <c r="J448" s="103"/>
      <c r="K448" s="106"/>
      <c r="L448" s="107"/>
      <c r="M448" s="107"/>
      <c r="N448" s="108">
        <f>N449+N452+N455+N458+N464+N467+N473+N475+N478</f>
        <v>6.5393799999999995</v>
      </c>
      <c r="O448" s="107"/>
      <c r="P448" s="108">
        <f>P449+P452+P455+P458+P464+P467+P473+P475+P478</f>
        <v>0</v>
      </c>
      <c r="Q448" s="107"/>
      <c r="R448" s="109">
        <f>R449+R452+R455+R458+R464+R467+R473+R475+R478</f>
        <v>0</v>
      </c>
      <c r="AP448" s="104" t="s">
        <v>65</v>
      </c>
      <c r="AR448" s="110" t="s">
        <v>56</v>
      </c>
      <c r="AS448" s="110" t="s">
        <v>57</v>
      </c>
      <c r="AW448" s="104" t="s">
        <v>144</v>
      </c>
      <c r="BI448" s="111" t="e">
        <f>BI449+BI452+BI455+BI458+BI464+BI467+BI473+BI475+BI478</f>
        <v>#REF!</v>
      </c>
    </row>
    <row r="449" spans="1:63" s="12" customFormat="1" ht="22.9" customHeight="1" x14ac:dyDescent="0.2">
      <c r="B449" s="103"/>
      <c r="D449" s="104" t="s">
        <v>56</v>
      </c>
      <c r="E449" s="125" t="s">
        <v>3337</v>
      </c>
      <c r="F449" s="125" t="s">
        <v>3338</v>
      </c>
      <c r="J449" s="103"/>
      <c r="K449" s="106"/>
      <c r="L449" s="107"/>
      <c r="M449" s="107"/>
      <c r="N449" s="108">
        <f>SUM(N450:N451)</f>
        <v>0</v>
      </c>
      <c r="O449" s="107"/>
      <c r="P449" s="108">
        <f>SUM(P450:P451)</f>
        <v>0</v>
      </c>
      <c r="Q449" s="107"/>
      <c r="R449" s="109">
        <f>SUM(R450:R451)</f>
        <v>0</v>
      </c>
      <c r="AP449" s="104" t="s">
        <v>65</v>
      </c>
      <c r="AR449" s="110" t="s">
        <v>56</v>
      </c>
      <c r="AS449" s="110" t="s">
        <v>65</v>
      </c>
      <c r="AW449" s="104" t="s">
        <v>144</v>
      </c>
      <c r="BI449" s="111" t="e">
        <f>SUM(BI450:BI451)</f>
        <v>#REF!</v>
      </c>
    </row>
    <row r="450" spans="1:63" s="2" customFormat="1" ht="16.5" customHeight="1" x14ac:dyDescent="0.2">
      <c r="A450" s="25"/>
      <c r="B450" s="112"/>
      <c r="C450" s="113" t="s">
        <v>1163</v>
      </c>
      <c r="D450" s="113" t="s">
        <v>145</v>
      </c>
      <c r="E450" s="114" t="s">
        <v>3339</v>
      </c>
      <c r="F450" s="115" t="s">
        <v>3340</v>
      </c>
      <c r="G450" s="116" t="s">
        <v>198</v>
      </c>
      <c r="H450" s="117">
        <v>136.23099999999999</v>
      </c>
      <c r="I450" s="118"/>
      <c r="J450" s="26"/>
      <c r="K450" s="119" t="s">
        <v>1</v>
      </c>
      <c r="L450" s="120" t="s">
        <v>37</v>
      </c>
      <c r="M450" s="121">
        <v>0</v>
      </c>
      <c r="N450" s="121">
        <f>M450*H450</f>
        <v>0</v>
      </c>
      <c r="O450" s="121">
        <v>0</v>
      </c>
      <c r="P450" s="121">
        <f>O450*H450</f>
        <v>0</v>
      </c>
      <c r="Q450" s="121">
        <v>0</v>
      </c>
      <c r="R450" s="122">
        <f>Q450*H450</f>
        <v>0</v>
      </c>
      <c r="S450" s="25"/>
      <c r="T450" s="25"/>
      <c r="U450" s="25"/>
      <c r="V450" s="25"/>
      <c r="W450" s="25"/>
      <c r="X450" s="25"/>
      <c r="Y450" s="25"/>
      <c r="Z450" s="25"/>
      <c r="AA450" s="25"/>
      <c r="AB450" s="25"/>
      <c r="AC450" s="25"/>
      <c r="AP450" s="123" t="s">
        <v>143</v>
      </c>
      <c r="AR450" s="123" t="s">
        <v>145</v>
      </c>
      <c r="AS450" s="123" t="s">
        <v>67</v>
      </c>
      <c r="AW450" s="14" t="s">
        <v>144</v>
      </c>
      <c r="BC450" s="124" t="e">
        <f>IF(L450="základní",#REF!,0)</f>
        <v>#REF!</v>
      </c>
      <c r="BD450" s="124">
        <f>IF(L450="snížená",#REF!,0)</f>
        <v>0</v>
      </c>
      <c r="BE450" s="124">
        <f>IF(L450="zákl. přenesená",#REF!,0)</f>
        <v>0</v>
      </c>
      <c r="BF450" s="124">
        <f>IF(L450="sníž. přenesená",#REF!,0)</f>
        <v>0</v>
      </c>
      <c r="BG450" s="124">
        <f>IF(L450="nulová",#REF!,0)</f>
        <v>0</v>
      </c>
      <c r="BH450" s="14" t="s">
        <v>65</v>
      </c>
      <c r="BI450" s="124" t="e">
        <f>ROUND(#REF!*H450,2)</f>
        <v>#REF!</v>
      </c>
      <c r="BJ450" s="14" t="s">
        <v>143</v>
      </c>
      <c r="BK450" s="123" t="s">
        <v>3341</v>
      </c>
    </row>
    <row r="451" spans="1:63" s="2" customFormat="1" ht="16.5" customHeight="1" x14ac:dyDescent="0.2">
      <c r="A451" s="25"/>
      <c r="B451" s="112"/>
      <c r="C451" s="113" t="s">
        <v>1167</v>
      </c>
      <c r="D451" s="113" t="s">
        <v>145</v>
      </c>
      <c r="E451" s="114" t="s">
        <v>3342</v>
      </c>
      <c r="F451" s="115" t="s">
        <v>3343</v>
      </c>
      <c r="G451" s="116" t="s">
        <v>198</v>
      </c>
      <c r="H451" s="117">
        <v>287.19</v>
      </c>
      <c r="I451" s="118"/>
      <c r="J451" s="26"/>
      <c r="K451" s="119" t="s">
        <v>1</v>
      </c>
      <c r="L451" s="120" t="s">
        <v>37</v>
      </c>
      <c r="M451" s="121">
        <v>0</v>
      </c>
      <c r="N451" s="121">
        <f>M451*H451</f>
        <v>0</v>
      </c>
      <c r="O451" s="121">
        <v>0</v>
      </c>
      <c r="P451" s="121">
        <f>O451*H451</f>
        <v>0</v>
      </c>
      <c r="Q451" s="121">
        <v>0</v>
      </c>
      <c r="R451" s="122">
        <f>Q451*H451</f>
        <v>0</v>
      </c>
      <c r="S451" s="25"/>
      <c r="T451" s="25"/>
      <c r="U451" s="25"/>
      <c r="V451" s="25"/>
      <c r="W451" s="25"/>
      <c r="X451" s="25"/>
      <c r="Y451" s="25"/>
      <c r="Z451" s="25"/>
      <c r="AA451" s="25"/>
      <c r="AB451" s="25"/>
      <c r="AC451" s="25"/>
      <c r="AP451" s="123" t="s">
        <v>143</v>
      </c>
      <c r="AR451" s="123" t="s">
        <v>145</v>
      </c>
      <c r="AS451" s="123" t="s">
        <v>67</v>
      </c>
      <c r="AW451" s="14" t="s">
        <v>144</v>
      </c>
      <c r="BC451" s="124" t="e">
        <f>IF(L451="základní",#REF!,0)</f>
        <v>#REF!</v>
      </c>
      <c r="BD451" s="124">
        <f>IF(L451="snížená",#REF!,0)</f>
        <v>0</v>
      </c>
      <c r="BE451" s="124">
        <f>IF(L451="zákl. přenesená",#REF!,0)</f>
        <v>0</v>
      </c>
      <c r="BF451" s="124">
        <f>IF(L451="sníž. přenesená",#REF!,0)</f>
        <v>0</v>
      </c>
      <c r="BG451" s="124">
        <f>IF(L451="nulová",#REF!,0)</f>
        <v>0</v>
      </c>
      <c r="BH451" s="14" t="s">
        <v>65</v>
      </c>
      <c r="BI451" s="124" t="e">
        <f>ROUND(#REF!*H451,2)</f>
        <v>#REF!</v>
      </c>
      <c r="BJ451" s="14" t="s">
        <v>143</v>
      </c>
      <c r="BK451" s="123" t="s">
        <v>3344</v>
      </c>
    </row>
    <row r="452" spans="1:63" s="12" customFormat="1" ht="22.9" customHeight="1" x14ac:dyDescent="0.2">
      <c r="B452" s="103"/>
      <c r="D452" s="104" t="s">
        <v>56</v>
      </c>
      <c r="E452" s="125" t="s">
        <v>3345</v>
      </c>
      <c r="F452" s="125" t="s">
        <v>3346</v>
      </c>
      <c r="J452" s="103"/>
      <c r="K452" s="106"/>
      <c r="L452" s="107"/>
      <c r="M452" s="107"/>
      <c r="N452" s="108">
        <f>SUM(N453:N454)</f>
        <v>0</v>
      </c>
      <c r="O452" s="107"/>
      <c r="P452" s="108">
        <f>SUM(P453:P454)</f>
        <v>0</v>
      </c>
      <c r="Q452" s="107"/>
      <c r="R452" s="109">
        <f>SUM(R453:R454)</f>
        <v>0</v>
      </c>
      <c r="AP452" s="104" t="s">
        <v>65</v>
      </c>
      <c r="AR452" s="110" t="s">
        <v>56</v>
      </c>
      <c r="AS452" s="110" t="s">
        <v>65</v>
      </c>
      <c r="AW452" s="104" t="s">
        <v>144</v>
      </c>
      <c r="BI452" s="111" t="e">
        <f>SUM(BI453:BI454)</f>
        <v>#REF!</v>
      </c>
    </row>
    <row r="453" spans="1:63" s="2" customFormat="1" ht="16.5" customHeight="1" x14ac:dyDescent="0.2">
      <c r="A453" s="25"/>
      <c r="B453" s="112"/>
      <c r="C453" s="113" t="s">
        <v>1173</v>
      </c>
      <c r="D453" s="113" t="s">
        <v>145</v>
      </c>
      <c r="E453" s="114" t="s">
        <v>3347</v>
      </c>
      <c r="F453" s="115" t="s">
        <v>3348</v>
      </c>
      <c r="G453" s="116" t="s">
        <v>905</v>
      </c>
      <c r="H453" s="117">
        <v>8.8369999999999997</v>
      </c>
      <c r="I453" s="118"/>
      <c r="J453" s="26"/>
      <c r="K453" s="119" t="s">
        <v>1</v>
      </c>
      <c r="L453" s="120" t="s">
        <v>37</v>
      </c>
      <c r="M453" s="121">
        <v>0</v>
      </c>
      <c r="N453" s="121">
        <f>M453*H453</f>
        <v>0</v>
      </c>
      <c r="O453" s="121">
        <v>0</v>
      </c>
      <c r="P453" s="121">
        <f>O453*H453</f>
        <v>0</v>
      </c>
      <c r="Q453" s="121">
        <v>0</v>
      </c>
      <c r="R453" s="122">
        <f>Q453*H453</f>
        <v>0</v>
      </c>
      <c r="S453" s="25"/>
      <c r="T453" s="25"/>
      <c r="U453" s="25"/>
      <c r="V453" s="25"/>
      <c r="W453" s="25"/>
      <c r="X453" s="25"/>
      <c r="Y453" s="25"/>
      <c r="Z453" s="25"/>
      <c r="AA453" s="25"/>
      <c r="AB453" s="25"/>
      <c r="AC453" s="25"/>
      <c r="AP453" s="123" t="s">
        <v>143</v>
      </c>
      <c r="AR453" s="123" t="s">
        <v>145</v>
      </c>
      <c r="AS453" s="123" t="s">
        <v>67</v>
      </c>
      <c r="AW453" s="14" t="s">
        <v>144</v>
      </c>
      <c r="BC453" s="124" t="e">
        <f>IF(L453="základní",#REF!,0)</f>
        <v>#REF!</v>
      </c>
      <c r="BD453" s="124">
        <f>IF(L453="snížená",#REF!,0)</f>
        <v>0</v>
      </c>
      <c r="BE453" s="124">
        <f>IF(L453="zákl. přenesená",#REF!,0)</f>
        <v>0</v>
      </c>
      <c r="BF453" s="124">
        <f>IF(L453="sníž. přenesená",#REF!,0)</f>
        <v>0</v>
      </c>
      <c r="BG453" s="124">
        <f>IF(L453="nulová",#REF!,0)</f>
        <v>0</v>
      </c>
      <c r="BH453" s="14" t="s">
        <v>65</v>
      </c>
      <c r="BI453" s="124" t="e">
        <f>ROUND(#REF!*H453,2)</f>
        <v>#REF!</v>
      </c>
      <c r="BJ453" s="14" t="s">
        <v>143</v>
      </c>
      <c r="BK453" s="123" t="s">
        <v>3349</v>
      </c>
    </row>
    <row r="454" spans="1:63" s="2" customFormat="1" ht="16.5" customHeight="1" x14ac:dyDescent="0.2">
      <c r="A454" s="25"/>
      <c r="B454" s="112"/>
      <c r="C454" s="113" t="s">
        <v>1179</v>
      </c>
      <c r="D454" s="113" t="s">
        <v>145</v>
      </c>
      <c r="E454" s="114" t="s">
        <v>3350</v>
      </c>
      <c r="F454" s="115" t="s">
        <v>3351</v>
      </c>
      <c r="G454" s="116" t="s">
        <v>905</v>
      </c>
      <c r="H454" s="117">
        <v>8.8369999999999997</v>
      </c>
      <c r="I454" s="118"/>
      <c r="J454" s="26"/>
      <c r="K454" s="119" t="s">
        <v>1</v>
      </c>
      <c r="L454" s="120" t="s">
        <v>37</v>
      </c>
      <c r="M454" s="121">
        <v>0</v>
      </c>
      <c r="N454" s="121">
        <f>M454*H454</f>
        <v>0</v>
      </c>
      <c r="O454" s="121">
        <v>0</v>
      </c>
      <c r="P454" s="121">
        <f>O454*H454</f>
        <v>0</v>
      </c>
      <c r="Q454" s="121">
        <v>0</v>
      </c>
      <c r="R454" s="122">
        <f>Q454*H454</f>
        <v>0</v>
      </c>
      <c r="S454" s="25"/>
      <c r="T454" s="25"/>
      <c r="U454" s="25"/>
      <c r="V454" s="25"/>
      <c r="W454" s="25"/>
      <c r="X454" s="25"/>
      <c r="Y454" s="25"/>
      <c r="Z454" s="25"/>
      <c r="AA454" s="25"/>
      <c r="AB454" s="25"/>
      <c r="AC454" s="25"/>
      <c r="AP454" s="123" t="s">
        <v>143</v>
      </c>
      <c r="AR454" s="123" t="s">
        <v>145</v>
      </c>
      <c r="AS454" s="123" t="s">
        <v>67</v>
      </c>
      <c r="AW454" s="14" t="s">
        <v>144</v>
      </c>
      <c r="BC454" s="124" t="e">
        <f>IF(L454="základní",#REF!,0)</f>
        <v>#REF!</v>
      </c>
      <c r="BD454" s="124">
        <f>IF(L454="snížená",#REF!,0)</f>
        <v>0</v>
      </c>
      <c r="BE454" s="124">
        <f>IF(L454="zákl. přenesená",#REF!,0)</f>
        <v>0</v>
      </c>
      <c r="BF454" s="124">
        <f>IF(L454="sníž. přenesená",#REF!,0)</f>
        <v>0</v>
      </c>
      <c r="BG454" s="124">
        <f>IF(L454="nulová",#REF!,0)</f>
        <v>0</v>
      </c>
      <c r="BH454" s="14" t="s">
        <v>65</v>
      </c>
      <c r="BI454" s="124" t="e">
        <f>ROUND(#REF!*H454,2)</f>
        <v>#REF!</v>
      </c>
      <c r="BJ454" s="14" t="s">
        <v>143</v>
      </c>
      <c r="BK454" s="123" t="s">
        <v>3352</v>
      </c>
    </row>
    <row r="455" spans="1:63" s="12" customFormat="1" ht="22.9" customHeight="1" x14ac:dyDescent="0.2">
      <c r="B455" s="103"/>
      <c r="D455" s="104" t="s">
        <v>56</v>
      </c>
      <c r="E455" s="125" t="s">
        <v>3353</v>
      </c>
      <c r="F455" s="125" t="s">
        <v>3354</v>
      </c>
      <c r="J455" s="103"/>
      <c r="K455" s="106"/>
      <c r="L455" s="107"/>
      <c r="M455" s="107"/>
      <c r="N455" s="108">
        <f>SUM(N456:N457)</f>
        <v>0</v>
      </c>
      <c r="O455" s="107"/>
      <c r="P455" s="108">
        <f>SUM(P456:P457)</f>
        <v>0</v>
      </c>
      <c r="Q455" s="107"/>
      <c r="R455" s="109">
        <f>SUM(R456:R457)</f>
        <v>0</v>
      </c>
      <c r="AP455" s="104" t="s">
        <v>65</v>
      </c>
      <c r="AR455" s="110" t="s">
        <v>56</v>
      </c>
      <c r="AS455" s="110" t="s">
        <v>65</v>
      </c>
      <c r="AW455" s="104" t="s">
        <v>144</v>
      </c>
      <c r="BI455" s="111" t="e">
        <f>SUM(BI456:BI457)</f>
        <v>#REF!</v>
      </c>
    </row>
    <row r="456" spans="1:63" s="2" customFormat="1" ht="16.5" customHeight="1" x14ac:dyDescent="0.2">
      <c r="A456" s="25"/>
      <c r="B456" s="112"/>
      <c r="C456" s="113" t="s">
        <v>1183</v>
      </c>
      <c r="D456" s="113" t="s">
        <v>145</v>
      </c>
      <c r="E456" s="114" t="s">
        <v>3355</v>
      </c>
      <c r="F456" s="115" t="s">
        <v>3356</v>
      </c>
      <c r="G456" s="116" t="s">
        <v>905</v>
      </c>
      <c r="H456" s="117">
        <v>8.8369999999999997</v>
      </c>
      <c r="I456" s="118"/>
      <c r="J456" s="26"/>
      <c r="K456" s="119" t="s">
        <v>1</v>
      </c>
      <c r="L456" s="120" t="s">
        <v>37</v>
      </c>
      <c r="M456" s="121">
        <v>0</v>
      </c>
      <c r="N456" s="121">
        <f>M456*H456</f>
        <v>0</v>
      </c>
      <c r="O456" s="121">
        <v>0</v>
      </c>
      <c r="P456" s="121">
        <f>O456*H456</f>
        <v>0</v>
      </c>
      <c r="Q456" s="121">
        <v>0</v>
      </c>
      <c r="R456" s="122">
        <f>Q456*H456</f>
        <v>0</v>
      </c>
      <c r="S456" s="25"/>
      <c r="T456" s="25"/>
      <c r="U456" s="25"/>
      <c r="V456" s="25"/>
      <c r="W456" s="25"/>
      <c r="X456" s="25"/>
      <c r="Y456" s="25"/>
      <c r="Z456" s="25"/>
      <c r="AA456" s="25"/>
      <c r="AB456" s="25"/>
      <c r="AC456" s="25"/>
      <c r="AP456" s="123" t="s">
        <v>143</v>
      </c>
      <c r="AR456" s="123" t="s">
        <v>145</v>
      </c>
      <c r="AS456" s="123" t="s">
        <v>67</v>
      </c>
      <c r="AW456" s="14" t="s">
        <v>144</v>
      </c>
      <c r="BC456" s="124" t="e">
        <f>IF(L456="základní",#REF!,0)</f>
        <v>#REF!</v>
      </c>
      <c r="BD456" s="124">
        <f>IF(L456="snížená",#REF!,0)</f>
        <v>0</v>
      </c>
      <c r="BE456" s="124">
        <f>IF(L456="zákl. přenesená",#REF!,0)</f>
        <v>0</v>
      </c>
      <c r="BF456" s="124">
        <f>IF(L456="sníž. přenesená",#REF!,0)</f>
        <v>0</v>
      </c>
      <c r="BG456" s="124">
        <f>IF(L456="nulová",#REF!,0)</f>
        <v>0</v>
      </c>
      <c r="BH456" s="14" t="s">
        <v>65</v>
      </c>
      <c r="BI456" s="124" t="e">
        <f>ROUND(#REF!*H456,2)</f>
        <v>#REF!</v>
      </c>
      <c r="BJ456" s="14" t="s">
        <v>143</v>
      </c>
      <c r="BK456" s="123" t="s">
        <v>3357</v>
      </c>
    </row>
    <row r="457" spans="1:63" s="2" customFormat="1" ht="21.75" customHeight="1" x14ac:dyDescent="0.2">
      <c r="A457" s="25"/>
      <c r="B457" s="112"/>
      <c r="C457" s="113" t="s">
        <v>1187</v>
      </c>
      <c r="D457" s="113" t="s">
        <v>145</v>
      </c>
      <c r="E457" s="114" t="s">
        <v>3358</v>
      </c>
      <c r="F457" s="115" t="s">
        <v>3359</v>
      </c>
      <c r="G457" s="116" t="s">
        <v>905</v>
      </c>
      <c r="H457" s="117">
        <v>17.672999999999998</v>
      </c>
      <c r="I457" s="118"/>
      <c r="J457" s="26"/>
      <c r="K457" s="119" t="s">
        <v>1</v>
      </c>
      <c r="L457" s="120" t="s">
        <v>37</v>
      </c>
      <c r="M457" s="121">
        <v>0</v>
      </c>
      <c r="N457" s="121">
        <f>M457*H457</f>
        <v>0</v>
      </c>
      <c r="O457" s="121">
        <v>0</v>
      </c>
      <c r="P457" s="121">
        <f>O457*H457</f>
        <v>0</v>
      </c>
      <c r="Q457" s="121">
        <v>0</v>
      </c>
      <c r="R457" s="122">
        <f>Q457*H457</f>
        <v>0</v>
      </c>
      <c r="S457" s="25"/>
      <c r="T457" s="25"/>
      <c r="U457" s="25"/>
      <c r="V457" s="25"/>
      <c r="W457" s="25"/>
      <c r="X457" s="25"/>
      <c r="Y457" s="25"/>
      <c r="Z457" s="25"/>
      <c r="AA457" s="25"/>
      <c r="AB457" s="25"/>
      <c r="AC457" s="25"/>
      <c r="AP457" s="123" t="s">
        <v>143</v>
      </c>
      <c r="AR457" s="123" t="s">
        <v>145</v>
      </c>
      <c r="AS457" s="123" t="s">
        <v>67</v>
      </c>
      <c r="AW457" s="14" t="s">
        <v>144</v>
      </c>
      <c r="BC457" s="124" t="e">
        <f>IF(L457="základní",#REF!,0)</f>
        <v>#REF!</v>
      </c>
      <c r="BD457" s="124">
        <f>IF(L457="snížená",#REF!,0)</f>
        <v>0</v>
      </c>
      <c r="BE457" s="124">
        <f>IF(L457="zákl. přenesená",#REF!,0)</f>
        <v>0</v>
      </c>
      <c r="BF457" s="124">
        <f>IF(L457="sníž. přenesená",#REF!,0)</f>
        <v>0</v>
      </c>
      <c r="BG457" s="124">
        <f>IF(L457="nulová",#REF!,0)</f>
        <v>0</v>
      </c>
      <c r="BH457" s="14" t="s">
        <v>65</v>
      </c>
      <c r="BI457" s="124" t="e">
        <f>ROUND(#REF!*H457,2)</f>
        <v>#REF!</v>
      </c>
      <c r="BJ457" s="14" t="s">
        <v>143</v>
      </c>
      <c r="BK457" s="123" t="s">
        <v>3360</v>
      </c>
    </row>
    <row r="458" spans="1:63" s="12" customFormat="1" ht="22.9" customHeight="1" x14ac:dyDescent="0.2">
      <c r="B458" s="103"/>
      <c r="D458" s="104" t="s">
        <v>56</v>
      </c>
      <c r="E458" s="125" t="s">
        <v>3361</v>
      </c>
      <c r="F458" s="125" t="s">
        <v>3362</v>
      </c>
      <c r="J458" s="103"/>
      <c r="K458" s="106"/>
      <c r="L458" s="107"/>
      <c r="M458" s="107"/>
      <c r="N458" s="108">
        <f>SUM(N459:N463)</f>
        <v>0</v>
      </c>
      <c r="O458" s="107"/>
      <c r="P458" s="108">
        <f>SUM(P459:P463)</f>
        <v>0</v>
      </c>
      <c r="Q458" s="107"/>
      <c r="R458" s="109">
        <f>SUM(R459:R463)</f>
        <v>0</v>
      </c>
      <c r="AP458" s="104" t="s">
        <v>65</v>
      </c>
      <c r="AR458" s="110" t="s">
        <v>56</v>
      </c>
      <c r="AS458" s="110" t="s">
        <v>65</v>
      </c>
      <c r="AW458" s="104" t="s">
        <v>144</v>
      </c>
      <c r="BI458" s="111" t="e">
        <f>SUM(BI459:BI463)</f>
        <v>#REF!</v>
      </c>
    </row>
    <row r="459" spans="1:63" s="2" customFormat="1" ht="16.5" customHeight="1" x14ac:dyDescent="0.2">
      <c r="A459" s="25"/>
      <c r="B459" s="112"/>
      <c r="C459" s="113" t="s">
        <v>1192</v>
      </c>
      <c r="D459" s="113" t="s">
        <v>145</v>
      </c>
      <c r="E459" s="114" t="s">
        <v>3363</v>
      </c>
      <c r="F459" s="115" t="s">
        <v>3364</v>
      </c>
      <c r="G459" s="116" t="s">
        <v>905</v>
      </c>
      <c r="H459" s="117">
        <v>13.255000000000001</v>
      </c>
      <c r="I459" s="118"/>
      <c r="J459" s="26"/>
      <c r="K459" s="119" t="s">
        <v>1</v>
      </c>
      <c r="L459" s="120" t="s">
        <v>37</v>
      </c>
      <c r="M459" s="121">
        <v>0</v>
      </c>
      <c r="N459" s="121">
        <f>M459*H459</f>
        <v>0</v>
      </c>
      <c r="O459" s="121">
        <v>0</v>
      </c>
      <c r="P459" s="121">
        <f>O459*H459</f>
        <v>0</v>
      </c>
      <c r="Q459" s="121">
        <v>0</v>
      </c>
      <c r="R459" s="122">
        <f>Q459*H459</f>
        <v>0</v>
      </c>
      <c r="S459" s="25"/>
      <c r="T459" s="25"/>
      <c r="U459" s="25"/>
      <c r="V459" s="25"/>
      <c r="W459" s="25"/>
      <c r="X459" s="25"/>
      <c r="Y459" s="25"/>
      <c r="Z459" s="25"/>
      <c r="AA459" s="25"/>
      <c r="AB459" s="25"/>
      <c r="AC459" s="25"/>
      <c r="AP459" s="123" t="s">
        <v>143</v>
      </c>
      <c r="AR459" s="123" t="s">
        <v>145</v>
      </c>
      <c r="AS459" s="123" t="s">
        <v>67</v>
      </c>
      <c r="AW459" s="14" t="s">
        <v>144</v>
      </c>
      <c r="BC459" s="124" t="e">
        <f>IF(L459="základní",#REF!,0)</f>
        <v>#REF!</v>
      </c>
      <c r="BD459" s="124">
        <f>IF(L459="snížená",#REF!,0)</f>
        <v>0</v>
      </c>
      <c r="BE459" s="124">
        <f>IF(L459="zákl. přenesená",#REF!,0)</f>
        <v>0</v>
      </c>
      <c r="BF459" s="124">
        <f>IF(L459="sníž. přenesená",#REF!,0)</f>
        <v>0</v>
      </c>
      <c r="BG459" s="124">
        <f>IF(L459="nulová",#REF!,0)</f>
        <v>0</v>
      </c>
      <c r="BH459" s="14" t="s">
        <v>65</v>
      </c>
      <c r="BI459" s="124" t="e">
        <f>ROUND(#REF!*H459,2)</f>
        <v>#REF!</v>
      </c>
      <c r="BJ459" s="14" t="s">
        <v>143</v>
      </c>
      <c r="BK459" s="123" t="s">
        <v>3365</v>
      </c>
    </row>
    <row r="460" spans="1:63" s="2" customFormat="1" ht="16.5" customHeight="1" x14ac:dyDescent="0.2">
      <c r="A460" s="25"/>
      <c r="B460" s="112"/>
      <c r="C460" s="113" t="s">
        <v>1196</v>
      </c>
      <c r="D460" s="113" t="s">
        <v>145</v>
      </c>
      <c r="E460" s="114" t="s">
        <v>3366</v>
      </c>
      <c r="F460" s="115" t="s">
        <v>3367</v>
      </c>
      <c r="G460" s="116" t="s">
        <v>905</v>
      </c>
      <c r="H460" s="117">
        <v>13.255000000000001</v>
      </c>
      <c r="I460" s="118"/>
      <c r="J460" s="26"/>
      <c r="K460" s="119" t="s">
        <v>1</v>
      </c>
      <c r="L460" s="120" t="s">
        <v>37</v>
      </c>
      <c r="M460" s="121">
        <v>0</v>
      </c>
      <c r="N460" s="121">
        <f>M460*H460</f>
        <v>0</v>
      </c>
      <c r="O460" s="121">
        <v>0</v>
      </c>
      <c r="P460" s="121">
        <f>O460*H460</f>
        <v>0</v>
      </c>
      <c r="Q460" s="121">
        <v>0</v>
      </c>
      <c r="R460" s="122">
        <f>Q460*H460</f>
        <v>0</v>
      </c>
      <c r="S460" s="25"/>
      <c r="T460" s="25"/>
      <c r="U460" s="25"/>
      <c r="V460" s="25"/>
      <c r="W460" s="25"/>
      <c r="X460" s="25"/>
      <c r="Y460" s="25"/>
      <c r="Z460" s="25"/>
      <c r="AA460" s="25"/>
      <c r="AB460" s="25"/>
      <c r="AC460" s="25"/>
      <c r="AP460" s="123" t="s">
        <v>143</v>
      </c>
      <c r="AR460" s="123" t="s">
        <v>145</v>
      </c>
      <c r="AS460" s="123" t="s">
        <v>67</v>
      </c>
      <c r="AW460" s="14" t="s">
        <v>144</v>
      </c>
      <c r="BC460" s="124" t="e">
        <f>IF(L460="základní",#REF!,0)</f>
        <v>#REF!</v>
      </c>
      <c r="BD460" s="124">
        <f>IF(L460="snížená",#REF!,0)</f>
        <v>0</v>
      </c>
      <c r="BE460" s="124">
        <f>IF(L460="zákl. přenesená",#REF!,0)</f>
        <v>0</v>
      </c>
      <c r="BF460" s="124">
        <f>IF(L460="sníž. přenesená",#REF!,0)</f>
        <v>0</v>
      </c>
      <c r="BG460" s="124">
        <f>IF(L460="nulová",#REF!,0)</f>
        <v>0</v>
      </c>
      <c r="BH460" s="14" t="s">
        <v>65</v>
      </c>
      <c r="BI460" s="124" t="e">
        <f>ROUND(#REF!*H460,2)</f>
        <v>#REF!</v>
      </c>
      <c r="BJ460" s="14" t="s">
        <v>143</v>
      </c>
      <c r="BK460" s="123" t="s">
        <v>3368</v>
      </c>
    </row>
    <row r="461" spans="1:63" s="2" customFormat="1" ht="16.5" customHeight="1" x14ac:dyDescent="0.2">
      <c r="A461" s="25"/>
      <c r="B461" s="112"/>
      <c r="C461" s="113" t="s">
        <v>1200</v>
      </c>
      <c r="D461" s="113" t="s">
        <v>145</v>
      </c>
      <c r="E461" s="114" t="s">
        <v>3369</v>
      </c>
      <c r="F461" s="115" t="s">
        <v>3370</v>
      </c>
      <c r="G461" s="116" t="s">
        <v>905</v>
      </c>
      <c r="H461" s="117">
        <v>5.1550000000000002</v>
      </c>
      <c r="I461" s="118"/>
      <c r="J461" s="26"/>
      <c r="K461" s="119" t="s">
        <v>1</v>
      </c>
      <c r="L461" s="120" t="s">
        <v>37</v>
      </c>
      <c r="M461" s="121">
        <v>0</v>
      </c>
      <c r="N461" s="121">
        <f>M461*H461</f>
        <v>0</v>
      </c>
      <c r="O461" s="121">
        <v>0</v>
      </c>
      <c r="P461" s="121">
        <f>O461*H461</f>
        <v>0</v>
      </c>
      <c r="Q461" s="121">
        <v>0</v>
      </c>
      <c r="R461" s="122">
        <f>Q461*H461</f>
        <v>0</v>
      </c>
      <c r="S461" s="25"/>
      <c r="T461" s="25"/>
      <c r="U461" s="25"/>
      <c r="V461" s="25"/>
      <c r="W461" s="25"/>
      <c r="X461" s="25"/>
      <c r="Y461" s="25"/>
      <c r="Z461" s="25"/>
      <c r="AA461" s="25"/>
      <c r="AB461" s="25"/>
      <c r="AC461" s="25"/>
      <c r="AP461" s="123" t="s">
        <v>143</v>
      </c>
      <c r="AR461" s="123" t="s">
        <v>145</v>
      </c>
      <c r="AS461" s="123" t="s">
        <v>67</v>
      </c>
      <c r="AW461" s="14" t="s">
        <v>144</v>
      </c>
      <c r="BC461" s="124" t="e">
        <f>IF(L461="základní",#REF!,0)</f>
        <v>#REF!</v>
      </c>
      <c r="BD461" s="124">
        <f>IF(L461="snížená",#REF!,0)</f>
        <v>0</v>
      </c>
      <c r="BE461" s="124">
        <f>IF(L461="zákl. přenesená",#REF!,0)</f>
        <v>0</v>
      </c>
      <c r="BF461" s="124">
        <f>IF(L461="sníž. přenesená",#REF!,0)</f>
        <v>0</v>
      </c>
      <c r="BG461" s="124">
        <f>IF(L461="nulová",#REF!,0)</f>
        <v>0</v>
      </c>
      <c r="BH461" s="14" t="s">
        <v>65</v>
      </c>
      <c r="BI461" s="124" t="e">
        <f>ROUND(#REF!*H461,2)</f>
        <v>#REF!</v>
      </c>
      <c r="BJ461" s="14" t="s">
        <v>143</v>
      </c>
      <c r="BK461" s="123" t="s">
        <v>3371</v>
      </c>
    </row>
    <row r="462" spans="1:63" s="2" customFormat="1" ht="16.5" customHeight="1" x14ac:dyDescent="0.2">
      <c r="A462" s="25"/>
      <c r="B462" s="112"/>
      <c r="C462" s="113" t="s">
        <v>1204</v>
      </c>
      <c r="D462" s="113" t="s">
        <v>145</v>
      </c>
      <c r="E462" s="114" t="s">
        <v>3372</v>
      </c>
      <c r="F462" s="115" t="s">
        <v>3373</v>
      </c>
      <c r="G462" s="116" t="s">
        <v>905</v>
      </c>
      <c r="H462" s="117">
        <v>8.8369999999999997</v>
      </c>
      <c r="I462" s="118"/>
      <c r="J462" s="26"/>
      <c r="K462" s="119" t="s">
        <v>1</v>
      </c>
      <c r="L462" s="120" t="s">
        <v>37</v>
      </c>
      <c r="M462" s="121">
        <v>0</v>
      </c>
      <c r="N462" s="121">
        <f>M462*H462</f>
        <v>0</v>
      </c>
      <c r="O462" s="121">
        <v>0</v>
      </c>
      <c r="P462" s="121">
        <f>O462*H462</f>
        <v>0</v>
      </c>
      <c r="Q462" s="121">
        <v>0</v>
      </c>
      <c r="R462" s="122">
        <f>Q462*H462</f>
        <v>0</v>
      </c>
      <c r="S462" s="25"/>
      <c r="T462" s="25"/>
      <c r="U462" s="25"/>
      <c r="V462" s="25"/>
      <c r="W462" s="25"/>
      <c r="X462" s="25"/>
      <c r="Y462" s="25"/>
      <c r="Z462" s="25"/>
      <c r="AA462" s="25"/>
      <c r="AB462" s="25"/>
      <c r="AC462" s="25"/>
      <c r="AP462" s="123" t="s">
        <v>143</v>
      </c>
      <c r="AR462" s="123" t="s">
        <v>145</v>
      </c>
      <c r="AS462" s="123" t="s">
        <v>67</v>
      </c>
      <c r="AW462" s="14" t="s">
        <v>144</v>
      </c>
      <c r="BC462" s="124" t="e">
        <f>IF(L462="základní",#REF!,0)</f>
        <v>#REF!</v>
      </c>
      <c r="BD462" s="124">
        <f>IF(L462="snížená",#REF!,0)</f>
        <v>0</v>
      </c>
      <c r="BE462" s="124">
        <f>IF(L462="zákl. přenesená",#REF!,0)</f>
        <v>0</v>
      </c>
      <c r="BF462" s="124">
        <f>IF(L462="sníž. přenesená",#REF!,0)</f>
        <v>0</v>
      </c>
      <c r="BG462" s="124">
        <f>IF(L462="nulová",#REF!,0)</f>
        <v>0</v>
      </c>
      <c r="BH462" s="14" t="s">
        <v>65</v>
      </c>
      <c r="BI462" s="124" t="e">
        <f>ROUND(#REF!*H462,2)</f>
        <v>#REF!</v>
      </c>
      <c r="BJ462" s="14" t="s">
        <v>143</v>
      </c>
      <c r="BK462" s="123" t="s">
        <v>3374</v>
      </c>
    </row>
    <row r="463" spans="1:63" s="2" customFormat="1" ht="16.5" customHeight="1" x14ac:dyDescent="0.2">
      <c r="A463" s="25"/>
      <c r="B463" s="112"/>
      <c r="C463" s="113" t="s">
        <v>1208</v>
      </c>
      <c r="D463" s="113" t="s">
        <v>145</v>
      </c>
      <c r="E463" s="114" t="s">
        <v>3375</v>
      </c>
      <c r="F463" s="115" t="s">
        <v>3376</v>
      </c>
      <c r="G463" s="116" t="s">
        <v>905</v>
      </c>
      <c r="H463" s="117">
        <v>5.891</v>
      </c>
      <c r="I463" s="118"/>
      <c r="J463" s="26"/>
      <c r="K463" s="119" t="s">
        <v>1</v>
      </c>
      <c r="L463" s="120" t="s">
        <v>37</v>
      </c>
      <c r="M463" s="121">
        <v>0</v>
      </c>
      <c r="N463" s="121">
        <f>M463*H463</f>
        <v>0</v>
      </c>
      <c r="O463" s="121">
        <v>0</v>
      </c>
      <c r="P463" s="121">
        <f>O463*H463</f>
        <v>0</v>
      </c>
      <c r="Q463" s="121">
        <v>0</v>
      </c>
      <c r="R463" s="122">
        <f>Q463*H463</f>
        <v>0</v>
      </c>
      <c r="S463" s="25"/>
      <c r="T463" s="25"/>
      <c r="U463" s="25"/>
      <c r="V463" s="25"/>
      <c r="W463" s="25"/>
      <c r="X463" s="25"/>
      <c r="Y463" s="25"/>
      <c r="Z463" s="25"/>
      <c r="AA463" s="25"/>
      <c r="AB463" s="25"/>
      <c r="AC463" s="25"/>
      <c r="AP463" s="123" t="s">
        <v>143</v>
      </c>
      <c r="AR463" s="123" t="s">
        <v>145</v>
      </c>
      <c r="AS463" s="123" t="s">
        <v>67</v>
      </c>
      <c r="AW463" s="14" t="s">
        <v>144</v>
      </c>
      <c r="BC463" s="124" t="e">
        <f>IF(L463="základní",#REF!,0)</f>
        <v>#REF!</v>
      </c>
      <c r="BD463" s="124">
        <f>IF(L463="snížená",#REF!,0)</f>
        <v>0</v>
      </c>
      <c r="BE463" s="124">
        <f>IF(L463="zákl. přenesená",#REF!,0)</f>
        <v>0</v>
      </c>
      <c r="BF463" s="124">
        <f>IF(L463="sníž. přenesená",#REF!,0)</f>
        <v>0</v>
      </c>
      <c r="BG463" s="124">
        <f>IF(L463="nulová",#REF!,0)</f>
        <v>0</v>
      </c>
      <c r="BH463" s="14" t="s">
        <v>65</v>
      </c>
      <c r="BI463" s="124" t="e">
        <f>ROUND(#REF!*H463,2)</f>
        <v>#REF!</v>
      </c>
      <c r="BJ463" s="14" t="s">
        <v>143</v>
      </c>
      <c r="BK463" s="123" t="s">
        <v>3377</v>
      </c>
    </row>
    <row r="464" spans="1:63" s="12" customFormat="1" ht="22.9" customHeight="1" x14ac:dyDescent="0.2">
      <c r="B464" s="103"/>
      <c r="D464" s="104" t="s">
        <v>56</v>
      </c>
      <c r="E464" s="125" t="s">
        <v>3378</v>
      </c>
      <c r="F464" s="125" t="s">
        <v>3379</v>
      </c>
      <c r="J464" s="103"/>
      <c r="K464" s="106"/>
      <c r="L464" s="107"/>
      <c r="M464" s="107"/>
      <c r="N464" s="108">
        <f>SUM(N465:N466)</f>
        <v>0</v>
      </c>
      <c r="O464" s="107"/>
      <c r="P464" s="108">
        <f>SUM(P465:P466)</f>
        <v>0</v>
      </c>
      <c r="Q464" s="107"/>
      <c r="R464" s="109">
        <f>SUM(R465:R466)</f>
        <v>0</v>
      </c>
      <c r="AP464" s="104" t="s">
        <v>65</v>
      </c>
      <c r="AR464" s="110" t="s">
        <v>56</v>
      </c>
      <c r="AS464" s="110" t="s">
        <v>65</v>
      </c>
      <c r="AW464" s="104" t="s">
        <v>144</v>
      </c>
      <c r="BI464" s="111" t="e">
        <f>SUM(BI465:BI466)</f>
        <v>#REF!</v>
      </c>
    </row>
    <row r="465" spans="1:63" s="2" customFormat="1" ht="24.2" customHeight="1" x14ac:dyDescent="0.2">
      <c r="A465" s="25"/>
      <c r="B465" s="112"/>
      <c r="C465" s="113" t="s">
        <v>1212</v>
      </c>
      <c r="D465" s="113" t="s">
        <v>145</v>
      </c>
      <c r="E465" s="114" t="s">
        <v>3380</v>
      </c>
      <c r="F465" s="115" t="s">
        <v>3381</v>
      </c>
      <c r="G465" s="116" t="s">
        <v>905</v>
      </c>
      <c r="H465" s="117">
        <v>2.2090000000000001</v>
      </c>
      <c r="I465" s="118"/>
      <c r="J465" s="26"/>
      <c r="K465" s="119" t="s">
        <v>1</v>
      </c>
      <c r="L465" s="120" t="s">
        <v>37</v>
      </c>
      <c r="M465" s="121">
        <v>0</v>
      </c>
      <c r="N465" s="121">
        <f>M465*H465</f>
        <v>0</v>
      </c>
      <c r="O465" s="121">
        <v>0</v>
      </c>
      <c r="P465" s="121">
        <f>O465*H465</f>
        <v>0</v>
      </c>
      <c r="Q465" s="121">
        <v>0</v>
      </c>
      <c r="R465" s="122">
        <f>Q465*H465</f>
        <v>0</v>
      </c>
      <c r="S465" s="25"/>
      <c r="T465" s="25"/>
      <c r="U465" s="25"/>
      <c r="V465" s="25"/>
      <c r="W465" s="25"/>
      <c r="X465" s="25"/>
      <c r="Y465" s="25"/>
      <c r="Z465" s="25"/>
      <c r="AA465" s="25"/>
      <c r="AB465" s="25"/>
      <c r="AC465" s="25"/>
      <c r="AP465" s="123" t="s">
        <v>143</v>
      </c>
      <c r="AR465" s="123" t="s">
        <v>145</v>
      </c>
      <c r="AS465" s="123" t="s">
        <v>67</v>
      </c>
      <c r="AW465" s="14" t="s">
        <v>144</v>
      </c>
      <c r="BC465" s="124" t="e">
        <f>IF(L465="základní",#REF!,0)</f>
        <v>#REF!</v>
      </c>
      <c r="BD465" s="124">
        <f>IF(L465="snížená",#REF!,0)</f>
        <v>0</v>
      </c>
      <c r="BE465" s="124">
        <f>IF(L465="zákl. přenesená",#REF!,0)</f>
        <v>0</v>
      </c>
      <c r="BF465" s="124">
        <f>IF(L465="sníž. přenesená",#REF!,0)</f>
        <v>0</v>
      </c>
      <c r="BG465" s="124">
        <f>IF(L465="nulová",#REF!,0)</f>
        <v>0</v>
      </c>
      <c r="BH465" s="14" t="s">
        <v>65</v>
      </c>
      <c r="BI465" s="124" t="e">
        <f>ROUND(#REF!*H465,2)</f>
        <v>#REF!</v>
      </c>
      <c r="BJ465" s="14" t="s">
        <v>143</v>
      </c>
      <c r="BK465" s="123" t="s">
        <v>3382</v>
      </c>
    </row>
    <row r="466" spans="1:63" s="2" customFormat="1" ht="16.5" customHeight="1" x14ac:dyDescent="0.2">
      <c r="A466" s="25"/>
      <c r="B466" s="112"/>
      <c r="C466" s="113" t="s">
        <v>1216</v>
      </c>
      <c r="D466" s="113" t="s">
        <v>145</v>
      </c>
      <c r="E466" s="114" t="s">
        <v>3383</v>
      </c>
      <c r="F466" s="115" t="s">
        <v>3384</v>
      </c>
      <c r="G466" s="116" t="s">
        <v>905</v>
      </c>
      <c r="H466" s="117">
        <v>2.9460000000000002</v>
      </c>
      <c r="I466" s="118"/>
      <c r="J466" s="26"/>
      <c r="K466" s="119" t="s">
        <v>1</v>
      </c>
      <c r="L466" s="120" t="s">
        <v>37</v>
      </c>
      <c r="M466" s="121">
        <v>0</v>
      </c>
      <c r="N466" s="121">
        <f>M466*H466</f>
        <v>0</v>
      </c>
      <c r="O466" s="121">
        <v>0</v>
      </c>
      <c r="P466" s="121">
        <f>O466*H466</f>
        <v>0</v>
      </c>
      <c r="Q466" s="121">
        <v>0</v>
      </c>
      <c r="R466" s="122">
        <f>Q466*H466</f>
        <v>0</v>
      </c>
      <c r="S466" s="25"/>
      <c r="T466" s="25"/>
      <c r="U466" s="25"/>
      <c r="V466" s="25"/>
      <c r="W466" s="25"/>
      <c r="X466" s="25"/>
      <c r="Y466" s="25"/>
      <c r="Z466" s="25"/>
      <c r="AA466" s="25"/>
      <c r="AB466" s="25"/>
      <c r="AC466" s="25"/>
      <c r="AP466" s="123" t="s">
        <v>143</v>
      </c>
      <c r="AR466" s="123" t="s">
        <v>145</v>
      </c>
      <c r="AS466" s="123" t="s">
        <v>67</v>
      </c>
      <c r="AW466" s="14" t="s">
        <v>144</v>
      </c>
      <c r="BC466" s="124" t="e">
        <f>IF(L466="základní",#REF!,0)</f>
        <v>#REF!</v>
      </c>
      <c r="BD466" s="124">
        <f>IF(L466="snížená",#REF!,0)</f>
        <v>0</v>
      </c>
      <c r="BE466" s="124">
        <f>IF(L466="zákl. přenesená",#REF!,0)</f>
        <v>0</v>
      </c>
      <c r="BF466" s="124">
        <f>IF(L466="sníž. přenesená",#REF!,0)</f>
        <v>0</v>
      </c>
      <c r="BG466" s="124">
        <f>IF(L466="nulová",#REF!,0)</f>
        <v>0</v>
      </c>
      <c r="BH466" s="14" t="s">
        <v>65</v>
      </c>
      <c r="BI466" s="124" t="e">
        <f>ROUND(#REF!*H466,2)</f>
        <v>#REF!</v>
      </c>
      <c r="BJ466" s="14" t="s">
        <v>143</v>
      </c>
      <c r="BK466" s="123" t="s">
        <v>3385</v>
      </c>
    </row>
    <row r="467" spans="1:63" s="12" customFormat="1" ht="22.9" customHeight="1" x14ac:dyDescent="0.2">
      <c r="B467" s="103"/>
      <c r="D467" s="104" t="s">
        <v>56</v>
      </c>
      <c r="E467" s="125" t="s">
        <v>3386</v>
      </c>
      <c r="F467" s="125" t="s">
        <v>3387</v>
      </c>
      <c r="J467" s="103"/>
      <c r="K467" s="106"/>
      <c r="L467" s="107"/>
      <c r="M467" s="107"/>
      <c r="N467" s="108">
        <f>SUM(N468:N472)</f>
        <v>0</v>
      </c>
      <c r="O467" s="107"/>
      <c r="P467" s="108">
        <f>SUM(P468:P472)</f>
        <v>0</v>
      </c>
      <c r="Q467" s="107"/>
      <c r="R467" s="109">
        <f>SUM(R468:R472)</f>
        <v>0</v>
      </c>
      <c r="AP467" s="104" t="s">
        <v>65</v>
      </c>
      <c r="AR467" s="110" t="s">
        <v>56</v>
      </c>
      <c r="AS467" s="110" t="s">
        <v>65</v>
      </c>
      <c r="AW467" s="104" t="s">
        <v>144</v>
      </c>
      <c r="BI467" s="111" t="e">
        <f>SUM(BI468:BI472)</f>
        <v>#REF!</v>
      </c>
    </row>
    <row r="468" spans="1:63" s="2" customFormat="1" ht="16.5" customHeight="1" x14ac:dyDescent="0.2">
      <c r="A468" s="25"/>
      <c r="B468" s="112"/>
      <c r="C468" s="113" t="s">
        <v>2340</v>
      </c>
      <c r="D468" s="113" t="s">
        <v>145</v>
      </c>
      <c r="E468" s="114" t="s">
        <v>3388</v>
      </c>
      <c r="F468" s="115" t="s">
        <v>3389</v>
      </c>
      <c r="G468" s="116" t="s">
        <v>905</v>
      </c>
      <c r="H468" s="117">
        <v>40.500999999999998</v>
      </c>
      <c r="I468" s="118"/>
      <c r="J468" s="26"/>
      <c r="K468" s="119" t="s">
        <v>1</v>
      </c>
      <c r="L468" s="120" t="s">
        <v>37</v>
      </c>
      <c r="M468" s="121">
        <v>0</v>
      </c>
      <c r="N468" s="121">
        <f>M468*H468</f>
        <v>0</v>
      </c>
      <c r="O468" s="121">
        <v>0</v>
      </c>
      <c r="P468" s="121">
        <f>O468*H468</f>
        <v>0</v>
      </c>
      <c r="Q468" s="121">
        <v>0</v>
      </c>
      <c r="R468" s="122">
        <f>Q468*H468</f>
        <v>0</v>
      </c>
      <c r="S468" s="25"/>
      <c r="T468" s="25"/>
      <c r="U468" s="25"/>
      <c r="V468" s="25"/>
      <c r="W468" s="25"/>
      <c r="X468" s="25"/>
      <c r="Y468" s="25"/>
      <c r="Z468" s="25"/>
      <c r="AA468" s="25"/>
      <c r="AB468" s="25"/>
      <c r="AC468" s="25"/>
      <c r="AP468" s="123" t="s">
        <v>143</v>
      </c>
      <c r="AR468" s="123" t="s">
        <v>145</v>
      </c>
      <c r="AS468" s="123" t="s">
        <v>67</v>
      </c>
      <c r="AW468" s="14" t="s">
        <v>144</v>
      </c>
      <c r="BC468" s="124" t="e">
        <f>IF(L468="základní",#REF!,0)</f>
        <v>#REF!</v>
      </c>
      <c r="BD468" s="124">
        <f>IF(L468="snížená",#REF!,0)</f>
        <v>0</v>
      </c>
      <c r="BE468" s="124">
        <f>IF(L468="zákl. přenesená",#REF!,0)</f>
        <v>0</v>
      </c>
      <c r="BF468" s="124">
        <f>IF(L468="sníž. přenesená",#REF!,0)</f>
        <v>0</v>
      </c>
      <c r="BG468" s="124">
        <f>IF(L468="nulová",#REF!,0)</f>
        <v>0</v>
      </c>
      <c r="BH468" s="14" t="s">
        <v>65</v>
      </c>
      <c r="BI468" s="124" t="e">
        <f>ROUND(#REF!*H468,2)</f>
        <v>#REF!</v>
      </c>
      <c r="BJ468" s="14" t="s">
        <v>143</v>
      </c>
      <c r="BK468" s="123" t="s">
        <v>3390</v>
      </c>
    </row>
    <row r="469" spans="1:63" s="2" customFormat="1" ht="16.5" customHeight="1" x14ac:dyDescent="0.2">
      <c r="A469" s="25"/>
      <c r="B469" s="112"/>
      <c r="C469" s="113" t="s">
        <v>2344</v>
      </c>
      <c r="D469" s="113" t="s">
        <v>145</v>
      </c>
      <c r="E469" s="114" t="s">
        <v>3391</v>
      </c>
      <c r="F469" s="115" t="s">
        <v>3392</v>
      </c>
      <c r="G469" s="116" t="s">
        <v>905</v>
      </c>
      <c r="H469" s="117">
        <v>47.128999999999998</v>
      </c>
      <c r="I469" s="118"/>
      <c r="J469" s="26"/>
      <c r="K469" s="119" t="s">
        <v>1</v>
      </c>
      <c r="L469" s="120" t="s">
        <v>37</v>
      </c>
      <c r="M469" s="121">
        <v>0</v>
      </c>
      <c r="N469" s="121">
        <f>M469*H469</f>
        <v>0</v>
      </c>
      <c r="O469" s="121">
        <v>0</v>
      </c>
      <c r="P469" s="121">
        <f>O469*H469</f>
        <v>0</v>
      </c>
      <c r="Q469" s="121">
        <v>0</v>
      </c>
      <c r="R469" s="122">
        <f>Q469*H469</f>
        <v>0</v>
      </c>
      <c r="S469" s="25"/>
      <c r="T469" s="25"/>
      <c r="U469" s="25"/>
      <c r="V469" s="25"/>
      <c r="W469" s="25"/>
      <c r="X469" s="25"/>
      <c r="Y469" s="25"/>
      <c r="Z469" s="25"/>
      <c r="AA469" s="25"/>
      <c r="AB469" s="25"/>
      <c r="AC469" s="25"/>
      <c r="AP469" s="123" t="s">
        <v>143</v>
      </c>
      <c r="AR469" s="123" t="s">
        <v>145</v>
      </c>
      <c r="AS469" s="123" t="s">
        <v>67</v>
      </c>
      <c r="AW469" s="14" t="s">
        <v>144</v>
      </c>
      <c r="BC469" s="124" t="e">
        <f>IF(L469="základní",#REF!,0)</f>
        <v>#REF!</v>
      </c>
      <c r="BD469" s="124">
        <f>IF(L469="snížená",#REF!,0)</f>
        <v>0</v>
      </c>
      <c r="BE469" s="124">
        <f>IF(L469="zákl. přenesená",#REF!,0)</f>
        <v>0</v>
      </c>
      <c r="BF469" s="124">
        <f>IF(L469="sníž. přenesená",#REF!,0)</f>
        <v>0</v>
      </c>
      <c r="BG469" s="124">
        <f>IF(L469="nulová",#REF!,0)</f>
        <v>0</v>
      </c>
      <c r="BH469" s="14" t="s">
        <v>65</v>
      </c>
      <c r="BI469" s="124" t="e">
        <f>ROUND(#REF!*H469,2)</f>
        <v>#REF!</v>
      </c>
      <c r="BJ469" s="14" t="s">
        <v>143</v>
      </c>
      <c r="BK469" s="123" t="s">
        <v>3393</v>
      </c>
    </row>
    <row r="470" spans="1:63" s="2" customFormat="1" ht="16.5" customHeight="1" x14ac:dyDescent="0.2">
      <c r="A470" s="25"/>
      <c r="B470" s="112"/>
      <c r="C470" s="113" t="s">
        <v>2346</v>
      </c>
      <c r="D470" s="113" t="s">
        <v>145</v>
      </c>
      <c r="E470" s="114" t="s">
        <v>3394</v>
      </c>
      <c r="F470" s="115" t="s">
        <v>3395</v>
      </c>
      <c r="G470" s="116" t="s">
        <v>905</v>
      </c>
      <c r="H470" s="117">
        <v>33.137</v>
      </c>
      <c r="I470" s="118"/>
      <c r="J470" s="26"/>
      <c r="K470" s="119" t="s">
        <v>1</v>
      </c>
      <c r="L470" s="120" t="s">
        <v>37</v>
      </c>
      <c r="M470" s="121">
        <v>0</v>
      </c>
      <c r="N470" s="121">
        <f>M470*H470</f>
        <v>0</v>
      </c>
      <c r="O470" s="121">
        <v>0</v>
      </c>
      <c r="P470" s="121">
        <f>O470*H470</f>
        <v>0</v>
      </c>
      <c r="Q470" s="121">
        <v>0</v>
      </c>
      <c r="R470" s="122">
        <f>Q470*H470</f>
        <v>0</v>
      </c>
      <c r="S470" s="25"/>
      <c r="T470" s="25"/>
      <c r="U470" s="25"/>
      <c r="V470" s="25"/>
      <c r="W470" s="25"/>
      <c r="X470" s="25"/>
      <c r="Y470" s="25"/>
      <c r="Z470" s="25"/>
      <c r="AA470" s="25"/>
      <c r="AB470" s="25"/>
      <c r="AC470" s="25"/>
      <c r="AP470" s="123" t="s">
        <v>143</v>
      </c>
      <c r="AR470" s="123" t="s">
        <v>145</v>
      </c>
      <c r="AS470" s="123" t="s">
        <v>67</v>
      </c>
      <c r="AW470" s="14" t="s">
        <v>144</v>
      </c>
      <c r="BC470" s="124" t="e">
        <f>IF(L470="základní",#REF!,0)</f>
        <v>#REF!</v>
      </c>
      <c r="BD470" s="124">
        <f>IF(L470="snížená",#REF!,0)</f>
        <v>0</v>
      </c>
      <c r="BE470" s="124">
        <f>IF(L470="zákl. přenesená",#REF!,0)</f>
        <v>0</v>
      </c>
      <c r="BF470" s="124">
        <f>IF(L470="sníž. přenesená",#REF!,0)</f>
        <v>0</v>
      </c>
      <c r="BG470" s="124">
        <f>IF(L470="nulová",#REF!,0)</f>
        <v>0</v>
      </c>
      <c r="BH470" s="14" t="s">
        <v>65</v>
      </c>
      <c r="BI470" s="124" t="e">
        <f>ROUND(#REF!*H470,2)</f>
        <v>#REF!</v>
      </c>
      <c r="BJ470" s="14" t="s">
        <v>143</v>
      </c>
      <c r="BK470" s="123" t="s">
        <v>3396</v>
      </c>
    </row>
    <row r="471" spans="1:63" s="2" customFormat="1" ht="16.5" customHeight="1" x14ac:dyDescent="0.2">
      <c r="A471" s="25"/>
      <c r="B471" s="112"/>
      <c r="C471" s="113" t="s">
        <v>2825</v>
      </c>
      <c r="D471" s="113" t="s">
        <v>145</v>
      </c>
      <c r="E471" s="114" t="s">
        <v>3397</v>
      </c>
      <c r="F471" s="115" t="s">
        <v>3398</v>
      </c>
      <c r="G471" s="116" t="s">
        <v>905</v>
      </c>
      <c r="H471" s="117">
        <v>5.891</v>
      </c>
      <c r="I471" s="118"/>
      <c r="J471" s="26"/>
      <c r="K471" s="119" t="s">
        <v>1</v>
      </c>
      <c r="L471" s="120" t="s">
        <v>37</v>
      </c>
      <c r="M471" s="121">
        <v>0</v>
      </c>
      <c r="N471" s="121">
        <f>M471*H471</f>
        <v>0</v>
      </c>
      <c r="O471" s="121">
        <v>0</v>
      </c>
      <c r="P471" s="121">
        <f>O471*H471</f>
        <v>0</v>
      </c>
      <c r="Q471" s="121">
        <v>0</v>
      </c>
      <c r="R471" s="122">
        <f>Q471*H471</f>
        <v>0</v>
      </c>
      <c r="S471" s="25"/>
      <c r="T471" s="25"/>
      <c r="U471" s="25"/>
      <c r="V471" s="25"/>
      <c r="W471" s="25"/>
      <c r="X471" s="25"/>
      <c r="Y471" s="25"/>
      <c r="Z471" s="25"/>
      <c r="AA471" s="25"/>
      <c r="AB471" s="25"/>
      <c r="AC471" s="25"/>
      <c r="AP471" s="123" t="s">
        <v>143</v>
      </c>
      <c r="AR471" s="123" t="s">
        <v>145</v>
      </c>
      <c r="AS471" s="123" t="s">
        <v>67</v>
      </c>
      <c r="AW471" s="14" t="s">
        <v>144</v>
      </c>
      <c r="BC471" s="124" t="e">
        <f>IF(L471="základní",#REF!,0)</f>
        <v>#REF!</v>
      </c>
      <c r="BD471" s="124">
        <f>IF(L471="snížená",#REF!,0)</f>
        <v>0</v>
      </c>
      <c r="BE471" s="124">
        <f>IF(L471="zákl. přenesená",#REF!,0)</f>
        <v>0</v>
      </c>
      <c r="BF471" s="124">
        <f>IF(L471="sníž. přenesená",#REF!,0)</f>
        <v>0</v>
      </c>
      <c r="BG471" s="124">
        <f>IF(L471="nulová",#REF!,0)</f>
        <v>0</v>
      </c>
      <c r="BH471" s="14" t="s">
        <v>65</v>
      </c>
      <c r="BI471" s="124" t="e">
        <f>ROUND(#REF!*H471,2)</f>
        <v>#REF!</v>
      </c>
      <c r="BJ471" s="14" t="s">
        <v>143</v>
      </c>
      <c r="BK471" s="123" t="s">
        <v>3399</v>
      </c>
    </row>
    <row r="472" spans="1:63" s="2" customFormat="1" ht="16.5" customHeight="1" x14ac:dyDescent="0.2">
      <c r="A472" s="25"/>
      <c r="B472" s="112"/>
      <c r="C472" s="113" t="s">
        <v>2829</v>
      </c>
      <c r="D472" s="113" t="s">
        <v>145</v>
      </c>
      <c r="E472" s="114" t="s">
        <v>3400</v>
      </c>
      <c r="F472" s="115" t="s">
        <v>3401</v>
      </c>
      <c r="G472" s="116" t="s">
        <v>905</v>
      </c>
      <c r="H472" s="117">
        <v>64.802000000000007</v>
      </c>
      <c r="I472" s="118"/>
      <c r="J472" s="26"/>
      <c r="K472" s="119" t="s">
        <v>1</v>
      </c>
      <c r="L472" s="120" t="s">
        <v>37</v>
      </c>
      <c r="M472" s="121">
        <v>0</v>
      </c>
      <c r="N472" s="121">
        <f>M472*H472</f>
        <v>0</v>
      </c>
      <c r="O472" s="121">
        <v>0</v>
      </c>
      <c r="P472" s="121">
        <f>O472*H472</f>
        <v>0</v>
      </c>
      <c r="Q472" s="121">
        <v>0</v>
      </c>
      <c r="R472" s="122">
        <f>Q472*H472</f>
        <v>0</v>
      </c>
      <c r="S472" s="25"/>
      <c r="T472" s="25"/>
      <c r="U472" s="25"/>
      <c r="V472" s="25"/>
      <c r="W472" s="25"/>
      <c r="X472" s="25"/>
      <c r="Y472" s="25"/>
      <c r="Z472" s="25"/>
      <c r="AA472" s="25"/>
      <c r="AB472" s="25"/>
      <c r="AC472" s="25"/>
      <c r="AP472" s="123" t="s">
        <v>143</v>
      </c>
      <c r="AR472" s="123" t="s">
        <v>145</v>
      </c>
      <c r="AS472" s="123" t="s">
        <v>67</v>
      </c>
      <c r="AW472" s="14" t="s">
        <v>144</v>
      </c>
      <c r="BC472" s="124" t="e">
        <f>IF(L472="základní",#REF!,0)</f>
        <v>#REF!</v>
      </c>
      <c r="BD472" s="124">
        <f>IF(L472="snížená",#REF!,0)</f>
        <v>0</v>
      </c>
      <c r="BE472" s="124">
        <f>IF(L472="zákl. přenesená",#REF!,0)</f>
        <v>0</v>
      </c>
      <c r="BF472" s="124">
        <f>IF(L472="sníž. přenesená",#REF!,0)</f>
        <v>0</v>
      </c>
      <c r="BG472" s="124">
        <f>IF(L472="nulová",#REF!,0)</f>
        <v>0</v>
      </c>
      <c r="BH472" s="14" t="s">
        <v>65</v>
      </c>
      <c r="BI472" s="124" t="e">
        <f>ROUND(#REF!*H472,2)</f>
        <v>#REF!</v>
      </c>
      <c r="BJ472" s="14" t="s">
        <v>143</v>
      </c>
      <c r="BK472" s="123" t="s">
        <v>3402</v>
      </c>
    </row>
    <row r="473" spans="1:63" s="12" customFormat="1" ht="22.9" customHeight="1" x14ac:dyDescent="0.2">
      <c r="B473" s="103"/>
      <c r="D473" s="104" t="s">
        <v>56</v>
      </c>
      <c r="E473" s="125" t="s">
        <v>3403</v>
      </c>
      <c r="F473" s="125" t="s">
        <v>3404</v>
      </c>
      <c r="J473" s="103"/>
      <c r="K473" s="106"/>
      <c r="L473" s="107"/>
      <c r="M473" s="107"/>
      <c r="N473" s="108">
        <f>N474</f>
        <v>0</v>
      </c>
      <c r="O473" s="107"/>
      <c r="P473" s="108">
        <f>P474</f>
        <v>0</v>
      </c>
      <c r="Q473" s="107"/>
      <c r="R473" s="109">
        <f>R474</f>
        <v>0</v>
      </c>
      <c r="AP473" s="104" t="s">
        <v>65</v>
      </c>
      <c r="AR473" s="110" t="s">
        <v>56</v>
      </c>
      <c r="AS473" s="110" t="s">
        <v>65</v>
      </c>
      <c r="AW473" s="104" t="s">
        <v>144</v>
      </c>
      <c r="BI473" s="111" t="e">
        <f>BI474</f>
        <v>#REF!</v>
      </c>
    </row>
    <row r="474" spans="1:63" s="2" customFormat="1" ht="16.5" customHeight="1" x14ac:dyDescent="0.2">
      <c r="A474" s="25"/>
      <c r="B474" s="112"/>
      <c r="C474" s="113" t="s">
        <v>2833</v>
      </c>
      <c r="D474" s="113" t="s">
        <v>145</v>
      </c>
      <c r="E474" s="114" t="s">
        <v>3405</v>
      </c>
      <c r="F474" s="115" t="s">
        <v>3406</v>
      </c>
      <c r="G474" s="116" t="s">
        <v>905</v>
      </c>
      <c r="H474" s="117">
        <v>8.8369999999999997</v>
      </c>
      <c r="I474" s="118"/>
      <c r="J474" s="26"/>
      <c r="K474" s="119" t="s">
        <v>1</v>
      </c>
      <c r="L474" s="120" t="s">
        <v>37</v>
      </c>
      <c r="M474" s="121">
        <v>0</v>
      </c>
      <c r="N474" s="121">
        <f>M474*H474</f>
        <v>0</v>
      </c>
      <c r="O474" s="121">
        <v>0</v>
      </c>
      <c r="P474" s="121">
        <f>O474*H474</f>
        <v>0</v>
      </c>
      <c r="Q474" s="121">
        <v>0</v>
      </c>
      <c r="R474" s="122">
        <f>Q474*H474</f>
        <v>0</v>
      </c>
      <c r="S474" s="25"/>
      <c r="T474" s="25"/>
      <c r="U474" s="25"/>
      <c r="V474" s="25"/>
      <c r="W474" s="25"/>
      <c r="X474" s="25"/>
      <c r="Y474" s="25"/>
      <c r="Z474" s="25"/>
      <c r="AA474" s="25"/>
      <c r="AB474" s="25"/>
      <c r="AC474" s="25"/>
      <c r="AP474" s="123" t="s">
        <v>143</v>
      </c>
      <c r="AR474" s="123" t="s">
        <v>145</v>
      </c>
      <c r="AS474" s="123" t="s">
        <v>67</v>
      </c>
      <c r="AW474" s="14" t="s">
        <v>144</v>
      </c>
      <c r="BC474" s="124" t="e">
        <f>IF(L474="základní",#REF!,0)</f>
        <v>#REF!</v>
      </c>
      <c r="BD474" s="124">
        <f>IF(L474="snížená",#REF!,0)</f>
        <v>0</v>
      </c>
      <c r="BE474" s="124">
        <f>IF(L474="zákl. přenesená",#REF!,0)</f>
        <v>0</v>
      </c>
      <c r="BF474" s="124">
        <f>IF(L474="sníž. přenesená",#REF!,0)</f>
        <v>0</v>
      </c>
      <c r="BG474" s="124">
        <f>IF(L474="nulová",#REF!,0)</f>
        <v>0</v>
      </c>
      <c r="BH474" s="14" t="s">
        <v>65</v>
      </c>
      <c r="BI474" s="124" t="e">
        <f>ROUND(#REF!*H474,2)</f>
        <v>#REF!</v>
      </c>
      <c r="BJ474" s="14" t="s">
        <v>143</v>
      </c>
      <c r="BK474" s="123" t="s">
        <v>3407</v>
      </c>
    </row>
    <row r="475" spans="1:63" s="12" customFormat="1" ht="22.9" customHeight="1" x14ac:dyDescent="0.2">
      <c r="B475" s="103"/>
      <c r="D475" s="104" t="s">
        <v>56</v>
      </c>
      <c r="E475" s="125" t="s">
        <v>3408</v>
      </c>
      <c r="F475" s="125" t="s">
        <v>3409</v>
      </c>
      <c r="J475" s="103"/>
      <c r="K475" s="106"/>
      <c r="L475" s="107"/>
      <c r="M475" s="107"/>
      <c r="N475" s="108">
        <f>SUM(N476:N477)</f>
        <v>6.5393799999999995</v>
      </c>
      <c r="O475" s="107"/>
      <c r="P475" s="108">
        <f>SUM(P476:P477)</f>
        <v>0</v>
      </c>
      <c r="Q475" s="107"/>
      <c r="R475" s="109">
        <f>SUM(R476:R477)</f>
        <v>0</v>
      </c>
      <c r="AP475" s="104" t="s">
        <v>65</v>
      </c>
      <c r="AR475" s="110" t="s">
        <v>56</v>
      </c>
      <c r="AS475" s="110" t="s">
        <v>65</v>
      </c>
      <c r="AW475" s="104" t="s">
        <v>144</v>
      </c>
      <c r="BI475" s="111" t="e">
        <f>SUM(BI476:BI477)</f>
        <v>#REF!</v>
      </c>
    </row>
    <row r="476" spans="1:63" s="2" customFormat="1" ht="16.5" customHeight="1" x14ac:dyDescent="0.2">
      <c r="A476" s="25"/>
      <c r="B476" s="112"/>
      <c r="C476" s="113" t="s">
        <v>2837</v>
      </c>
      <c r="D476" s="113" t="s">
        <v>145</v>
      </c>
      <c r="E476" s="114" t="s">
        <v>2156</v>
      </c>
      <c r="F476" s="115" t="s">
        <v>3410</v>
      </c>
      <c r="G476" s="116" t="s">
        <v>3411</v>
      </c>
      <c r="H476" s="117">
        <v>8.8369999999999997</v>
      </c>
      <c r="I476" s="118"/>
      <c r="J476" s="26"/>
      <c r="K476" s="119" t="s">
        <v>1</v>
      </c>
      <c r="L476" s="120" t="s">
        <v>37</v>
      </c>
      <c r="M476" s="121">
        <v>0.74</v>
      </c>
      <c r="N476" s="121">
        <f>M476*H476</f>
        <v>6.5393799999999995</v>
      </c>
      <c r="O476" s="121">
        <v>0</v>
      </c>
      <c r="P476" s="121">
        <f>O476*H476</f>
        <v>0</v>
      </c>
      <c r="Q476" s="121">
        <v>0</v>
      </c>
      <c r="R476" s="122">
        <f>Q476*H476</f>
        <v>0</v>
      </c>
      <c r="S476" s="25"/>
      <c r="T476" s="25"/>
      <c r="U476" s="25"/>
      <c r="V476" s="25"/>
      <c r="W476" s="25"/>
      <c r="X476" s="25"/>
      <c r="Y476" s="25"/>
      <c r="Z476" s="25"/>
      <c r="AA476" s="25"/>
      <c r="AB476" s="25"/>
      <c r="AC476" s="25"/>
      <c r="AP476" s="123" t="s">
        <v>143</v>
      </c>
      <c r="AR476" s="123" t="s">
        <v>145</v>
      </c>
      <c r="AS476" s="123" t="s">
        <v>67</v>
      </c>
      <c r="AW476" s="14" t="s">
        <v>144</v>
      </c>
      <c r="BC476" s="124" t="e">
        <f>IF(L476="základní",#REF!,0)</f>
        <v>#REF!</v>
      </c>
      <c r="BD476" s="124">
        <f>IF(L476="snížená",#REF!,0)</f>
        <v>0</v>
      </c>
      <c r="BE476" s="124">
        <f>IF(L476="zákl. přenesená",#REF!,0)</f>
        <v>0</v>
      </c>
      <c r="BF476" s="124">
        <f>IF(L476="sníž. přenesená",#REF!,0)</f>
        <v>0</v>
      </c>
      <c r="BG476" s="124">
        <f>IF(L476="nulová",#REF!,0)</f>
        <v>0</v>
      </c>
      <c r="BH476" s="14" t="s">
        <v>65</v>
      </c>
      <c r="BI476" s="124" t="e">
        <f>ROUND(#REF!*H476,2)</f>
        <v>#REF!</v>
      </c>
      <c r="BJ476" s="14" t="s">
        <v>143</v>
      </c>
      <c r="BK476" s="123" t="s">
        <v>3412</v>
      </c>
    </row>
    <row r="477" spans="1:63" s="2" customFormat="1" ht="16.5" customHeight="1" x14ac:dyDescent="0.2">
      <c r="A477" s="25"/>
      <c r="B477" s="112"/>
      <c r="C477" s="113" t="s">
        <v>2838</v>
      </c>
      <c r="D477" s="113" t="s">
        <v>145</v>
      </c>
      <c r="E477" s="114" t="s">
        <v>3413</v>
      </c>
      <c r="F477" s="115" t="s">
        <v>3414</v>
      </c>
      <c r="G477" s="116" t="s">
        <v>169</v>
      </c>
      <c r="H477" s="117">
        <v>0.73599999999999999</v>
      </c>
      <c r="I477" s="118"/>
      <c r="J477" s="26"/>
      <c r="K477" s="119" t="s">
        <v>1</v>
      </c>
      <c r="L477" s="120" t="s">
        <v>37</v>
      </c>
      <c r="M477" s="121">
        <v>0</v>
      </c>
      <c r="N477" s="121">
        <f>M477*H477</f>
        <v>0</v>
      </c>
      <c r="O477" s="121">
        <v>0</v>
      </c>
      <c r="P477" s="121">
        <f>O477*H477</f>
        <v>0</v>
      </c>
      <c r="Q477" s="121">
        <v>0</v>
      </c>
      <c r="R477" s="122">
        <f>Q477*H477</f>
        <v>0</v>
      </c>
      <c r="S477" s="25"/>
      <c r="T477" s="25"/>
      <c r="U477" s="25"/>
      <c r="V477" s="25"/>
      <c r="W477" s="25"/>
      <c r="X477" s="25"/>
      <c r="Y477" s="25"/>
      <c r="Z477" s="25"/>
      <c r="AA477" s="25"/>
      <c r="AB477" s="25"/>
      <c r="AC477" s="25"/>
      <c r="AP477" s="123" t="s">
        <v>143</v>
      </c>
      <c r="AR477" s="123" t="s">
        <v>145</v>
      </c>
      <c r="AS477" s="123" t="s">
        <v>67</v>
      </c>
      <c r="AW477" s="14" t="s">
        <v>144</v>
      </c>
      <c r="BC477" s="124" t="e">
        <f>IF(L477="základní",#REF!,0)</f>
        <v>#REF!</v>
      </c>
      <c r="BD477" s="124">
        <f>IF(L477="snížená",#REF!,0)</f>
        <v>0</v>
      </c>
      <c r="BE477" s="124">
        <f>IF(L477="zákl. přenesená",#REF!,0)</f>
        <v>0</v>
      </c>
      <c r="BF477" s="124">
        <f>IF(L477="sníž. přenesená",#REF!,0)</f>
        <v>0</v>
      </c>
      <c r="BG477" s="124">
        <f>IF(L477="nulová",#REF!,0)</f>
        <v>0</v>
      </c>
      <c r="BH477" s="14" t="s">
        <v>65</v>
      </c>
      <c r="BI477" s="124" t="e">
        <f>ROUND(#REF!*H477,2)</f>
        <v>#REF!</v>
      </c>
      <c r="BJ477" s="14" t="s">
        <v>143</v>
      </c>
      <c r="BK477" s="123" t="s">
        <v>3415</v>
      </c>
    </row>
    <row r="478" spans="1:63" s="12" customFormat="1" ht="22.9" customHeight="1" x14ac:dyDescent="0.2">
      <c r="B478" s="103"/>
      <c r="D478" s="104" t="s">
        <v>56</v>
      </c>
      <c r="E478" s="125" t="s">
        <v>3330</v>
      </c>
      <c r="F478" s="125" t="s">
        <v>3331</v>
      </c>
      <c r="J478" s="103"/>
      <c r="K478" s="106"/>
      <c r="L478" s="107"/>
      <c r="M478" s="107"/>
      <c r="N478" s="108">
        <f>N479</f>
        <v>0</v>
      </c>
      <c r="O478" s="107"/>
      <c r="P478" s="108">
        <f>P479</f>
        <v>0</v>
      </c>
      <c r="Q478" s="107"/>
      <c r="R478" s="109">
        <f>R479</f>
        <v>0</v>
      </c>
      <c r="AP478" s="104" t="s">
        <v>65</v>
      </c>
      <c r="AR478" s="110" t="s">
        <v>56</v>
      </c>
      <c r="AS478" s="110" t="s">
        <v>65</v>
      </c>
      <c r="AW478" s="104" t="s">
        <v>144</v>
      </c>
      <c r="BI478" s="111" t="e">
        <f>BI479</f>
        <v>#REF!</v>
      </c>
    </row>
    <row r="479" spans="1:63" s="2" customFormat="1" ht="16.5" customHeight="1" x14ac:dyDescent="0.2">
      <c r="A479" s="25"/>
      <c r="B479" s="112"/>
      <c r="C479" s="113" t="s">
        <v>2839</v>
      </c>
      <c r="D479" s="113" t="s">
        <v>145</v>
      </c>
      <c r="E479" s="114" t="s">
        <v>3332</v>
      </c>
      <c r="F479" s="115" t="s">
        <v>3333</v>
      </c>
      <c r="G479" s="116" t="s">
        <v>169</v>
      </c>
      <c r="H479" s="117">
        <v>0.73599999999999999</v>
      </c>
      <c r="I479" s="118"/>
      <c r="J479" s="26"/>
      <c r="K479" s="119" t="s">
        <v>1</v>
      </c>
      <c r="L479" s="120" t="s">
        <v>37</v>
      </c>
      <c r="M479" s="121">
        <v>0</v>
      </c>
      <c r="N479" s="121">
        <f>M479*H479</f>
        <v>0</v>
      </c>
      <c r="O479" s="121">
        <v>0</v>
      </c>
      <c r="P479" s="121">
        <f>O479*H479</f>
        <v>0</v>
      </c>
      <c r="Q479" s="121">
        <v>0</v>
      </c>
      <c r="R479" s="122">
        <f>Q479*H479</f>
        <v>0</v>
      </c>
      <c r="S479" s="25"/>
      <c r="T479" s="25"/>
      <c r="U479" s="25"/>
      <c r="V479" s="25"/>
      <c r="W479" s="25"/>
      <c r="X479" s="25"/>
      <c r="Y479" s="25"/>
      <c r="Z479" s="25"/>
      <c r="AA479" s="25"/>
      <c r="AB479" s="25"/>
      <c r="AC479" s="25"/>
      <c r="AP479" s="123" t="s">
        <v>143</v>
      </c>
      <c r="AR479" s="123" t="s">
        <v>145</v>
      </c>
      <c r="AS479" s="123" t="s">
        <v>67</v>
      </c>
      <c r="AW479" s="14" t="s">
        <v>144</v>
      </c>
      <c r="BC479" s="124" t="e">
        <f>IF(L479="základní",#REF!,0)</f>
        <v>#REF!</v>
      </c>
      <c r="BD479" s="124">
        <f>IF(L479="snížená",#REF!,0)</f>
        <v>0</v>
      </c>
      <c r="BE479" s="124">
        <f>IF(L479="zákl. přenesená",#REF!,0)</f>
        <v>0</v>
      </c>
      <c r="BF479" s="124">
        <f>IF(L479="sníž. přenesená",#REF!,0)</f>
        <v>0</v>
      </c>
      <c r="BG479" s="124">
        <f>IF(L479="nulová",#REF!,0)</f>
        <v>0</v>
      </c>
      <c r="BH479" s="14" t="s">
        <v>65</v>
      </c>
      <c r="BI479" s="124" t="e">
        <f>ROUND(#REF!*H479,2)</f>
        <v>#REF!</v>
      </c>
      <c r="BJ479" s="14" t="s">
        <v>143</v>
      </c>
      <c r="BK479" s="123" t="s">
        <v>3416</v>
      </c>
    </row>
    <row r="480" spans="1:63" s="12" customFormat="1" ht="25.9" customHeight="1" x14ac:dyDescent="0.2">
      <c r="B480" s="103"/>
      <c r="D480" s="104" t="s">
        <v>56</v>
      </c>
      <c r="E480" s="105" t="s">
        <v>3417</v>
      </c>
      <c r="F480" s="105" t="s">
        <v>3418</v>
      </c>
      <c r="J480" s="103"/>
      <c r="K480" s="106"/>
      <c r="L480" s="107"/>
      <c r="M480" s="107"/>
      <c r="N480" s="108">
        <f>N481+N484+N486+N488+N490</f>
        <v>0</v>
      </c>
      <c r="O480" s="107"/>
      <c r="P480" s="108">
        <f>P481+P484+P486+P488+P490</f>
        <v>0</v>
      </c>
      <c r="Q480" s="107"/>
      <c r="R480" s="109">
        <f>R481+R484+R486+R488+R490</f>
        <v>0</v>
      </c>
      <c r="AP480" s="104" t="s">
        <v>65</v>
      </c>
      <c r="AR480" s="110" t="s">
        <v>56</v>
      </c>
      <c r="AS480" s="110" t="s">
        <v>57</v>
      </c>
      <c r="AW480" s="104" t="s">
        <v>144</v>
      </c>
      <c r="BI480" s="111" t="e">
        <f>BI481+BI484+BI486+BI488+BI490</f>
        <v>#REF!</v>
      </c>
    </row>
    <row r="481" spans="1:63" s="12" customFormat="1" ht="22.9" customHeight="1" x14ac:dyDescent="0.2">
      <c r="B481" s="103"/>
      <c r="D481" s="104" t="s">
        <v>56</v>
      </c>
      <c r="E481" s="125" t="s">
        <v>3419</v>
      </c>
      <c r="F481" s="125" t="s">
        <v>3420</v>
      </c>
      <c r="J481" s="103"/>
      <c r="K481" s="106"/>
      <c r="L481" s="107"/>
      <c r="M481" s="107"/>
      <c r="N481" s="108">
        <f>SUM(N482:N483)</f>
        <v>0</v>
      </c>
      <c r="O481" s="107"/>
      <c r="P481" s="108">
        <f>SUM(P482:P483)</f>
        <v>0</v>
      </c>
      <c r="Q481" s="107"/>
      <c r="R481" s="109">
        <f>SUM(R482:R483)</f>
        <v>0</v>
      </c>
      <c r="AP481" s="104" t="s">
        <v>65</v>
      </c>
      <c r="AR481" s="110" t="s">
        <v>56</v>
      </c>
      <c r="AS481" s="110" t="s">
        <v>65</v>
      </c>
      <c r="AW481" s="104" t="s">
        <v>144</v>
      </c>
      <c r="BI481" s="111" t="e">
        <f>SUM(BI482:BI483)</f>
        <v>#REF!</v>
      </c>
    </row>
    <row r="482" spans="1:63" s="2" customFormat="1" ht="16.5" customHeight="1" x14ac:dyDescent="0.2">
      <c r="A482" s="25"/>
      <c r="B482" s="112"/>
      <c r="C482" s="113" t="s">
        <v>2840</v>
      </c>
      <c r="D482" s="113" t="s">
        <v>145</v>
      </c>
      <c r="E482" s="114" t="s">
        <v>3421</v>
      </c>
      <c r="F482" s="115" t="s">
        <v>3422</v>
      </c>
      <c r="G482" s="116" t="s">
        <v>905</v>
      </c>
      <c r="H482" s="117">
        <v>4.4180000000000001</v>
      </c>
      <c r="I482" s="118"/>
      <c r="J482" s="26"/>
      <c r="K482" s="119" t="s">
        <v>1</v>
      </c>
      <c r="L482" s="120" t="s">
        <v>37</v>
      </c>
      <c r="M482" s="121">
        <v>0</v>
      </c>
      <c r="N482" s="121">
        <f>M482*H482</f>
        <v>0</v>
      </c>
      <c r="O482" s="121">
        <v>0</v>
      </c>
      <c r="P482" s="121">
        <f>O482*H482</f>
        <v>0</v>
      </c>
      <c r="Q482" s="121">
        <v>0</v>
      </c>
      <c r="R482" s="122">
        <f>Q482*H482</f>
        <v>0</v>
      </c>
      <c r="S482" s="25"/>
      <c r="T482" s="25"/>
      <c r="U482" s="25"/>
      <c r="V482" s="25"/>
      <c r="W482" s="25"/>
      <c r="X482" s="25"/>
      <c r="Y482" s="25"/>
      <c r="Z482" s="25"/>
      <c r="AA482" s="25"/>
      <c r="AB482" s="25"/>
      <c r="AC482" s="25"/>
      <c r="AP482" s="123" t="s">
        <v>143</v>
      </c>
      <c r="AR482" s="123" t="s">
        <v>145</v>
      </c>
      <c r="AS482" s="123" t="s">
        <v>67</v>
      </c>
      <c r="AW482" s="14" t="s">
        <v>144</v>
      </c>
      <c r="BC482" s="124" t="e">
        <f>IF(L482="základní",#REF!,0)</f>
        <v>#REF!</v>
      </c>
      <c r="BD482" s="124">
        <f>IF(L482="snížená",#REF!,0)</f>
        <v>0</v>
      </c>
      <c r="BE482" s="124">
        <f>IF(L482="zákl. přenesená",#REF!,0)</f>
        <v>0</v>
      </c>
      <c r="BF482" s="124">
        <f>IF(L482="sníž. přenesená",#REF!,0)</f>
        <v>0</v>
      </c>
      <c r="BG482" s="124">
        <f>IF(L482="nulová",#REF!,0)</f>
        <v>0</v>
      </c>
      <c r="BH482" s="14" t="s">
        <v>65</v>
      </c>
      <c r="BI482" s="124" t="e">
        <f>ROUND(#REF!*H482,2)</f>
        <v>#REF!</v>
      </c>
      <c r="BJ482" s="14" t="s">
        <v>143</v>
      </c>
      <c r="BK482" s="123" t="s">
        <v>3423</v>
      </c>
    </row>
    <row r="483" spans="1:63" s="2" customFormat="1" ht="16.5" customHeight="1" x14ac:dyDescent="0.2">
      <c r="A483" s="25"/>
      <c r="B483" s="112"/>
      <c r="C483" s="113" t="s">
        <v>2841</v>
      </c>
      <c r="D483" s="113" t="s">
        <v>145</v>
      </c>
      <c r="E483" s="114" t="s">
        <v>3424</v>
      </c>
      <c r="F483" s="115" t="s">
        <v>3425</v>
      </c>
      <c r="G483" s="116" t="s">
        <v>905</v>
      </c>
      <c r="H483" s="117">
        <v>7.3639999999999999</v>
      </c>
      <c r="I483" s="118"/>
      <c r="J483" s="26"/>
      <c r="K483" s="119" t="s">
        <v>1</v>
      </c>
      <c r="L483" s="120" t="s">
        <v>37</v>
      </c>
      <c r="M483" s="121">
        <v>0</v>
      </c>
      <c r="N483" s="121">
        <f>M483*H483</f>
        <v>0</v>
      </c>
      <c r="O483" s="121">
        <v>0</v>
      </c>
      <c r="P483" s="121">
        <f>O483*H483</f>
        <v>0</v>
      </c>
      <c r="Q483" s="121">
        <v>0</v>
      </c>
      <c r="R483" s="122">
        <f>Q483*H483</f>
        <v>0</v>
      </c>
      <c r="S483" s="25"/>
      <c r="T483" s="25"/>
      <c r="U483" s="25"/>
      <c r="V483" s="25"/>
      <c r="W483" s="25"/>
      <c r="X483" s="25"/>
      <c r="Y483" s="25"/>
      <c r="Z483" s="25"/>
      <c r="AA483" s="25"/>
      <c r="AB483" s="25"/>
      <c r="AC483" s="25"/>
      <c r="AP483" s="123" t="s">
        <v>143</v>
      </c>
      <c r="AR483" s="123" t="s">
        <v>145</v>
      </c>
      <c r="AS483" s="123" t="s">
        <v>67</v>
      </c>
      <c r="AW483" s="14" t="s">
        <v>144</v>
      </c>
      <c r="BC483" s="124" t="e">
        <f>IF(L483="základní",#REF!,0)</f>
        <v>#REF!</v>
      </c>
      <c r="BD483" s="124">
        <f>IF(L483="snížená",#REF!,0)</f>
        <v>0</v>
      </c>
      <c r="BE483" s="124">
        <f>IF(L483="zákl. přenesená",#REF!,0)</f>
        <v>0</v>
      </c>
      <c r="BF483" s="124">
        <f>IF(L483="sníž. přenesená",#REF!,0)</f>
        <v>0</v>
      </c>
      <c r="BG483" s="124">
        <f>IF(L483="nulová",#REF!,0)</f>
        <v>0</v>
      </c>
      <c r="BH483" s="14" t="s">
        <v>65</v>
      </c>
      <c r="BI483" s="124" t="e">
        <f>ROUND(#REF!*H483,2)</f>
        <v>#REF!</v>
      </c>
      <c r="BJ483" s="14" t="s">
        <v>143</v>
      </c>
      <c r="BK483" s="123" t="s">
        <v>3426</v>
      </c>
    </row>
    <row r="484" spans="1:63" s="12" customFormat="1" ht="22.9" customHeight="1" x14ac:dyDescent="0.2">
      <c r="B484" s="103"/>
      <c r="D484" s="104" t="s">
        <v>56</v>
      </c>
      <c r="E484" s="125" t="s">
        <v>3427</v>
      </c>
      <c r="F484" s="125" t="s">
        <v>3428</v>
      </c>
      <c r="J484" s="103"/>
      <c r="K484" s="106"/>
      <c r="L484" s="107"/>
      <c r="M484" s="107"/>
      <c r="N484" s="108">
        <f>N485</f>
        <v>0</v>
      </c>
      <c r="O484" s="107"/>
      <c r="P484" s="108">
        <f>P485</f>
        <v>0</v>
      </c>
      <c r="Q484" s="107"/>
      <c r="R484" s="109">
        <f>R485</f>
        <v>0</v>
      </c>
      <c r="AP484" s="104" t="s">
        <v>65</v>
      </c>
      <c r="AR484" s="110" t="s">
        <v>56</v>
      </c>
      <c r="AS484" s="110" t="s">
        <v>65</v>
      </c>
      <c r="AW484" s="104" t="s">
        <v>144</v>
      </c>
      <c r="BI484" s="111" t="e">
        <f>BI485</f>
        <v>#REF!</v>
      </c>
    </row>
    <row r="485" spans="1:63" s="2" customFormat="1" ht="16.5" customHeight="1" x14ac:dyDescent="0.2">
      <c r="A485" s="25"/>
      <c r="B485" s="112"/>
      <c r="C485" s="113" t="s">
        <v>2845</v>
      </c>
      <c r="D485" s="113" t="s">
        <v>145</v>
      </c>
      <c r="E485" s="114" t="s">
        <v>3429</v>
      </c>
      <c r="F485" s="115" t="s">
        <v>3430</v>
      </c>
      <c r="G485" s="116" t="s">
        <v>905</v>
      </c>
      <c r="H485" s="117">
        <v>139.91300000000001</v>
      </c>
      <c r="I485" s="118"/>
      <c r="J485" s="26"/>
      <c r="K485" s="119" t="s">
        <v>1</v>
      </c>
      <c r="L485" s="120" t="s">
        <v>37</v>
      </c>
      <c r="M485" s="121">
        <v>0</v>
      </c>
      <c r="N485" s="121">
        <f>M485*H485</f>
        <v>0</v>
      </c>
      <c r="O485" s="121">
        <v>0</v>
      </c>
      <c r="P485" s="121">
        <f>O485*H485</f>
        <v>0</v>
      </c>
      <c r="Q485" s="121">
        <v>0</v>
      </c>
      <c r="R485" s="122">
        <f>Q485*H485</f>
        <v>0</v>
      </c>
      <c r="S485" s="25"/>
      <c r="T485" s="25"/>
      <c r="U485" s="25"/>
      <c r="V485" s="25"/>
      <c r="W485" s="25"/>
      <c r="X485" s="25"/>
      <c r="Y485" s="25"/>
      <c r="Z485" s="25"/>
      <c r="AA485" s="25"/>
      <c r="AB485" s="25"/>
      <c r="AC485" s="25"/>
      <c r="AP485" s="123" t="s">
        <v>143</v>
      </c>
      <c r="AR485" s="123" t="s">
        <v>145</v>
      </c>
      <c r="AS485" s="123" t="s">
        <v>67</v>
      </c>
      <c r="AW485" s="14" t="s">
        <v>144</v>
      </c>
      <c r="BC485" s="124" t="e">
        <f>IF(L485="základní",#REF!,0)</f>
        <v>#REF!</v>
      </c>
      <c r="BD485" s="124">
        <f>IF(L485="snížená",#REF!,0)</f>
        <v>0</v>
      </c>
      <c r="BE485" s="124">
        <f>IF(L485="zákl. přenesená",#REF!,0)</f>
        <v>0</v>
      </c>
      <c r="BF485" s="124">
        <f>IF(L485="sníž. přenesená",#REF!,0)</f>
        <v>0</v>
      </c>
      <c r="BG485" s="124">
        <f>IF(L485="nulová",#REF!,0)</f>
        <v>0</v>
      </c>
      <c r="BH485" s="14" t="s">
        <v>65</v>
      </c>
      <c r="BI485" s="124" t="e">
        <f>ROUND(#REF!*H485,2)</f>
        <v>#REF!</v>
      </c>
      <c r="BJ485" s="14" t="s">
        <v>143</v>
      </c>
      <c r="BK485" s="123" t="s">
        <v>3431</v>
      </c>
    </row>
    <row r="486" spans="1:63" s="12" customFormat="1" ht="22.9" customHeight="1" x14ac:dyDescent="0.2">
      <c r="B486" s="103"/>
      <c r="D486" s="104" t="s">
        <v>56</v>
      </c>
      <c r="E486" s="125" t="s">
        <v>3432</v>
      </c>
      <c r="F486" s="125" t="s">
        <v>3433</v>
      </c>
      <c r="J486" s="103"/>
      <c r="K486" s="106"/>
      <c r="L486" s="107"/>
      <c r="M486" s="107"/>
      <c r="N486" s="108">
        <f>N487</f>
        <v>0</v>
      </c>
      <c r="O486" s="107"/>
      <c r="P486" s="108">
        <f>P487</f>
        <v>0</v>
      </c>
      <c r="Q486" s="107"/>
      <c r="R486" s="109">
        <f>R487</f>
        <v>0</v>
      </c>
      <c r="AP486" s="104" t="s">
        <v>65</v>
      </c>
      <c r="AR486" s="110" t="s">
        <v>56</v>
      </c>
      <c r="AS486" s="110" t="s">
        <v>65</v>
      </c>
      <c r="AW486" s="104" t="s">
        <v>144</v>
      </c>
      <c r="BI486" s="111" t="e">
        <f>BI487</f>
        <v>#REF!</v>
      </c>
    </row>
    <row r="487" spans="1:63" s="2" customFormat="1" ht="16.5" customHeight="1" x14ac:dyDescent="0.2">
      <c r="A487" s="25"/>
      <c r="B487" s="112"/>
      <c r="C487" s="113" t="s">
        <v>2849</v>
      </c>
      <c r="D487" s="113" t="s">
        <v>145</v>
      </c>
      <c r="E487" s="114" t="s">
        <v>3434</v>
      </c>
      <c r="F487" s="115" t="s">
        <v>3435</v>
      </c>
      <c r="G487" s="116" t="s">
        <v>198</v>
      </c>
      <c r="H487" s="117">
        <v>154.64099999999999</v>
      </c>
      <c r="I487" s="118"/>
      <c r="J487" s="26"/>
      <c r="K487" s="119" t="s">
        <v>1</v>
      </c>
      <c r="L487" s="120" t="s">
        <v>37</v>
      </c>
      <c r="M487" s="121">
        <v>0</v>
      </c>
      <c r="N487" s="121">
        <f>M487*H487</f>
        <v>0</v>
      </c>
      <c r="O487" s="121">
        <v>0</v>
      </c>
      <c r="P487" s="121">
        <f>O487*H487</f>
        <v>0</v>
      </c>
      <c r="Q487" s="121">
        <v>0</v>
      </c>
      <c r="R487" s="122">
        <f>Q487*H487</f>
        <v>0</v>
      </c>
      <c r="S487" s="25"/>
      <c r="T487" s="25"/>
      <c r="U487" s="25"/>
      <c r="V487" s="25"/>
      <c r="W487" s="25"/>
      <c r="X487" s="25"/>
      <c r="Y487" s="25"/>
      <c r="Z487" s="25"/>
      <c r="AA487" s="25"/>
      <c r="AB487" s="25"/>
      <c r="AC487" s="25"/>
      <c r="AP487" s="123" t="s">
        <v>143</v>
      </c>
      <c r="AR487" s="123" t="s">
        <v>145</v>
      </c>
      <c r="AS487" s="123" t="s">
        <v>67</v>
      </c>
      <c r="AW487" s="14" t="s">
        <v>144</v>
      </c>
      <c r="BC487" s="124" t="e">
        <f>IF(L487="základní",#REF!,0)</f>
        <v>#REF!</v>
      </c>
      <c r="BD487" s="124">
        <f>IF(L487="snížená",#REF!,0)</f>
        <v>0</v>
      </c>
      <c r="BE487" s="124">
        <f>IF(L487="zákl. přenesená",#REF!,0)</f>
        <v>0</v>
      </c>
      <c r="BF487" s="124">
        <f>IF(L487="sníž. přenesená",#REF!,0)</f>
        <v>0</v>
      </c>
      <c r="BG487" s="124">
        <f>IF(L487="nulová",#REF!,0)</f>
        <v>0</v>
      </c>
      <c r="BH487" s="14" t="s">
        <v>65</v>
      </c>
      <c r="BI487" s="124" t="e">
        <f>ROUND(#REF!*H487,2)</f>
        <v>#REF!</v>
      </c>
      <c r="BJ487" s="14" t="s">
        <v>143</v>
      </c>
      <c r="BK487" s="123" t="s">
        <v>3436</v>
      </c>
    </row>
    <row r="488" spans="1:63" s="12" customFormat="1" ht="22.9" customHeight="1" x14ac:dyDescent="0.2">
      <c r="B488" s="103"/>
      <c r="D488" s="104" t="s">
        <v>56</v>
      </c>
      <c r="E488" s="125" t="s">
        <v>3437</v>
      </c>
      <c r="F488" s="125" t="s">
        <v>3438</v>
      </c>
      <c r="J488" s="103"/>
      <c r="K488" s="106"/>
      <c r="L488" s="107"/>
      <c r="M488" s="107"/>
      <c r="N488" s="108">
        <f>N489</f>
        <v>0</v>
      </c>
      <c r="O488" s="107"/>
      <c r="P488" s="108">
        <f>P489</f>
        <v>0</v>
      </c>
      <c r="Q488" s="107"/>
      <c r="R488" s="109">
        <f>R489</f>
        <v>0</v>
      </c>
      <c r="AP488" s="104" t="s">
        <v>65</v>
      </c>
      <c r="AR488" s="110" t="s">
        <v>56</v>
      </c>
      <c r="AS488" s="110" t="s">
        <v>65</v>
      </c>
      <c r="AW488" s="104" t="s">
        <v>144</v>
      </c>
      <c r="BI488" s="111" t="e">
        <f>BI489</f>
        <v>#REF!</v>
      </c>
    </row>
    <row r="489" spans="1:63" s="2" customFormat="1" ht="16.5" customHeight="1" x14ac:dyDescent="0.2">
      <c r="A489" s="25"/>
      <c r="B489" s="112"/>
      <c r="C489" s="113" t="s">
        <v>2853</v>
      </c>
      <c r="D489" s="113" t="s">
        <v>145</v>
      </c>
      <c r="E489" s="114" t="s">
        <v>3439</v>
      </c>
      <c r="F489" s="115" t="s">
        <v>3440</v>
      </c>
      <c r="G489" s="116" t="s">
        <v>198</v>
      </c>
      <c r="H489" s="117">
        <v>36.819000000000003</v>
      </c>
      <c r="I489" s="118"/>
      <c r="J489" s="26"/>
      <c r="K489" s="119" t="s">
        <v>1</v>
      </c>
      <c r="L489" s="120" t="s">
        <v>37</v>
      </c>
      <c r="M489" s="121">
        <v>0</v>
      </c>
      <c r="N489" s="121">
        <f>M489*H489</f>
        <v>0</v>
      </c>
      <c r="O489" s="121">
        <v>0</v>
      </c>
      <c r="P489" s="121">
        <f>O489*H489</f>
        <v>0</v>
      </c>
      <c r="Q489" s="121">
        <v>0</v>
      </c>
      <c r="R489" s="122">
        <f>Q489*H489</f>
        <v>0</v>
      </c>
      <c r="S489" s="25"/>
      <c r="T489" s="25"/>
      <c r="U489" s="25"/>
      <c r="V489" s="25"/>
      <c r="W489" s="25"/>
      <c r="X489" s="25"/>
      <c r="Y489" s="25"/>
      <c r="Z489" s="25"/>
      <c r="AA489" s="25"/>
      <c r="AB489" s="25"/>
      <c r="AC489" s="25"/>
      <c r="AP489" s="123" t="s">
        <v>143</v>
      </c>
      <c r="AR489" s="123" t="s">
        <v>145</v>
      </c>
      <c r="AS489" s="123" t="s">
        <v>67</v>
      </c>
      <c r="AW489" s="14" t="s">
        <v>144</v>
      </c>
      <c r="BC489" s="124" t="e">
        <f>IF(L489="základní",#REF!,0)</f>
        <v>#REF!</v>
      </c>
      <c r="BD489" s="124">
        <f>IF(L489="snížená",#REF!,0)</f>
        <v>0</v>
      </c>
      <c r="BE489" s="124">
        <f>IF(L489="zákl. přenesená",#REF!,0)</f>
        <v>0</v>
      </c>
      <c r="BF489" s="124">
        <f>IF(L489="sníž. přenesená",#REF!,0)</f>
        <v>0</v>
      </c>
      <c r="BG489" s="124">
        <f>IF(L489="nulová",#REF!,0)</f>
        <v>0</v>
      </c>
      <c r="BH489" s="14" t="s">
        <v>65</v>
      </c>
      <c r="BI489" s="124" t="e">
        <f>ROUND(#REF!*H489,2)</f>
        <v>#REF!</v>
      </c>
      <c r="BJ489" s="14" t="s">
        <v>143</v>
      </c>
      <c r="BK489" s="123" t="s">
        <v>3441</v>
      </c>
    </row>
    <row r="490" spans="1:63" s="12" customFormat="1" ht="22.9" customHeight="1" x14ac:dyDescent="0.2">
      <c r="B490" s="103"/>
      <c r="D490" s="104" t="s">
        <v>56</v>
      </c>
      <c r="E490" s="125" t="s">
        <v>3442</v>
      </c>
      <c r="F490" s="125" t="s">
        <v>3443</v>
      </c>
      <c r="J490" s="103"/>
      <c r="K490" s="106"/>
      <c r="L490" s="107"/>
      <c r="M490" s="107"/>
      <c r="N490" s="108">
        <f>N491</f>
        <v>0</v>
      </c>
      <c r="O490" s="107"/>
      <c r="P490" s="108">
        <f>P491</f>
        <v>0</v>
      </c>
      <c r="Q490" s="107"/>
      <c r="R490" s="109">
        <f>R491</f>
        <v>0</v>
      </c>
      <c r="AP490" s="104" t="s">
        <v>65</v>
      </c>
      <c r="AR490" s="110" t="s">
        <v>56</v>
      </c>
      <c r="AS490" s="110" t="s">
        <v>65</v>
      </c>
      <c r="AW490" s="104" t="s">
        <v>144</v>
      </c>
      <c r="BI490" s="111" t="e">
        <f>BI491</f>
        <v>#REF!</v>
      </c>
    </row>
    <row r="491" spans="1:63" s="2" customFormat="1" ht="16.5" customHeight="1" x14ac:dyDescent="0.2">
      <c r="A491" s="25"/>
      <c r="B491" s="112"/>
      <c r="C491" s="113" t="s">
        <v>2857</v>
      </c>
      <c r="D491" s="113" t="s">
        <v>145</v>
      </c>
      <c r="E491" s="114" t="s">
        <v>3444</v>
      </c>
      <c r="F491" s="115" t="s">
        <v>3445</v>
      </c>
      <c r="G491" s="116" t="s">
        <v>905</v>
      </c>
      <c r="H491" s="117">
        <v>6.6269999999999998</v>
      </c>
      <c r="I491" s="118"/>
      <c r="J491" s="26"/>
      <c r="K491" s="119" t="s">
        <v>1</v>
      </c>
      <c r="L491" s="120" t="s">
        <v>37</v>
      </c>
      <c r="M491" s="121">
        <v>0</v>
      </c>
      <c r="N491" s="121">
        <f>M491*H491</f>
        <v>0</v>
      </c>
      <c r="O491" s="121">
        <v>0</v>
      </c>
      <c r="P491" s="121">
        <f>O491*H491</f>
        <v>0</v>
      </c>
      <c r="Q491" s="121">
        <v>0</v>
      </c>
      <c r="R491" s="122">
        <f>Q491*H491</f>
        <v>0</v>
      </c>
      <c r="S491" s="25"/>
      <c r="T491" s="25"/>
      <c r="U491" s="25"/>
      <c r="V491" s="25"/>
      <c r="W491" s="25"/>
      <c r="X491" s="25"/>
      <c r="Y491" s="25"/>
      <c r="Z491" s="25"/>
      <c r="AA491" s="25"/>
      <c r="AB491" s="25"/>
      <c r="AC491" s="25"/>
      <c r="AP491" s="123" t="s">
        <v>143</v>
      </c>
      <c r="AR491" s="123" t="s">
        <v>145</v>
      </c>
      <c r="AS491" s="123" t="s">
        <v>67</v>
      </c>
      <c r="AW491" s="14" t="s">
        <v>144</v>
      </c>
      <c r="BC491" s="124" t="e">
        <f>IF(L491="základní",#REF!,0)</f>
        <v>#REF!</v>
      </c>
      <c r="BD491" s="124">
        <f>IF(L491="snížená",#REF!,0)</f>
        <v>0</v>
      </c>
      <c r="BE491" s="124">
        <f>IF(L491="zákl. přenesená",#REF!,0)</f>
        <v>0</v>
      </c>
      <c r="BF491" s="124">
        <f>IF(L491="sníž. přenesená",#REF!,0)</f>
        <v>0</v>
      </c>
      <c r="BG491" s="124">
        <f>IF(L491="nulová",#REF!,0)</f>
        <v>0</v>
      </c>
      <c r="BH491" s="14" t="s">
        <v>65</v>
      </c>
      <c r="BI491" s="124" t="e">
        <f>ROUND(#REF!*H491,2)</f>
        <v>#REF!</v>
      </c>
      <c r="BJ491" s="14" t="s">
        <v>143</v>
      </c>
      <c r="BK491" s="123" t="s">
        <v>3446</v>
      </c>
    </row>
    <row r="492" spans="1:63" s="12" customFormat="1" ht="25.9" customHeight="1" x14ac:dyDescent="0.2">
      <c r="B492" s="103"/>
      <c r="D492" s="104" t="s">
        <v>56</v>
      </c>
      <c r="E492" s="105" t="s">
        <v>3447</v>
      </c>
      <c r="F492" s="105" t="s">
        <v>3448</v>
      </c>
      <c r="J492" s="103"/>
      <c r="K492" s="106"/>
      <c r="L492" s="107"/>
      <c r="M492" s="107"/>
      <c r="N492" s="108">
        <f>N493+N495</f>
        <v>0</v>
      </c>
      <c r="O492" s="107"/>
      <c r="P492" s="108">
        <f>P493+P495</f>
        <v>0</v>
      </c>
      <c r="Q492" s="107"/>
      <c r="R492" s="109">
        <f>R493+R495</f>
        <v>0</v>
      </c>
      <c r="AP492" s="104" t="s">
        <v>65</v>
      </c>
      <c r="AR492" s="110" t="s">
        <v>56</v>
      </c>
      <c r="AS492" s="110" t="s">
        <v>57</v>
      </c>
      <c r="AW492" s="104" t="s">
        <v>144</v>
      </c>
      <c r="BI492" s="111" t="e">
        <f>BI493+BI495</f>
        <v>#REF!</v>
      </c>
    </row>
    <row r="493" spans="1:63" s="12" customFormat="1" ht="22.9" customHeight="1" x14ac:dyDescent="0.2">
      <c r="B493" s="103"/>
      <c r="D493" s="104" t="s">
        <v>56</v>
      </c>
      <c r="E493" s="125" t="s">
        <v>3449</v>
      </c>
      <c r="F493" s="125" t="s">
        <v>3450</v>
      </c>
      <c r="J493" s="103"/>
      <c r="K493" s="106"/>
      <c r="L493" s="107"/>
      <c r="M493" s="107"/>
      <c r="N493" s="108">
        <f>N494</f>
        <v>0</v>
      </c>
      <c r="O493" s="107"/>
      <c r="P493" s="108">
        <f>P494</f>
        <v>0</v>
      </c>
      <c r="Q493" s="107"/>
      <c r="R493" s="109">
        <f>R494</f>
        <v>0</v>
      </c>
      <c r="AP493" s="104" t="s">
        <v>65</v>
      </c>
      <c r="AR493" s="110" t="s">
        <v>56</v>
      </c>
      <c r="AS493" s="110" t="s">
        <v>65</v>
      </c>
      <c r="AW493" s="104" t="s">
        <v>144</v>
      </c>
      <c r="BI493" s="111" t="e">
        <f>BI494</f>
        <v>#REF!</v>
      </c>
    </row>
    <row r="494" spans="1:63" s="2" customFormat="1" ht="24.2" customHeight="1" x14ac:dyDescent="0.2">
      <c r="A494" s="25"/>
      <c r="B494" s="112"/>
      <c r="C494" s="113" t="s">
        <v>2861</v>
      </c>
      <c r="D494" s="113" t="s">
        <v>145</v>
      </c>
      <c r="E494" s="114" t="s">
        <v>3451</v>
      </c>
      <c r="F494" s="115" t="s">
        <v>3452</v>
      </c>
      <c r="G494" s="116" t="s">
        <v>198</v>
      </c>
      <c r="H494" s="117">
        <v>136.23099999999999</v>
      </c>
      <c r="I494" s="118"/>
      <c r="J494" s="26"/>
      <c r="K494" s="119" t="s">
        <v>1</v>
      </c>
      <c r="L494" s="120" t="s">
        <v>37</v>
      </c>
      <c r="M494" s="121">
        <v>0</v>
      </c>
      <c r="N494" s="121">
        <f>M494*H494</f>
        <v>0</v>
      </c>
      <c r="O494" s="121">
        <v>0</v>
      </c>
      <c r="P494" s="121">
        <f>O494*H494</f>
        <v>0</v>
      </c>
      <c r="Q494" s="121">
        <v>0</v>
      </c>
      <c r="R494" s="122">
        <f>Q494*H494</f>
        <v>0</v>
      </c>
      <c r="S494" s="25"/>
      <c r="T494" s="25"/>
      <c r="U494" s="25"/>
      <c r="V494" s="25"/>
      <c r="W494" s="25"/>
      <c r="X494" s="25"/>
      <c r="Y494" s="25"/>
      <c r="Z494" s="25"/>
      <c r="AA494" s="25"/>
      <c r="AB494" s="25"/>
      <c r="AC494" s="25"/>
      <c r="AP494" s="123" t="s">
        <v>143</v>
      </c>
      <c r="AR494" s="123" t="s">
        <v>145</v>
      </c>
      <c r="AS494" s="123" t="s">
        <v>67</v>
      </c>
      <c r="AW494" s="14" t="s">
        <v>144</v>
      </c>
      <c r="BC494" s="124" t="e">
        <f>IF(L494="základní",#REF!,0)</f>
        <v>#REF!</v>
      </c>
      <c r="BD494" s="124">
        <f>IF(L494="snížená",#REF!,0)</f>
        <v>0</v>
      </c>
      <c r="BE494" s="124">
        <f>IF(L494="zákl. přenesená",#REF!,0)</f>
        <v>0</v>
      </c>
      <c r="BF494" s="124">
        <f>IF(L494="sníž. přenesená",#REF!,0)</f>
        <v>0</v>
      </c>
      <c r="BG494" s="124">
        <f>IF(L494="nulová",#REF!,0)</f>
        <v>0</v>
      </c>
      <c r="BH494" s="14" t="s">
        <v>65</v>
      </c>
      <c r="BI494" s="124" t="e">
        <f>ROUND(#REF!*H494,2)</f>
        <v>#REF!</v>
      </c>
      <c r="BJ494" s="14" t="s">
        <v>143</v>
      </c>
      <c r="BK494" s="123" t="s">
        <v>3453</v>
      </c>
    </row>
    <row r="495" spans="1:63" s="12" customFormat="1" ht="22.9" customHeight="1" x14ac:dyDescent="0.2">
      <c r="B495" s="103"/>
      <c r="D495" s="104" t="s">
        <v>56</v>
      </c>
      <c r="E495" s="125" t="s">
        <v>3454</v>
      </c>
      <c r="F495" s="125" t="s">
        <v>3455</v>
      </c>
      <c r="J495" s="103"/>
      <c r="K495" s="106"/>
      <c r="L495" s="107"/>
      <c r="M495" s="107"/>
      <c r="N495" s="108">
        <f>N496</f>
        <v>0</v>
      </c>
      <c r="O495" s="107"/>
      <c r="P495" s="108">
        <f>P496</f>
        <v>0</v>
      </c>
      <c r="Q495" s="107"/>
      <c r="R495" s="109">
        <f>R496</f>
        <v>0</v>
      </c>
      <c r="AP495" s="104" t="s">
        <v>65</v>
      </c>
      <c r="AR495" s="110" t="s">
        <v>56</v>
      </c>
      <c r="AS495" s="110" t="s">
        <v>65</v>
      </c>
      <c r="AW495" s="104" t="s">
        <v>144</v>
      </c>
      <c r="BI495" s="111" t="e">
        <f>BI496</f>
        <v>#REF!</v>
      </c>
    </row>
    <row r="496" spans="1:63" s="2" customFormat="1" ht="16.5" customHeight="1" x14ac:dyDescent="0.2">
      <c r="A496" s="25"/>
      <c r="B496" s="112"/>
      <c r="C496" s="113" t="s">
        <v>2862</v>
      </c>
      <c r="D496" s="113" t="s">
        <v>145</v>
      </c>
      <c r="E496" s="114" t="s">
        <v>3456</v>
      </c>
      <c r="F496" s="115" t="s">
        <v>3457</v>
      </c>
      <c r="G496" s="116" t="s">
        <v>198</v>
      </c>
      <c r="H496" s="117">
        <v>136.23099999999999</v>
      </c>
      <c r="I496" s="118"/>
      <c r="J496" s="26"/>
      <c r="K496" s="135" t="s">
        <v>1</v>
      </c>
      <c r="L496" s="136" t="s">
        <v>37</v>
      </c>
      <c r="M496" s="137">
        <v>0</v>
      </c>
      <c r="N496" s="137">
        <f>M496*H496</f>
        <v>0</v>
      </c>
      <c r="O496" s="137">
        <v>0</v>
      </c>
      <c r="P496" s="137">
        <f>O496*H496</f>
        <v>0</v>
      </c>
      <c r="Q496" s="137">
        <v>0</v>
      </c>
      <c r="R496" s="138">
        <f>Q496*H496</f>
        <v>0</v>
      </c>
      <c r="S496" s="25"/>
      <c r="T496" s="25"/>
      <c r="U496" s="25"/>
      <c r="V496" s="25"/>
      <c r="W496" s="25"/>
      <c r="X496" s="25"/>
      <c r="Y496" s="25"/>
      <c r="Z496" s="25"/>
      <c r="AA496" s="25"/>
      <c r="AB496" s="25"/>
      <c r="AC496" s="25"/>
      <c r="AP496" s="123" t="s">
        <v>143</v>
      </c>
      <c r="AR496" s="123" t="s">
        <v>145</v>
      </c>
      <c r="AS496" s="123" t="s">
        <v>67</v>
      </c>
      <c r="AW496" s="14" t="s">
        <v>144</v>
      </c>
      <c r="BC496" s="124" t="e">
        <f>IF(L496="základní",#REF!,0)</f>
        <v>#REF!</v>
      </c>
      <c r="BD496" s="124">
        <f>IF(L496="snížená",#REF!,0)</f>
        <v>0</v>
      </c>
      <c r="BE496" s="124">
        <f>IF(L496="zákl. přenesená",#REF!,0)</f>
        <v>0</v>
      </c>
      <c r="BF496" s="124">
        <f>IF(L496="sníž. přenesená",#REF!,0)</f>
        <v>0</v>
      </c>
      <c r="BG496" s="124">
        <f>IF(L496="nulová",#REF!,0)</f>
        <v>0</v>
      </c>
      <c r="BH496" s="14" t="s">
        <v>65</v>
      </c>
      <c r="BI496" s="124" t="e">
        <f>ROUND(#REF!*H496,2)</f>
        <v>#REF!</v>
      </c>
      <c r="BJ496" s="14" t="s">
        <v>143</v>
      </c>
      <c r="BK496" s="123" t="s">
        <v>3458</v>
      </c>
    </row>
    <row r="497" spans="1:29" s="2" customFormat="1" ht="6.95" customHeight="1" x14ac:dyDescent="0.2">
      <c r="A497" s="25"/>
      <c r="B497" s="35"/>
      <c r="C497" s="36"/>
      <c r="D497" s="36"/>
      <c r="E497" s="36"/>
      <c r="F497" s="36"/>
      <c r="G497" s="36"/>
      <c r="H497" s="36"/>
      <c r="I497" s="36"/>
      <c r="J497" s="26"/>
      <c r="K497" s="25"/>
      <c r="M497" s="25"/>
      <c r="N497" s="25"/>
      <c r="O497" s="25"/>
      <c r="P497" s="25"/>
      <c r="Q497" s="25"/>
      <c r="R497" s="25"/>
      <c r="S497" s="25"/>
      <c r="T497" s="25"/>
      <c r="U497" s="25"/>
      <c r="V497" s="25"/>
      <c r="W497" s="25"/>
      <c r="X497" s="25"/>
      <c r="Y497" s="25"/>
      <c r="Z497" s="25"/>
      <c r="AA497" s="25"/>
      <c r="AB497" s="25"/>
      <c r="AC497" s="25"/>
    </row>
  </sheetData>
  <autoFilter ref="C217:I496"/>
  <mergeCells count="9">
    <mergeCell ref="E87:H87"/>
    <mergeCell ref="E208:H208"/>
    <mergeCell ref="E210:H210"/>
    <mergeCell ref="J2:T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132"/>
  <sheetViews>
    <sheetView showGridLines="0" topLeftCell="A110" workbookViewId="0">
      <selection activeCell="C4" sqref="C4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84.5" style="1" customWidth="1"/>
    <col min="7" max="7" width="7.5" style="1" customWidth="1"/>
    <col min="8" max="8" width="14" style="1" customWidth="1"/>
    <col min="9" max="9" width="22.33203125" style="1" hidden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1" spans="1:44" x14ac:dyDescent="0.2">
      <c r="A1" s="79"/>
    </row>
    <row r="2" spans="1:44" s="1" customFormat="1" ht="36.950000000000003" customHeight="1" x14ac:dyDescent="0.2">
      <c r="J2" s="189" t="s">
        <v>5</v>
      </c>
      <c r="K2" s="172"/>
      <c r="L2" s="172"/>
      <c r="M2" s="172"/>
      <c r="N2" s="172"/>
      <c r="O2" s="172"/>
      <c r="P2" s="172"/>
      <c r="Q2" s="172"/>
      <c r="R2" s="172"/>
      <c r="S2" s="172"/>
      <c r="T2" s="172"/>
      <c r="AR2" s="14" t="s">
        <v>113</v>
      </c>
    </row>
    <row r="3" spans="1:4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7"/>
      <c r="AR3" s="14" t="s">
        <v>67</v>
      </c>
    </row>
    <row r="4" spans="1:44" s="1" customFormat="1" ht="24.95" customHeight="1" x14ac:dyDescent="0.2">
      <c r="B4" s="17"/>
      <c r="D4" s="18" t="str">
        <f>'001 - Oprava střechy VB'!D4</f>
        <v>KRYCÍ LIST ORIENTAČNÍHO SOUPISU</v>
      </c>
      <c r="J4" s="17"/>
      <c r="K4" s="80" t="s">
        <v>10</v>
      </c>
      <c r="AR4" s="14" t="s">
        <v>3</v>
      </c>
    </row>
    <row r="5" spans="1:44" s="1" customFormat="1" ht="6.95" customHeight="1" x14ac:dyDescent="0.2">
      <c r="B5" s="17"/>
      <c r="J5" s="17"/>
    </row>
    <row r="6" spans="1:44" s="1" customFormat="1" ht="12" customHeight="1" x14ac:dyDescent="0.2">
      <c r="B6" s="17"/>
      <c r="D6" s="23" t="s">
        <v>14</v>
      </c>
      <c r="J6" s="17"/>
    </row>
    <row r="7" spans="1:44" s="1" customFormat="1" ht="26.25" customHeight="1" x14ac:dyDescent="0.2">
      <c r="B7" s="17"/>
      <c r="E7" s="202" t="str">
        <f>'Rekapitulace zakázky'!K6</f>
        <v>Údržbové a dílčí opravné práce na objektech u SPS OŘ PHA 2023-2024 - Praha město</v>
      </c>
      <c r="F7" s="203"/>
      <c r="G7" s="203"/>
      <c r="H7" s="203"/>
      <c r="J7" s="17"/>
    </row>
    <row r="8" spans="1:44" s="2" customFormat="1" ht="12" customHeight="1" x14ac:dyDescent="0.2">
      <c r="A8" s="25"/>
      <c r="B8" s="26"/>
      <c r="C8" s="25"/>
      <c r="D8" s="23" t="s">
        <v>114</v>
      </c>
      <c r="E8" s="25"/>
      <c r="F8" s="25"/>
      <c r="G8" s="25"/>
      <c r="H8" s="25"/>
      <c r="I8" s="25"/>
      <c r="J8" s="31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</row>
    <row r="9" spans="1:44" s="2" customFormat="1" ht="16.5" customHeight="1" x14ac:dyDescent="0.2">
      <c r="A9" s="25"/>
      <c r="B9" s="26"/>
      <c r="C9" s="25"/>
      <c r="D9" s="25"/>
      <c r="E9" s="167" t="s">
        <v>3459</v>
      </c>
      <c r="F9" s="201"/>
      <c r="G9" s="201"/>
      <c r="H9" s="201"/>
      <c r="I9" s="25"/>
      <c r="J9" s="31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</row>
    <row r="10" spans="1:44" s="2" customFormat="1" x14ac:dyDescent="0.2">
      <c r="A10" s="25"/>
      <c r="B10" s="26"/>
      <c r="C10" s="25"/>
      <c r="D10" s="25"/>
      <c r="E10" s="25"/>
      <c r="F10" s="25"/>
      <c r="G10" s="25"/>
      <c r="H10" s="25"/>
      <c r="I10" s="25"/>
      <c r="J10" s="31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</row>
    <row r="11" spans="1:44" s="2" customFormat="1" ht="12" customHeight="1" x14ac:dyDescent="0.2">
      <c r="A11" s="25"/>
      <c r="B11" s="26"/>
      <c r="C11" s="25"/>
      <c r="D11" s="23" t="s">
        <v>16</v>
      </c>
      <c r="E11" s="25"/>
      <c r="F11" s="21" t="s">
        <v>1</v>
      </c>
      <c r="G11" s="25"/>
      <c r="H11" s="25"/>
      <c r="I11" s="25"/>
      <c r="J11" s="31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</row>
    <row r="12" spans="1:44" s="2" customFormat="1" ht="12" customHeight="1" x14ac:dyDescent="0.2">
      <c r="A12" s="25"/>
      <c r="B12" s="26"/>
      <c r="C12" s="25"/>
      <c r="D12" s="23" t="s">
        <v>18</v>
      </c>
      <c r="E12" s="25"/>
      <c r="F12" s="21" t="s">
        <v>3460</v>
      </c>
      <c r="G12" s="25"/>
      <c r="H12" s="25"/>
      <c r="I12" s="25"/>
      <c r="J12" s="31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</row>
    <row r="13" spans="1:44" s="2" customFormat="1" ht="10.9" customHeight="1" x14ac:dyDescent="0.2">
      <c r="A13" s="25"/>
      <c r="B13" s="26"/>
      <c r="C13" s="25"/>
      <c r="D13" s="25"/>
      <c r="E13" s="25"/>
      <c r="F13" s="25"/>
      <c r="G13" s="25"/>
      <c r="H13" s="25"/>
      <c r="I13" s="25"/>
      <c r="J13" s="31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</row>
    <row r="14" spans="1:44" s="2" customFormat="1" ht="12" customHeight="1" x14ac:dyDescent="0.2">
      <c r="A14" s="25"/>
      <c r="B14" s="26"/>
      <c r="C14" s="25"/>
      <c r="D14" s="23" t="s">
        <v>22</v>
      </c>
      <c r="E14" s="25"/>
      <c r="F14" s="25"/>
      <c r="G14" s="25"/>
      <c r="H14" s="25"/>
      <c r="I14" s="25"/>
      <c r="J14" s="31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</row>
    <row r="15" spans="1:44" s="2" customFormat="1" ht="18" customHeight="1" x14ac:dyDescent="0.2">
      <c r="A15" s="25"/>
      <c r="B15" s="26"/>
      <c r="C15" s="25"/>
      <c r="D15" s="25"/>
      <c r="E15" s="21" t="s">
        <v>25</v>
      </c>
      <c r="F15" s="25"/>
      <c r="G15" s="25"/>
      <c r="H15" s="25"/>
      <c r="I15" s="25"/>
      <c r="J15" s="31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</row>
    <row r="16" spans="1:44" s="2" customFormat="1" ht="6.95" customHeight="1" x14ac:dyDescent="0.2">
      <c r="A16" s="25"/>
      <c r="B16" s="26"/>
      <c r="C16" s="25"/>
      <c r="D16" s="25"/>
      <c r="E16" s="25"/>
      <c r="F16" s="25"/>
      <c r="G16" s="25"/>
      <c r="H16" s="25"/>
      <c r="I16" s="25"/>
      <c r="J16" s="31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</row>
    <row r="17" spans="1:29" s="2" customFormat="1" ht="12" customHeight="1" x14ac:dyDescent="0.2">
      <c r="A17" s="25"/>
      <c r="B17" s="26"/>
      <c r="C17" s="25"/>
      <c r="D17" s="23" t="s">
        <v>28</v>
      </c>
      <c r="E17" s="25"/>
      <c r="F17" s="25"/>
      <c r="G17" s="25"/>
      <c r="H17" s="25"/>
      <c r="I17" s="25"/>
      <c r="J17" s="31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</row>
    <row r="18" spans="1:29" s="2" customFormat="1" ht="18" customHeight="1" x14ac:dyDescent="0.2">
      <c r="A18" s="25"/>
      <c r="B18" s="26"/>
      <c r="C18" s="25"/>
      <c r="D18" s="25"/>
      <c r="E18" s="171" t="str">
        <f>'Rekapitulace zakázky'!E14</f>
        <v xml:space="preserve"> </v>
      </c>
      <c r="F18" s="171"/>
      <c r="G18" s="171"/>
      <c r="H18" s="171"/>
      <c r="I18" s="25"/>
      <c r="J18" s="31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</row>
    <row r="19" spans="1:29" s="2" customFormat="1" ht="6.95" customHeight="1" x14ac:dyDescent="0.2">
      <c r="A19" s="25"/>
      <c r="B19" s="26"/>
      <c r="C19" s="25"/>
      <c r="D19" s="25"/>
      <c r="E19" s="25"/>
      <c r="F19" s="25"/>
      <c r="G19" s="25"/>
      <c r="H19" s="25"/>
      <c r="I19" s="25"/>
      <c r="J19" s="31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s="2" customFormat="1" ht="12" customHeight="1" x14ac:dyDescent="0.2">
      <c r="A20" s="25"/>
      <c r="B20" s="26"/>
      <c r="C20" s="25"/>
      <c r="D20" s="23" t="s">
        <v>30</v>
      </c>
      <c r="E20" s="25"/>
      <c r="F20" s="25"/>
      <c r="G20" s="25"/>
      <c r="H20" s="25"/>
      <c r="I20" s="25"/>
      <c r="J20" s="31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s="2" customFormat="1" ht="18" customHeight="1" x14ac:dyDescent="0.2">
      <c r="A21" s="25"/>
      <c r="B21" s="26"/>
      <c r="C21" s="25"/>
      <c r="D21" s="25"/>
      <c r="E21" s="21" t="str">
        <f>IF('Rekapitulace zakázky'!E17="","",'Rekapitulace zakázky'!E17)</f>
        <v xml:space="preserve"> </v>
      </c>
      <c r="F21" s="25"/>
      <c r="G21" s="25"/>
      <c r="H21" s="25"/>
      <c r="I21" s="25"/>
      <c r="J21" s="31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s="2" customFormat="1" ht="6.95" customHeight="1" x14ac:dyDescent="0.2">
      <c r="A22" s="25"/>
      <c r="B22" s="26"/>
      <c r="C22" s="25"/>
      <c r="D22" s="25"/>
      <c r="E22" s="25"/>
      <c r="F22" s="25"/>
      <c r="G22" s="25"/>
      <c r="H22" s="25"/>
      <c r="I22" s="25"/>
      <c r="J22" s="31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s="2" customFormat="1" ht="12" customHeight="1" x14ac:dyDescent="0.2">
      <c r="A23" s="25"/>
      <c r="B23" s="26"/>
      <c r="C23" s="25"/>
      <c r="D23" s="23" t="s">
        <v>32</v>
      </c>
      <c r="E23" s="25"/>
      <c r="F23" s="25"/>
      <c r="G23" s="25"/>
      <c r="H23" s="25"/>
      <c r="I23" s="25"/>
      <c r="J23" s="31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s="2" customFormat="1" ht="18" customHeight="1" x14ac:dyDescent="0.2">
      <c r="A24" s="25"/>
      <c r="B24" s="26"/>
      <c r="C24" s="25"/>
      <c r="D24" s="25"/>
      <c r="E24" s="21" t="str">
        <f>IF('Rekapitulace zakázky'!E20="","",'Rekapitulace zakázky'!E20)</f>
        <v>L. Ulrich, DiS</v>
      </c>
      <c r="F24" s="25"/>
      <c r="G24" s="25"/>
      <c r="H24" s="25"/>
      <c r="I24" s="25"/>
      <c r="J24" s="31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s="2" customFormat="1" ht="6.95" customHeight="1" x14ac:dyDescent="0.2">
      <c r="A25" s="25"/>
      <c r="B25" s="26"/>
      <c r="C25" s="25"/>
      <c r="D25" s="25"/>
      <c r="E25" s="25"/>
      <c r="F25" s="25"/>
      <c r="G25" s="25"/>
      <c r="H25" s="25"/>
      <c r="I25" s="25"/>
      <c r="J25" s="31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</row>
    <row r="26" spans="1:29" s="2" customFormat="1" ht="12" customHeight="1" x14ac:dyDescent="0.2">
      <c r="A26" s="25"/>
      <c r="B26" s="26"/>
      <c r="C26" s="25"/>
      <c r="D26" s="23" t="s">
        <v>34</v>
      </c>
      <c r="E26" s="25"/>
      <c r="F26" s="25"/>
      <c r="G26" s="25"/>
      <c r="H26" s="25"/>
      <c r="I26" s="25"/>
      <c r="J26" s="31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</row>
    <row r="27" spans="1:29" s="8" customFormat="1" ht="16.5" customHeight="1" x14ac:dyDescent="0.2">
      <c r="A27" s="81"/>
      <c r="B27" s="82"/>
      <c r="C27" s="81"/>
      <c r="D27" s="81"/>
      <c r="E27" s="174" t="s">
        <v>1</v>
      </c>
      <c r="F27" s="174"/>
      <c r="G27" s="174"/>
      <c r="H27" s="174"/>
      <c r="I27" s="81"/>
      <c r="J27" s="83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</row>
    <row r="28" spans="1:29" s="2" customFormat="1" ht="6.95" customHeight="1" x14ac:dyDescent="0.2">
      <c r="A28" s="25"/>
      <c r="B28" s="26"/>
      <c r="C28" s="25"/>
      <c r="D28" s="25"/>
      <c r="E28" s="25"/>
      <c r="F28" s="25"/>
      <c r="G28" s="25"/>
      <c r="H28" s="25"/>
      <c r="I28" s="25"/>
      <c r="J28" s="31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</row>
    <row r="29" spans="1:29" s="2" customFormat="1" ht="6.95" customHeight="1" x14ac:dyDescent="0.2">
      <c r="A29" s="25"/>
      <c r="B29" s="26"/>
      <c r="C29" s="45"/>
      <c r="D29" s="45"/>
      <c r="E29" s="45"/>
      <c r="F29" s="45"/>
      <c r="G29" s="45"/>
      <c r="H29" s="45"/>
      <c r="I29" s="53"/>
      <c r="J29" s="31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</row>
    <row r="30" spans="1:29" s="2" customFormat="1" ht="25.35" customHeight="1" x14ac:dyDescent="0.2">
      <c r="A30" s="25"/>
      <c r="B30" s="26"/>
      <c r="C30" s="45"/>
      <c r="D30" s="141"/>
      <c r="E30" s="45"/>
      <c r="F30" s="45"/>
      <c r="G30" s="45"/>
      <c r="H30" s="45"/>
      <c r="I30" s="25"/>
      <c r="J30" s="31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</row>
    <row r="31" spans="1:29" s="2" customFormat="1" ht="6.95" customHeight="1" x14ac:dyDescent="0.2">
      <c r="A31" s="25"/>
      <c r="B31" s="26"/>
      <c r="C31" s="45"/>
      <c r="D31" s="45"/>
      <c r="E31" s="45"/>
      <c r="F31" s="45"/>
      <c r="G31" s="45"/>
      <c r="H31" s="45"/>
      <c r="I31" s="53"/>
      <c r="J31" s="31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</row>
    <row r="32" spans="1:29" s="2" customFormat="1" ht="14.45" customHeight="1" x14ac:dyDescent="0.2">
      <c r="A32" s="25"/>
      <c r="B32" s="26"/>
      <c r="C32" s="45"/>
      <c r="D32" s="45"/>
      <c r="E32" s="45"/>
      <c r="F32" s="149"/>
      <c r="G32" s="45"/>
      <c r="H32" s="45"/>
      <c r="I32" s="25"/>
      <c r="J32" s="31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</row>
    <row r="33" spans="1:29" s="2" customFormat="1" ht="14.45" customHeight="1" x14ac:dyDescent="0.2">
      <c r="A33" s="25"/>
      <c r="B33" s="26"/>
      <c r="C33" s="45"/>
      <c r="D33" s="139"/>
      <c r="E33" s="143"/>
      <c r="F33" s="150"/>
      <c r="G33" s="45"/>
      <c r="H33" s="45"/>
      <c r="I33" s="25"/>
      <c r="J33" s="31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</row>
    <row r="34" spans="1:29" s="2" customFormat="1" ht="14.45" customHeight="1" x14ac:dyDescent="0.2">
      <c r="A34" s="25"/>
      <c r="B34" s="26"/>
      <c r="C34" s="45"/>
      <c r="D34" s="45"/>
      <c r="E34" s="143"/>
      <c r="F34" s="150"/>
      <c r="G34" s="45"/>
      <c r="H34" s="45"/>
      <c r="I34" s="25"/>
      <c r="J34" s="31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</row>
    <row r="35" spans="1:29" s="2" customFormat="1" ht="14.45" hidden="1" customHeight="1" x14ac:dyDescent="0.2">
      <c r="A35" s="25"/>
      <c r="B35" s="26"/>
      <c r="C35" s="45"/>
      <c r="D35" s="45"/>
      <c r="E35" s="143"/>
      <c r="F35" s="150"/>
      <c r="G35" s="45"/>
      <c r="H35" s="45"/>
      <c r="I35" s="25"/>
      <c r="J35" s="31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</row>
    <row r="36" spans="1:29" s="2" customFormat="1" ht="14.45" hidden="1" customHeight="1" x14ac:dyDescent="0.2">
      <c r="A36" s="25"/>
      <c r="B36" s="26"/>
      <c r="C36" s="45"/>
      <c r="D36" s="45"/>
      <c r="E36" s="143"/>
      <c r="F36" s="150"/>
      <c r="G36" s="45"/>
      <c r="H36" s="45"/>
      <c r="I36" s="25"/>
      <c r="J36" s="31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</row>
    <row r="37" spans="1:29" s="2" customFormat="1" ht="14.45" hidden="1" customHeight="1" x14ac:dyDescent="0.2">
      <c r="A37" s="25"/>
      <c r="B37" s="26"/>
      <c r="C37" s="45"/>
      <c r="D37" s="45"/>
      <c r="E37" s="143"/>
      <c r="F37" s="150"/>
      <c r="G37" s="45"/>
      <c r="H37" s="45"/>
      <c r="I37" s="25"/>
      <c r="J37" s="31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</row>
    <row r="38" spans="1:29" s="2" customFormat="1" ht="6.95" customHeight="1" x14ac:dyDescent="0.2">
      <c r="A38" s="25"/>
      <c r="B38" s="26"/>
      <c r="C38" s="45"/>
      <c r="D38" s="45"/>
      <c r="E38" s="45"/>
      <c r="F38" s="45"/>
      <c r="G38" s="45"/>
      <c r="H38" s="45"/>
      <c r="I38" s="25"/>
      <c r="J38" s="31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</row>
    <row r="39" spans="1:29" s="2" customFormat="1" ht="25.35" customHeight="1" x14ac:dyDescent="0.2">
      <c r="A39" s="25"/>
      <c r="B39" s="26"/>
      <c r="C39" s="146"/>
      <c r="D39" s="147"/>
      <c r="E39" s="146"/>
      <c r="F39" s="146"/>
      <c r="G39" s="152"/>
      <c r="H39" s="148"/>
      <c r="I39" s="85"/>
      <c r="J39" s="31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</row>
    <row r="40" spans="1:29" s="2" customFormat="1" ht="14.45" customHeight="1" x14ac:dyDescent="0.2">
      <c r="A40" s="25"/>
      <c r="B40" s="26"/>
      <c r="C40" s="45"/>
      <c r="D40" s="45"/>
      <c r="E40" s="45"/>
      <c r="F40" s="45"/>
      <c r="G40" s="45"/>
      <c r="H40" s="45"/>
      <c r="I40" s="25"/>
      <c r="J40" s="31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</row>
    <row r="41" spans="1:29" s="1" customFormat="1" ht="14.45" customHeight="1" x14ac:dyDescent="0.2">
      <c r="B41" s="17"/>
      <c r="C41" s="140"/>
      <c r="D41" s="140"/>
      <c r="E41" s="140"/>
      <c r="F41" s="140"/>
      <c r="G41" s="140"/>
      <c r="H41" s="140"/>
      <c r="J41" s="17"/>
    </row>
    <row r="42" spans="1:29" s="1" customFormat="1" ht="14.45" customHeight="1" x14ac:dyDescent="0.2">
      <c r="B42" s="17"/>
      <c r="C42" s="140"/>
      <c r="D42" s="140"/>
      <c r="E42" s="140"/>
      <c r="F42" s="140"/>
      <c r="G42" s="140"/>
      <c r="H42" s="140"/>
      <c r="J42" s="17"/>
    </row>
    <row r="43" spans="1:29" s="1" customFormat="1" ht="14.45" customHeight="1" x14ac:dyDescent="0.2">
      <c r="B43" s="17"/>
      <c r="C43" s="140"/>
      <c r="D43" s="140"/>
      <c r="E43" s="140"/>
      <c r="F43" s="140"/>
      <c r="G43" s="140"/>
      <c r="H43" s="140"/>
      <c r="J43" s="17"/>
    </row>
    <row r="44" spans="1:29" s="1" customFormat="1" ht="14.45" customHeight="1" x14ac:dyDescent="0.2">
      <c r="B44" s="17"/>
      <c r="C44" s="140"/>
      <c r="D44" s="140"/>
      <c r="E44" s="140"/>
      <c r="F44" s="140"/>
      <c r="G44" s="140"/>
      <c r="H44" s="140"/>
      <c r="J44" s="17"/>
    </row>
    <row r="45" spans="1:29" s="1" customFormat="1" ht="14.45" customHeight="1" x14ac:dyDescent="0.2">
      <c r="B45" s="17"/>
      <c r="C45" s="140"/>
      <c r="D45" s="140"/>
      <c r="E45" s="140"/>
      <c r="F45" s="140"/>
      <c r="G45" s="140"/>
      <c r="H45" s="140"/>
      <c r="J45" s="17"/>
    </row>
    <row r="46" spans="1:29" s="1" customFormat="1" ht="14.45" customHeight="1" x14ac:dyDescent="0.2">
      <c r="B46" s="17"/>
      <c r="C46" s="140"/>
      <c r="D46" s="140"/>
      <c r="E46" s="140"/>
      <c r="F46" s="140"/>
      <c r="G46" s="140"/>
      <c r="H46" s="140"/>
      <c r="J46" s="17"/>
    </row>
    <row r="47" spans="1:29" s="1" customFormat="1" ht="14.45" customHeight="1" x14ac:dyDescent="0.2">
      <c r="B47" s="17"/>
      <c r="C47" s="140"/>
      <c r="D47" s="140"/>
      <c r="E47" s="140"/>
      <c r="F47" s="140"/>
      <c r="G47" s="140"/>
      <c r="H47" s="140"/>
      <c r="J47" s="17"/>
    </row>
    <row r="48" spans="1:29" s="1" customFormat="1" ht="14.45" customHeight="1" x14ac:dyDescent="0.2">
      <c r="B48" s="17"/>
      <c r="C48" s="140"/>
      <c r="D48" s="140"/>
      <c r="E48" s="140"/>
      <c r="F48" s="140"/>
      <c r="G48" s="140"/>
      <c r="H48" s="140"/>
      <c r="J48" s="17"/>
    </row>
    <row r="49" spans="1:29" s="1" customFormat="1" ht="14.45" customHeight="1" x14ac:dyDescent="0.2">
      <c r="B49" s="17"/>
      <c r="C49" s="140"/>
      <c r="D49" s="140"/>
      <c r="E49" s="140"/>
      <c r="F49" s="140"/>
      <c r="G49" s="140"/>
      <c r="H49" s="140"/>
      <c r="J49" s="17"/>
    </row>
    <row r="50" spans="1:29" s="2" customFormat="1" ht="14.45" customHeight="1" x14ac:dyDescent="0.2">
      <c r="B50" s="31"/>
      <c r="C50" s="144"/>
      <c r="D50" s="145"/>
      <c r="E50" s="144"/>
      <c r="F50" s="144"/>
      <c r="G50" s="145"/>
      <c r="H50" s="144"/>
      <c r="I50" s="32"/>
      <c r="J50" s="31"/>
    </row>
    <row r="51" spans="1:29" x14ac:dyDescent="0.2">
      <c r="B51" s="17"/>
      <c r="C51" s="140"/>
      <c r="D51" s="140"/>
      <c r="E51" s="140"/>
      <c r="F51" s="140"/>
      <c r="G51" s="140"/>
      <c r="H51" s="140"/>
      <c r="J51" s="17"/>
    </row>
    <row r="52" spans="1:29" x14ac:dyDescent="0.2">
      <c r="B52" s="17"/>
      <c r="C52" s="140"/>
      <c r="D52" s="140"/>
      <c r="E52" s="140"/>
      <c r="F52" s="140"/>
      <c r="G52" s="140"/>
      <c r="H52" s="140"/>
      <c r="J52" s="17"/>
    </row>
    <row r="53" spans="1:29" x14ac:dyDescent="0.2">
      <c r="B53" s="17"/>
      <c r="C53" s="140"/>
      <c r="D53" s="140"/>
      <c r="E53" s="140"/>
      <c r="F53" s="140"/>
      <c r="G53" s="140"/>
      <c r="H53" s="140"/>
      <c r="J53" s="17"/>
    </row>
    <row r="54" spans="1:29" x14ac:dyDescent="0.2">
      <c r="B54" s="17"/>
      <c r="C54" s="140"/>
      <c r="D54" s="140"/>
      <c r="E54" s="140"/>
      <c r="F54" s="140"/>
      <c r="G54" s="140"/>
      <c r="H54" s="140"/>
      <c r="J54" s="17"/>
    </row>
    <row r="55" spans="1:29" x14ac:dyDescent="0.2">
      <c r="B55" s="17"/>
      <c r="C55" s="140"/>
      <c r="D55" s="140"/>
      <c r="E55" s="140"/>
      <c r="F55" s="140"/>
      <c r="G55" s="140"/>
      <c r="H55" s="140"/>
      <c r="J55" s="17"/>
    </row>
    <row r="56" spans="1:29" x14ac:dyDescent="0.2">
      <c r="B56" s="17"/>
      <c r="C56" s="140"/>
      <c r="D56" s="140"/>
      <c r="E56" s="140"/>
      <c r="F56" s="140"/>
      <c r="G56" s="140"/>
      <c r="H56" s="140"/>
      <c r="J56" s="17"/>
    </row>
    <row r="57" spans="1:29" x14ac:dyDescent="0.2">
      <c r="B57" s="17"/>
      <c r="C57" s="140"/>
      <c r="D57" s="140"/>
      <c r="E57" s="140"/>
      <c r="F57" s="140"/>
      <c r="G57" s="140"/>
      <c r="H57" s="140"/>
      <c r="J57" s="17"/>
    </row>
    <row r="58" spans="1:29" x14ac:dyDescent="0.2">
      <c r="B58" s="17"/>
      <c r="C58" s="140"/>
      <c r="D58" s="140"/>
      <c r="E58" s="140"/>
      <c r="F58" s="140"/>
      <c r="G58" s="140"/>
      <c r="H58" s="140"/>
      <c r="J58" s="17"/>
    </row>
    <row r="59" spans="1:29" x14ac:dyDescent="0.2">
      <c r="B59" s="17"/>
      <c r="C59" s="140"/>
      <c r="D59" s="140"/>
      <c r="E59" s="140"/>
      <c r="F59" s="140"/>
      <c r="G59" s="140"/>
      <c r="H59" s="140"/>
      <c r="J59" s="17"/>
    </row>
    <row r="60" spans="1:29" x14ac:dyDescent="0.2">
      <c r="B60" s="17"/>
      <c r="C60" s="140"/>
      <c r="D60" s="140"/>
      <c r="E60" s="140"/>
      <c r="F60" s="140"/>
      <c r="G60" s="140"/>
      <c r="H60" s="140"/>
      <c r="J60" s="17"/>
    </row>
    <row r="61" spans="1:29" s="2" customFormat="1" ht="12.75" x14ac:dyDescent="0.2">
      <c r="A61" s="25"/>
      <c r="B61" s="26"/>
      <c r="C61" s="45"/>
      <c r="D61" s="143"/>
      <c r="E61" s="45"/>
      <c r="F61" s="151"/>
      <c r="G61" s="143"/>
      <c r="H61" s="45"/>
      <c r="I61" s="27"/>
      <c r="J61" s="31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</row>
    <row r="62" spans="1:29" x14ac:dyDescent="0.2">
      <c r="B62" s="17"/>
      <c r="C62" s="140"/>
      <c r="D62" s="140"/>
      <c r="E62" s="140"/>
      <c r="F62" s="140"/>
      <c r="G62" s="140"/>
      <c r="H62" s="140"/>
      <c r="J62" s="17"/>
    </row>
    <row r="63" spans="1:29" x14ac:dyDescent="0.2">
      <c r="B63" s="17"/>
      <c r="C63" s="140"/>
      <c r="D63" s="140"/>
      <c r="E63" s="140"/>
      <c r="F63" s="140"/>
      <c r="G63" s="140"/>
      <c r="H63" s="140"/>
      <c r="J63" s="17"/>
    </row>
    <row r="64" spans="1:29" x14ac:dyDescent="0.2">
      <c r="B64" s="17"/>
      <c r="C64" s="140"/>
      <c r="D64" s="140"/>
      <c r="E64" s="140"/>
      <c r="F64" s="140"/>
      <c r="G64" s="140"/>
      <c r="H64" s="140"/>
      <c r="J64" s="17"/>
    </row>
    <row r="65" spans="1:29" s="2" customFormat="1" ht="12.75" x14ac:dyDescent="0.2">
      <c r="A65" s="25"/>
      <c r="B65" s="26"/>
      <c r="C65" s="45"/>
      <c r="D65" s="145"/>
      <c r="E65" s="45"/>
      <c r="F65" s="45"/>
      <c r="G65" s="145"/>
      <c r="H65" s="45"/>
      <c r="I65" s="34"/>
      <c r="J65" s="31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</row>
    <row r="66" spans="1:29" x14ac:dyDescent="0.2">
      <c r="B66" s="17"/>
      <c r="C66" s="140"/>
      <c r="D66" s="140"/>
      <c r="E66" s="140"/>
      <c r="F66" s="140"/>
      <c r="G66" s="140"/>
      <c r="H66" s="140"/>
      <c r="J66" s="17"/>
    </row>
    <row r="67" spans="1:29" x14ac:dyDescent="0.2">
      <c r="B67" s="17"/>
      <c r="C67" s="140"/>
      <c r="D67" s="140"/>
      <c r="E67" s="140"/>
      <c r="F67" s="140"/>
      <c r="G67" s="140"/>
      <c r="H67" s="140"/>
      <c r="J67" s="17"/>
    </row>
    <row r="68" spans="1:29" x14ac:dyDescent="0.2">
      <c r="B68" s="17"/>
      <c r="C68" s="140"/>
      <c r="D68" s="140"/>
      <c r="E68" s="140"/>
      <c r="F68" s="140"/>
      <c r="G68" s="140"/>
      <c r="H68" s="140"/>
      <c r="J68" s="17"/>
    </row>
    <row r="69" spans="1:29" x14ac:dyDescent="0.2">
      <c r="B69" s="17"/>
      <c r="C69" s="140"/>
      <c r="D69" s="140"/>
      <c r="E69" s="140"/>
      <c r="F69" s="140"/>
      <c r="G69" s="140"/>
      <c r="H69" s="140"/>
      <c r="J69" s="17"/>
    </row>
    <row r="70" spans="1:29" x14ac:dyDescent="0.2">
      <c r="B70" s="17"/>
      <c r="C70" s="140"/>
      <c r="D70" s="140"/>
      <c r="E70" s="140"/>
      <c r="F70" s="140"/>
      <c r="G70" s="140"/>
      <c r="H70" s="140"/>
      <c r="J70" s="17"/>
    </row>
    <row r="71" spans="1:29" x14ac:dyDescent="0.2">
      <c r="B71" s="17"/>
      <c r="C71" s="140"/>
      <c r="D71" s="140"/>
      <c r="E71" s="140"/>
      <c r="F71" s="140"/>
      <c r="G71" s="140"/>
      <c r="H71" s="140"/>
      <c r="J71" s="17"/>
    </row>
    <row r="72" spans="1:29" x14ac:dyDescent="0.2">
      <c r="B72" s="17"/>
      <c r="C72" s="140"/>
      <c r="D72" s="140"/>
      <c r="E72" s="140"/>
      <c r="F72" s="140"/>
      <c r="G72" s="140"/>
      <c r="H72" s="140"/>
      <c r="J72" s="17"/>
    </row>
    <row r="73" spans="1:29" x14ac:dyDescent="0.2">
      <c r="B73" s="17"/>
      <c r="C73" s="140"/>
      <c r="D73" s="140"/>
      <c r="E73" s="140"/>
      <c r="F73" s="140"/>
      <c r="G73" s="140"/>
      <c r="H73" s="140"/>
      <c r="J73" s="17"/>
    </row>
    <row r="74" spans="1:29" x14ac:dyDescent="0.2">
      <c r="B74" s="17"/>
      <c r="C74" s="140"/>
      <c r="D74" s="140"/>
      <c r="E74" s="140"/>
      <c r="F74" s="140"/>
      <c r="G74" s="140"/>
      <c r="H74" s="140"/>
      <c r="J74" s="17"/>
    </row>
    <row r="75" spans="1:29" x14ac:dyDescent="0.2">
      <c r="B75" s="17"/>
      <c r="C75" s="140"/>
      <c r="D75" s="140"/>
      <c r="E75" s="140"/>
      <c r="F75" s="140"/>
      <c r="G75" s="140"/>
      <c r="H75" s="140"/>
      <c r="J75" s="17"/>
    </row>
    <row r="76" spans="1:29" s="2" customFormat="1" ht="12.75" x14ac:dyDescent="0.2">
      <c r="A76" s="25"/>
      <c r="B76" s="26"/>
      <c r="C76" s="45"/>
      <c r="D76" s="143"/>
      <c r="E76" s="45"/>
      <c r="F76" s="151"/>
      <c r="G76" s="143"/>
      <c r="H76" s="45"/>
      <c r="I76" s="27"/>
      <c r="J76" s="31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</row>
    <row r="77" spans="1:29" s="2" customFormat="1" ht="14.45" customHeight="1" x14ac:dyDescent="0.2">
      <c r="A77" s="25"/>
      <c r="B77" s="35"/>
      <c r="C77" s="36"/>
      <c r="D77" s="36"/>
      <c r="E77" s="36"/>
      <c r="F77" s="36"/>
      <c r="G77" s="36"/>
      <c r="H77" s="36"/>
      <c r="I77" s="36"/>
      <c r="J77" s="31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</row>
    <row r="81" spans="1:45" s="2" customFormat="1" ht="6.95" customHeight="1" x14ac:dyDescent="0.2">
      <c r="A81" s="25"/>
      <c r="B81" s="37"/>
      <c r="C81" s="38"/>
      <c r="D81" s="38"/>
      <c r="E81" s="38"/>
      <c r="F81" s="38"/>
      <c r="G81" s="38"/>
      <c r="H81" s="38"/>
      <c r="I81" s="38"/>
      <c r="J81" s="31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</row>
    <row r="82" spans="1:45" s="2" customFormat="1" ht="24.95" customHeight="1" x14ac:dyDescent="0.2">
      <c r="A82" s="25"/>
      <c r="B82" s="26"/>
      <c r="C82" s="18" t="str">
        <f>'001 - Oprava střechy VB'!C82</f>
        <v>REKAPITULACE ČLENĚNÍ ORIENTAČNÍHO SOUPISU</v>
      </c>
      <c r="D82" s="25"/>
      <c r="E82" s="25"/>
      <c r="F82" s="25"/>
      <c r="G82" s="25"/>
      <c r="H82" s="25"/>
      <c r="I82" s="25"/>
      <c r="J82" s="31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</row>
    <row r="83" spans="1:45" s="2" customFormat="1" ht="6.95" customHeight="1" x14ac:dyDescent="0.2">
      <c r="A83" s="25"/>
      <c r="B83" s="26"/>
      <c r="C83" s="25"/>
      <c r="D83" s="25"/>
      <c r="E83" s="25"/>
      <c r="F83" s="25"/>
      <c r="G83" s="25"/>
      <c r="H83" s="25"/>
      <c r="I83" s="25"/>
      <c r="J83" s="31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</row>
    <row r="84" spans="1:45" s="2" customFormat="1" ht="12" customHeight="1" x14ac:dyDescent="0.2">
      <c r="A84" s="25"/>
      <c r="B84" s="26"/>
      <c r="C84" s="23" t="s">
        <v>14</v>
      </c>
      <c r="D84" s="25"/>
      <c r="E84" s="25"/>
      <c r="F84" s="25"/>
      <c r="G84" s="25"/>
      <c r="H84" s="25"/>
      <c r="I84" s="25"/>
      <c r="J84" s="31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</row>
    <row r="85" spans="1:45" s="2" customFormat="1" ht="26.25" customHeight="1" x14ac:dyDescent="0.2">
      <c r="A85" s="25"/>
      <c r="B85" s="26"/>
      <c r="C85" s="25"/>
      <c r="D85" s="25"/>
      <c r="E85" s="202" t="str">
        <f>E7</f>
        <v>Údržbové a dílčí opravné práce na objektech u SPS OŘ PHA 2023-2024 - Praha město</v>
      </c>
      <c r="F85" s="203"/>
      <c r="G85" s="203"/>
      <c r="H85" s="203"/>
      <c r="I85" s="25"/>
      <c r="J85" s="31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</row>
    <row r="86" spans="1:45" s="2" customFormat="1" ht="12" customHeight="1" x14ac:dyDescent="0.2">
      <c r="A86" s="25"/>
      <c r="B86" s="26"/>
      <c r="C86" s="23" t="s">
        <v>114</v>
      </c>
      <c r="D86" s="25"/>
      <c r="E86" s="25"/>
      <c r="F86" s="25"/>
      <c r="G86" s="25"/>
      <c r="H86" s="25"/>
      <c r="I86" s="25"/>
      <c r="J86" s="31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</row>
    <row r="87" spans="1:45" s="2" customFormat="1" ht="16.5" customHeight="1" x14ac:dyDescent="0.2">
      <c r="A87" s="25"/>
      <c r="B87" s="26"/>
      <c r="C87" s="25"/>
      <c r="D87" s="25"/>
      <c r="E87" s="167" t="str">
        <f>E9</f>
        <v>016 - Vedlejší a ostatní náklady</v>
      </c>
      <c r="F87" s="201"/>
      <c r="G87" s="201"/>
      <c r="H87" s="201"/>
      <c r="I87" s="25"/>
      <c r="J87" s="31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</row>
    <row r="88" spans="1:45" s="2" customFormat="1" ht="6.95" customHeight="1" x14ac:dyDescent="0.2">
      <c r="A88" s="25"/>
      <c r="B88" s="26"/>
      <c r="C88" s="25"/>
      <c r="D88" s="25"/>
      <c r="E88" s="25"/>
      <c r="F88" s="25"/>
      <c r="G88" s="25"/>
      <c r="H88" s="25"/>
      <c r="I88" s="25"/>
      <c r="J88" s="31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</row>
    <row r="89" spans="1:45" s="2" customFormat="1" ht="12" customHeight="1" x14ac:dyDescent="0.2">
      <c r="A89" s="25"/>
      <c r="B89" s="26"/>
      <c r="C89" s="23" t="s">
        <v>18</v>
      </c>
      <c r="D89" s="25"/>
      <c r="E89" s="25"/>
      <c r="F89" s="21" t="str">
        <f>F12</f>
        <v>obvod OŘ Praha</v>
      </c>
      <c r="G89" s="25"/>
      <c r="H89" s="25"/>
      <c r="I89" s="25"/>
      <c r="J89" s="31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</row>
    <row r="90" spans="1:45" s="2" customFormat="1" ht="6.95" customHeight="1" x14ac:dyDescent="0.2">
      <c r="A90" s="25"/>
      <c r="B90" s="26"/>
      <c r="C90" s="25"/>
      <c r="D90" s="25"/>
      <c r="E90" s="25"/>
      <c r="F90" s="25"/>
      <c r="G90" s="25"/>
      <c r="H90" s="25"/>
      <c r="I90" s="25"/>
      <c r="J90" s="31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</row>
    <row r="91" spans="1:45" s="2" customFormat="1" ht="15.2" customHeight="1" x14ac:dyDescent="0.2">
      <c r="A91" s="25"/>
      <c r="B91" s="26"/>
      <c r="C91" s="23" t="s">
        <v>22</v>
      </c>
      <c r="D91" s="25"/>
      <c r="E91" s="25"/>
      <c r="F91" s="21" t="str">
        <f>E15</f>
        <v>Správa železnic, státní organizace</v>
      </c>
      <c r="G91" s="25"/>
      <c r="H91" s="25"/>
      <c r="I91" s="25"/>
      <c r="J91" s="31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</row>
    <row r="92" spans="1:45" s="2" customFormat="1" ht="15.2" customHeight="1" x14ac:dyDescent="0.2">
      <c r="A92" s="25"/>
      <c r="B92" s="26"/>
      <c r="C92" s="23" t="s">
        <v>28</v>
      </c>
      <c r="D92" s="25"/>
      <c r="E92" s="25"/>
      <c r="F92" s="21" t="str">
        <f>IF(E18="","",E18)</f>
        <v xml:space="preserve"> </v>
      </c>
      <c r="G92" s="25"/>
      <c r="H92" s="25"/>
      <c r="I92" s="25"/>
      <c r="J92" s="31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</row>
    <row r="93" spans="1:45" s="2" customFormat="1" ht="10.35" customHeight="1" x14ac:dyDescent="0.2">
      <c r="A93" s="25"/>
      <c r="B93" s="26"/>
      <c r="C93" s="25"/>
      <c r="D93" s="25"/>
      <c r="E93" s="25"/>
      <c r="F93" s="25"/>
      <c r="G93" s="25"/>
      <c r="H93" s="25"/>
      <c r="I93" s="25"/>
      <c r="J93" s="31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</row>
    <row r="94" spans="1:45" s="2" customFormat="1" ht="29.25" customHeight="1" x14ac:dyDescent="0.2">
      <c r="A94" s="25"/>
      <c r="B94" s="26"/>
      <c r="C94" s="86" t="s">
        <v>116</v>
      </c>
      <c r="D94" s="84"/>
      <c r="E94" s="84"/>
      <c r="F94" s="84"/>
      <c r="G94" s="84"/>
      <c r="H94" s="84"/>
      <c r="I94" s="84"/>
      <c r="J94" s="31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</row>
    <row r="95" spans="1:45" s="2" customFormat="1" ht="10.35" customHeight="1" x14ac:dyDescent="0.2">
      <c r="A95" s="25"/>
      <c r="B95" s="26"/>
      <c r="C95" s="25"/>
      <c r="D95" s="25"/>
      <c r="E95" s="25"/>
      <c r="F95" s="25"/>
      <c r="G95" s="25"/>
      <c r="H95" s="25"/>
      <c r="I95" s="25"/>
      <c r="J95" s="31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</row>
    <row r="96" spans="1:45" s="2" customFormat="1" ht="22.9" customHeight="1" x14ac:dyDescent="0.2">
      <c r="A96" s="25"/>
      <c r="B96" s="26"/>
      <c r="C96" s="87"/>
      <c r="D96" s="25"/>
      <c r="E96" s="25"/>
      <c r="F96" s="25"/>
      <c r="G96" s="25"/>
      <c r="H96" s="25"/>
      <c r="I96" s="25"/>
      <c r="J96" s="31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S96" s="14" t="s">
        <v>117</v>
      </c>
    </row>
    <row r="97" spans="1:29" s="9" customFormat="1" ht="24.95" customHeight="1" x14ac:dyDescent="0.2">
      <c r="B97" s="88"/>
      <c r="D97" s="89" t="s">
        <v>3461</v>
      </c>
      <c r="E97" s="90"/>
      <c r="F97" s="90"/>
      <c r="G97" s="90"/>
      <c r="H97" s="90"/>
      <c r="J97" s="88"/>
    </row>
    <row r="98" spans="1:29" s="9" customFormat="1" ht="24.95" customHeight="1" x14ac:dyDescent="0.2">
      <c r="B98" s="88"/>
      <c r="D98" s="89" t="s">
        <v>3462</v>
      </c>
      <c r="E98" s="90"/>
      <c r="F98" s="90"/>
      <c r="G98" s="90"/>
      <c r="H98" s="90"/>
      <c r="J98" s="88"/>
    </row>
    <row r="99" spans="1:29" s="9" customFormat="1" ht="24.95" customHeight="1" x14ac:dyDescent="0.2">
      <c r="B99" s="88"/>
      <c r="D99" s="89" t="s">
        <v>3463</v>
      </c>
      <c r="E99" s="90"/>
      <c r="F99" s="90"/>
      <c r="G99" s="90"/>
      <c r="H99" s="90"/>
      <c r="J99" s="88"/>
    </row>
    <row r="100" spans="1:29" s="9" customFormat="1" ht="24.95" customHeight="1" x14ac:dyDescent="0.2">
      <c r="B100" s="88"/>
      <c r="D100" s="89" t="s">
        <v>3464</v>
      </c>
      <c r="E100" s="90"/>
      <c r="F100" s="90"/>
      <c r="G100" s="90"/>
      <c r="H100" s="90"/>
      <c r="J100" s="88"/>
    </row>
    <row r="101" spans="1:29" s="9" customFormat="1" ht="24.95" customHeight="1" x14ac:dyDescent="0.2">
      <c r="B101" s="88"/>
      <c r="D101" s="89" t="s">
        <v>3465</v>
      </c>
      <c r="E101" s="90"/>
      <c r="F101" s="90"/>
      <c r="G101" s="90"/>
      <c r="H101" s="90"/>
      <c r="J101" s="88"/>
    </row>
    <row r="102" spans="1:29" s="2" customFormat="1" ht="21.75" customHeight="1" x14ac:dyDescent="0.2">
      <c r="A102" s="25"/>
      <c r="B102" s="26"/>
      <c r="C102" s="25"/>
      <c r="D102" s="25"/>
      <c r="E102" s="25"/>
      <c r="F102" s="25"/>
      <c r="G102" s="25"/>
      <c r="H102" s="25"/>
      <c r="I102" s="25"/>
      <c r="J102" s="31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</row>
    <row r="103" spans="1:29" s="2" customFormat="1" ht="6.95" customHeight="1" x14ac:dyDescent="0.2">
      <c r="A103" s="25"/>
      <c r="B103" s="35"/>
      <c r="C103" s="36"/>
      <c r="D103" s="36"/>
      <c r="E103" s="36"/>
      <c r="F103" s="36"/>
      <c r="G103" s="36"/>
      <c r="H103" s="36"/>
      <c r="I103" s="36"/>
      <c r="J103" s="31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</row>
    <row r="107" spans="1:29" s="2" customFormat="1" ht="6.95" customHeight="1" x14ac:dyDescent="0.2">
      <c r="A107" s="25"/>
      <c r="B107" s="37"/>
      <c r="C107" s="38"/>
      <c r="D107" s="38"/>
      <c r="E107" s="38"/>
      <c r="F107" s="38"/>
      <c r="G107" s="38"/>
      <c r="H107" s="38"/>
      <c r="I107" s="38"/>
      <c r="J107" s="31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</row>
    <row r="108" spans="1:29" s="2" customFormat="1" ht="24.95" customHeight="1" x14ac:dyDescent="0.2">
      <c r="A108" s="25"/>
      <c r="B108" s="26"/>
      <c r="C108" s="18" t="str">
        <f>'001 - Oprava střechy VB'!C116</f>
        <v>ORIENTAČNÍ SOUPIS PRACÍ</v>
      </c>
      <c r="D108" s="25"/>
      <c r="E108" s="25"/>
      <c r="F108" s="25"/>
      <c r="G108" s="25"/>
      <c r="H108" s="25"/>
      <c r="I108" s="25"/>
      <c r="J108" s="31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</row>
    <row r="109" spans="1:29" s="2" customFormat="1" ht="6.95" customHeight="1" x14ac:dyDescent="0.2">
      <c r="A109" s="25"/>
      <c r="B109" s="26"/>
      <c r="C109" s="25"/>
      <c r="D109" s="25"/>
      <c r="E109" s="25"/>
      <c r="F109" s="25"/>
      <c r="G109" s="25"/>
      <c r="H109" s="25"/>
      <c r="I109" s="25"/>
      <c r="J109" s="31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</row>
    <row r="110" spans="1:29" s="2" customFormat="1" ht="12" customHeight="1" x14ac:dyDescent="0.2">
      <c r="A110" s="25"/>
      <c r="B110" s="26"/>
      <c r="C110" s="23" t="s">
        <v>14</v>
      </c>
      <c r="D110" s="25"/>
      <c r="E110" s="25"/>
      <c r="F110" s="25"/>
      <c r="G110" s="25"/>
      <c r="H110" s="25"/>
      <c r="I110" s="25"/>
      <c r="J110" s="31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</row>
    <row r="111" spans="1:29" s="2" customFormat="1" ht="26.25" customHeight="1" x14ac:dyDescent="0.2">
      <c r="A111" s="25"/>
      <c r="B111" s="26"/>
      <c r="C111" s="25"/>
      <c r="D111" s="25"/>
      <c r="E111" s="202" t="str">
        <f>E7</f>
        <v>Údržbové a dílčí opravné práce na objektech u SPS OŘ PHA 2023-2024 - Praha město</v>
      </c>
      <c r="F111" s="203"/>
      <c r="G111" s="203"/>
      <c r="H111" s="203"/>
      <c r="I111" s="25"/>
      <c r="J111" s="31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</row>
    <row r="112" spans="1:29" s="2" customFormat="1" ht="12" customHeight="1" x14ac:dyDescent="0.2">
      <c r="A112" s="25"/>
      <c r="B112" s="26"/>
      <c r="C112" s="23" t="s">
        <v>114</v>
      </c>
      <c r="D112" s="25"/>
      <c r="E112" s="25"/>
      <c r="F112" s="25"/>
      <c r="G112" s="25"/>
      <c r="H112" s="25"/>
      <c r="I112" s="25"/>
      <c r="J112" s="31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</row>
    <row r="113" spans="1:63" s="2" customFormat="1" ht="16.5" customHeight="1" x14ac:dyDescent="0.2">
      <c r="A113" s="25"/>
      <c r="B113" s="26"/>
      <c r="C113" s="25"/>
      <c r="D113" s="25"/>
      <c r="E113" s="167" t="str">
        <f>E9</f>
        <v>016 - Vedlejší a ostatní náklady</v>
      </c>
      <c r="F113" s="201"/>
      <c r="G113" s="201"/>
      <c r="H113" s="201"/>
      <c r="I113" s="25"/>
      <c r="J113" s="31"/>
      <c r="Q113" s="25"/>
      <c r="R113" s="25"/>
      <c r="S113" s="25"/>
      <c r="T113" s="25"/>
      <c r="U113" s="25"/>
      <c r="V113" s="25"/>
      <c r="W113" s="25"/>
      <c r="X113" s="25"/>
      <c r="Y113" s="25"/>
      <c r="Z113" s="25"/>
      <c r="AA113" s="25"/>
      <c r="AB113" s="25"/>
      <c r="AC113" s="25"/>
    </row>
    <row r="114" spans="1:63" s="2" customFormat="1" ht="6.95" customHeight="1" x14ac:dyDescent="0.2">
      <c r="A114" s="25"/>
      <c r="B114" s="26"/>
      <c r="C114" s="25"/>
      <c r="D114" s="25"/>
      <c r="E114" s="25"/>
      <c r="F114" s="25"/>
      <c r="G114" s="25"/>
      <c r="H114" s="25"/>
      <c r="I114" s="25"/>
      <c r="J114" s="31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</row>
    <row r="115" spans="1:63" s="2" customFormat="1" ht="12" customHeight="1" x14ac:dyDescent="0.2">
      <c r="A115" s="25"/>
      <c r="B115" s="26"/>
      <c r="C115" s="23" t="s">
        <v>18</v>
      </c>
      <c r="D115" s="25"/>
      <c r="E115" s="25"/>
      <c r="F115" s="21" t="str">
        <f>F12</f>
        <v>obvod OŘ Praha</v>
      </c>
      <c r="G115" s="25"/>
      <c r="H115" s="25"/>
      <c r="I115" s="25"/>
      <c r="J115" s="31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</row>
    <row r="116" spans="1:63" s="2" customFormat="1" ht="6.95" customHeight="1" x14ac:dyDescent="0.2">
      <c r="A116" s="25"/>
      <c r="B116" s="26"/>
      <c r="C116" s="25"/>
      <c r="D116" s="25"/>
      <c r="E116" s="25"/>
      <c r="F116" s="25"/>
      <c r="G116" s="25"/>
      <c r="H116" s="25"/>
      <c r="I116" s="25"/>
      <c r="J116" s="31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</row>
    <row r="117" spans="1:63" s="2" customFormat="1" ht="15.2" customHeight="1" x14ac:dyDescent="0.2">
      <c r="A117" s="25"/>
      <c r="B117" s="26"/>
      <c r="C117" s="23" t="s">
        <v>22</v>
      </c>
      <c r="D117" s="25"/>
      <c r="E117" s="25"/>
      <c r="F117" s="21" t="str">
        <f>E15</f>
        <v>Správa železnic, státní organizace</v>
      </c>
      <c r="G117" s="25"/>
      <c r="H117" s="25"/>
      <c r="I117" s="25"/>
      <c r="J117" s="31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</row>
    <row r="118" spans="1:63" s="2" customFormat="1" ht="15.2" customHeight="1" x14ac:dyDescent="0.2">
      <c r="A118" s="25"/>
      <c r="B118" s="26"/>
      <c r="C118" s="23" t="s">
        <v>28</v>
      </c>
      <c r="D118" s="25"/>
      <c r="E118" s="25"/>
      <c r="F118" s="21" t="str">
        <f>IF(E18="","",E18)</f>
        <v xml:space="preserve"> </v>
      </c>
      <c r="G118" s="25"/>
      <c r="H118" s="25"/>
      <c r="I118" s="25"/>
      <c r="J118" s="31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</row>
    <row r="119" spans="1:63" s="2" customFormat="1" ht="10.35" customHeight="1" x14ac:dyDescent="0.2">
      <c r="A119" s="25"/>
      <c r="B119" s="26"/>
      <c r="C119" s="25"/>
      <c r="D119" s="25"/>
      <c r="E119" s="25"/>
      <c r="F119" s="25"/>
      <c r="G119" s="25"/>
      <c r="H119" s="25"/>
      <c r="I119" s="25"/>
      <c r="J119" s="31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</row>
    <row r="120" spans="1:63" s="11" customFormat="1" ht="29.25" customHeight="1" x14ac:dyDescent="0.2">
      <c r="A120" s="94"/>
      <c r="B120" s="95"/>
      <c r="C120" s="96" t="s">
        <v>131</v>
      </c>
      <c r="D120" s="97" t="s">
        <v>43</v>
      </c>
      <c r="E120" s="97" t="s">
        <v>40</v>
      </c>
      <c r="F120" s="97" t="s">
        <v>41</v>
      </c>
      <c r="G120" s="97" t="s">
        <v>132</v>
      </c>
      <c r="H120" s="97" t="s">
        <v>133</v>
      </c>
      <c r="I120" s="98" t="s">
        <v>134</v>
      </c>
      <c r="J120" s="99"/>
      <c r="K120" s="49" t="s">
        <v>1</v>
      </c>
      <c r="L120" s="50" t="s">
        <v>36</v>
      </c>
      <c r="M120" s="50" t="s">
        <v>135</v>
      </c>
      <c r="N120" s="50" t="s">
        <v>136</v>
      </c>
      <c r="O120" s="50" t="s">
        <v>137</v>
      </c>
      <c r="P120" s="50" t="s">
        <v>138</v>
      </c>
      <c r="Q120" s="50" t="s">
        <v>139</v>
      </c>
      <c r="R120" s="51" t="s">
        <v>140</v>
      </c>
      <c r="S120" s="94"/>
      <c r="T120" s="94"/>
      <c r="U120" s="94"/>
      <c r="V120" s="94"/>
      <c r="W120" s="94"/>
      <c r="X120" s="94"/>
      <c r="Y120" s="94"/>
      <c r="Z120" s="94"/>
      <c r="AA120" s="94"/>
      <c r="AB120" s="94"/>
      <c r="AC120" s="94"/>
    </row>
    <row r="121" spans="1:63" s="2" customFormat="1" ht="22.9" customHeight="1" x14ac:dyDescent="0.2">
      <c r="A121" s="25"/>
      <c r="B121" s="26"/>
      <c r="C121" s="56"/>
      <c r="D121" s="25"/>
      <c r="E121" s="25"/>
      <c r="F121" s="25"/>
      <c r="G121" s="25"/>
      <c r="H121" s="25"/>
      <c r="I121" s="25"/>
      <c r="J121" s="26"/>
      <c r="K121" s="52"/>
      <c r="L121" s="43"/>
      <c r="M121" s="53"/>
      <c r="N121" s="100">
        <f>N122+N124+N126+N128+N130</f>
        <v>0</v>
      </c>
      <c r="O121" s="53"/>
      <c r="P121" s="100">
        <f>P122+P124+P126+P128+P130</f>
        <v>0</v>
      </c>
      <c r="Q121" s="53"/>
      <c r="R121" s="101">
        <f>R122+R124+R126+R128+R130</f>
        <v>0</v>
      </c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  <c r="AR121" s="14" t="s">
        <v>56</v>
      </c>
      <c r="AS121" s="14" t="s">
        <v>117</v>
      </c>
      <c r="BI121" s="102" t="e">
        <f>BI122+BI124+BI126+BI128+BI130</f>
        <v>#REF!</v>
      </c>
    </row>
    <row r="122" spans="1:63" s="12" customFormat="1" ht="25.9" customHeight="1" x14ac:dyDescent="0.2">
      <c r="B122" s="103"/>
      <c r="D122" s="104" t="s">
        <v>56</v>
      </c>
      <c r="E122" s="105" t="s">
        <v>3466</v>
      </c>
      <c r="F122" s="105" t="s">
        <v>3467</v>
      </c>
      <c r="J122" s="103"/>
      <c r="K122" s="106"/>
      <c r="L122" s="107"/>
      <c r="M122" s="107"/>
      <c r="N122" s="108">
        <f>N123</f>
        <v>0</v>
      </c>
      <c r="O122" s="107"/>
      <c r="P122" s="108">
        <f>P123</f>
        <v>0</v>
      </c>
      <c r="Q122" s="107"/>
      <c r="R122" s="109">
        <f>R123</f>
        <v>0</v>
      </c>
      <c r="AP122" s="104" t="s">
        <v>65</v>
      </c>
      <c r="AR122" s="110" t="s">
        <v>56</v>
      </c>
      <c r="AS122" s="110" t="s">
        <v>57</v>
      </c>
      <c r="AW122" s="104" t="s">
        <v>144</v>
      </c>
      <c r="BI122" s="111" t="e">
        <f>BI123</f>
        <v>#REF!</v>
      </c>
    </row>
    <row r="123" spans="1:63" s="2" customFormat="1" ht="24.2" customHeight="1" x14ac:dyDescent="0.2">
      <c r="A123" s="25"/>
      <c r="B123" s="112"/>
      <c r="C123" s="113" t="s">
        <v>65</v>
      </c>
      <c r="D123" s="113" t="s">
        <v>145</v>
      </c>
      <c r="E123" s="114" t="s">
        <v>3466</v>
      </c>
      <c r="F123" s="115" t="s">
        <v>3468</v>
      </c>
      <c r="G123" s="116" t="s">
        <v>339</v>
      </c>
      <c r="H123" s="117">
        <v>3</v>
      </c>
      <c r="I123" s="118"/>
      <c r="J123" s="26"/>
      <c r="K123" s="119" t="s">
        <v>1</v>
      </c>
      <c r="L123" s="120" t="s">
        <v>37</v>
      </c>
      <c r="M123" s="121">
        <v>0</v>
      </c>
      <c r="N123" s="121">
        <f>M123*H123</f>
        <v>0</v>
      </c>
      <c r="O123" s="121">
        <v>0</v>
      </c>
      <c r="P123" s="121">
        <f>O123*H123</f>
        <v>0</v>
      </c>
      <c r="Q123" s="121">
        <v>0</v>
      </c>
      <c r="R123" s="122">
        <f>Q123*H123</f>
        <v>0</v>
      </c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  <c r="AP123" s="123" t="s">
        <v>143</v>
      </c>
      <c r="AR123" s="123" t="s">
        <v>145</v>
      </c>
      <c r="AS123" s="123" t="s">
        <v>65</v>
      </c>
      <c r="AW123" s="14" t="s">
        <v>144</v>
      </c>
      <c r="BC123" s="124" t="e">
        <f>IF(L123="základní",#REF!,0)</f>
        <v>#REF!</v>
      </c>
      <c r="BD123" s="124">
        <f>IF(L123="snížená",#REF!,0)</f>
        <v>0</v>
      </c>
      <c r="BE123" s="124">
        <f>IF(L123="zákl. přenesená",#REF!,0)</f>
        <v>0</v>
      </c>
      <c r="BF123" s="124">
        <f>IF(L123="sníž. přenesená",#REF!,0)</f>
        <v>0</v>
      </c>
      <c r="BG123" s="124">
        <f>IF(L123="nulová",#REF!,0)</f>
        <v>0</v>
      </c>
      <c r="BH123" s="14" t="s">
        <v>65</v>
      </c>
      <c r="BI123" s="124" t="e">
        <f>ROUND(#REF!*H123,2)</f>
        <v>#REF!</v>
      </c>
      <c r="BJ123" s="14" t="s">
        <v>143</v>
      </c>
      <c r="BK123" s="123" t="s">
        <v>3469</v>
      </c>
    </row>
    <row r="124" spans="1:63" s="12" customFormat="1" ht="25.9" customHeight="1" x14ac:dyDescent="0.2">
      <c r="B124" s="103"/>
      <c r="D124" s="104" t="s">
        <v>56</v>
      </c>
      <c r="E124" s="105" t="s">
        <v>3470</v>
      </c>
      <c r="F124" s="105" t="s">
        <v>3471</v>
      </c>
      <c r="J124" s="103"/>
      <c r="K124" s="106"/>
      <c r="L124" s="107"/>
      <c r="M124" s="107"/>
      <c r="N124" s="108">
        <f>N125</f>
        <v>0</v>
      </c>
      <c r="O124" s="107"/>
      <c r="P124" s="108">
        <f>P125</f>
        <v>0</v>
      </c>
      <c r="Q124" s="107"/>
      <c r="R124" s="109">
        <f>R125</f>
        <v>0</v>
      </c>
      <c r="AP124" s="104" t="s">
        <v>65</v>
      </c>
      <c r="AR124" s="110" t="s">
        <v>56</v>
      </c>
      <c r="AS124" s="110" t="s">
        <v>57</v>
      </c>
      <c r="AW124" s="104" t="s">
        <v>144</v>
      </c>
      <c r="BI124" s="111" t="e">
        <f>BI125</f>
        <v>#REF!</v>
      </c>
    </row>
    <row r="125" spans="1:63" s="2" customFormat="1" ht="24.2" customHeight="1" x14ac:dyDescent="0.2">
      <c r="A125" s="25"/>
      <c r="B125" s="112"/>
      <c r="C125" s="113" t="s">
        <v>67</v>
      </c>
      <c r="D125" s="113" t="s">
        <v>145</v>
      </c>
      <c r="E125" s="114" t="s">
        <v>3470</v>
      </c>
      <c r="F125" s="115" t="s">
        <v>3472</v>
      </c>
      <c r="G125" s="116" t="s">
        <v>339</v>
      </c>
      <c r="H125" s="117">
        <v>2.5</v>
      </c>
      <c r="I125" s="118"/>
      <c r="J125" s="26"/>
      <c r="K125" s="119" t="s">
        <v>1</v>
      </c>
      <c r="L125" s="120" t="s">
        <v>37</v>
      </c>
      <c r="M125" s="121">
        <v>0</v>
      </c>
      <c r="N125" s="121">
        <f>M125*H125</f>
        <v>0</v>
      </c>
      <c r="O125" s="121">
        <v>0</v>
      </c>
      <c r="P125" s="121">
        <f>O125*H125</f>
        <v>0</v>
      </c>
      <c r="Q125" s="121">
        <v>0</v>
      </c>
      <c r="R125" s="122">
        <f>Q125*H125</f>
        <v>0</v>
      </c>
      <c r="S125" s="25"/>
      <c r="T125" s="25"/>
      <c r="U125" s="25"/>
      <c r="V125" s="25"/>
      <c r="W125" s="25"/>
      <c r="X125" s="25"/>
      <c r="Y125" s="25"/>
      <c r="Z125" s="25"/>
      <c r="AA125" s="25"/>
      <c r="AB125" s="25"/>
      <c r="AC125" s="25"/>
      <c r="AP125" s="123" t="s">
        <v>143</v>
      </c>
      <c r="AR125" s="123" t="s">
        <v>145</v>
      </c>
      <c r="AS125" s="123" t="s">
        <v>65</v>
      </c>
      <c r="AW125" s="14" t="s">
        <v>144</v>
      </c>
      <c r="BC125" s="124" t="e">
        <f>IF(L125="základní",#REF!,0)</f>
        <v>#REF!</v>
      </c>
      <c r="BD125" s="124">
        <f>IF(L125="snížená",#REF!,0)</f>
        <v>0</v>
      </c>
      <c r="BE125" s="124">
        <f>IF(L125="zákl. přenesená",#REF!,0)</f>
        <v>0</v>
      </c>
      <c r="BF125" s="124">
        <f>IF(L125="sníž. přenesená",#REF!,0)</f>
        <v>0</v>
      </c>
      <c r="BG125" s="124">
        <f>IF(L125="nulová",#REF!,0)</f>
        <v>0</v>
      </c>
      <c r="BH125" s="14" t="s">
        <v>65</v>
      </c>
      <c r="BI125" s="124" t="e">
        <f>ROUND(#REF!*H125,2)</f>
        <v>#REF!</v>
      </c>
      <c r="BJ125" s="14" t="s">
        <v>143</v>
      </c>
      <c r="BK125" s="123" t="s">
        <v>3473</v>
      </c>
    </row>
    <row r="126" spans="1:63" s="12" customFormat="1" ht="25.9" customHeight="1" x14ac:dyDescent="0.2">
      <c r="B126" s="103"/>
      <c r="D126" s="104" t="s">
        <v>56</v>
      </c>
      <c r="E126" s="105" t="s">
        <v>3474</v>
      </c>
      <c r="F126" s="105" t="s">
        <v>3475</v>
      </c>
      <c r="J126" s="103"/>
      <c r="K126" s="106"/>
      <c r="L126" s="107"/>
      <c r="M126" s="107"/>
      <c r="N126" s="108">
        <f>N127</f>
        <v>0</v>
      </c>
      <c r="O126" s="107"/>
      <c r="P126" s="108">
        <f>P127</f>
        <v>0</v>
      </c>
      <c r="Q126" s="107"/>
      <c r="R126" s="109">
        <f>R127</f>
        <v>0</v>
      </c>
      <c r="AP126" s="104" t="s">
        <v>65</v>
      </c>
      <c r="AR126" s="110" t="s">
        <v>56</v>
      </c>
      <c r="AS126" s="110" t="s">
        <v>57</v>
      </c>
      <c r="AW126" s="104" t="s">
        <v>144</v>
      </c>
      <c r="BI126" s="111" t="e">
        <f>BI127</f>
        <v>#REF!</v>
      </c>
    </row>
    <row r="127" spans="1:63" s="2" customFormat="1" ht="24.2" customHeight="1" x14ac:dyDescent="0.2">
      <c r="A127" s="25"/>
      <c r="B127" s="112"/>
      <c r="C127" s="113" t="s">
        <v>151</v>
      </c>
      <c r="D127" s="113" t="s">
        <v>145</v>
      </c>
      <c r="E127" s="114" t="s">
        <v>3474</v>
      </c>
      <c r="F127" s="115" t="s">
        <v>3476</v>
      </c>
      <c r="G127" s="116" t="s">
        <v>339</v>
      </c>
      <c r="H127" s="117">
        <v>2</v>
      </c>
      <c r="I127" s="118"/>
      <c r="J127" s="26"/>
      <c r="K127" s="119" t="s">
        <v>1</v>
      </c>
      <c r="L127" s="120" t="s">
        <v>37</v>
      </c>
      <c r="M127" s="121">
        <v>0</v>
      </c>
      <c r="N127" s="121">
        <f>M127*H127</f>
        <v>0</v>
      </c>
      <c r="O127" s="121">
        <v>0</v>
      </c>
      <c r="P127" s="121">
        <f>O127*H127</f>
        <v>0</v>
      </c>
      <c r="Q127" s="121">
        <v>0</v>
      </c>
      <c r="R127" s="122">
        <f>Q127*H127</f>
        <v>0</v>
      </c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  <c r="AP127" s="123" t="s">
        <v>143</v>
      </c>
      <c r="AR127" s="123" t="s">
        <v>145</v>
      </c>
      <c r="AS127" s="123" t="s">
        <v>65</v>
      </c>
      <c r="AW127" s="14" t="s">
        <v>144</v>
      </c>
      <c r="BC127" s="124" t="e">
        <f>IF(L127="základní",#REF!,0)</f>
        <v>#REF!</v>
      </c>
      <c r="BD127" s="124">
        <f>IF(L127="snížená",#REF!,0)</f>
        <v>0</v>
      </c>
      <c r="BE127" s="124">
        <f>IF(L127="zákl. přenesená",#REF!,0)</f>
        <v>0</v>
      </c>
      <c r="BF127" s="124">
        <f>IF(L127="sníž. přenesená",#REF!,0)</f>
        <v>0</v>
      </c>
      <c r="BG127" s="124">
        <f>IF(L127="nulová",#REF!,0)</f>
        <v>0</v>
      </c>
      <c r="BH127" s="14" t="s">
        <v>65</v>
      </c>
      <c r="BI127" s="124" t="e">
        <f>ROUND(#REF!*H127,2)</f>
        <v>#REF!</v>
      </c>
      <c r="BJ127" s="14" t="s">
        <v>143</v>
      </c>
      <c r="BK127" s="123" t="s">
        <v>3477</v>
      </c>
    </row>
    <row r="128" spans="1:63" s="12" customFormat="1" ht="25.9" customHeight="1" x14ac:dyDescent="0.2">
      <c r="B128" s="103"/>
      <c r="D128" s="104" t="s">
        <v>56</v>
      </c>
      <c r="E128" s="105" t="s">
        <v>3478</v>
      </c>
      <c r="F128" s="105" t="s">
        <v>3479</v>
      </c>
      <c r="J128" s="103"/>
      <c r="K128" s="106"/>
      <c r="L128" s="107"/>
      <c r="M128" s="107"/>
      <c r="N128" s="108">
        <f>N129</f>
        <v>0</v>
      </c>
      <c r="O128" s="107"/>
      <c r="P128" s="108">
        <f>P129</f>
        <v>0</v>
      </c>
      <c r="Q128" s="107"/>
      <c r="R128" s="109">
        <f>R129</f>
        <v>0</v>
      </c>
      <c r="AP128" s="104" t="s">
        <v>65</v>
      </c>
      <c r="AR128" s="110" t="s">
        <v>56</v>
      </c>
      <c r="AS128" s="110" t="s">
        <v>57</v>
      </c>
      <c r="AW128" s="104" t="s">
        <v>144</v>
      </c>
      <c r="BI128" s="111" t="e">
        <f>BI129</f>
        <v>#REF!</v>
      </c>
    </row>
    <row r="129" spans="1:63" s="2" customFormat="1" ht="24.2" customHeight="1" x14ac:dyDescent="0.2">
      <c r="A129" s="25"/>
      <c r="B129" s="112"/>
      <c r="C129" s="113" t="s">
        <v>143</v>
      </c>
      <c r="D129" s="113" t="s">
        <v>145</v>
      </c>
      <c r="E129" s="114" t="s">
        <v>3478</v>
      </c>
      <c r="F129" s="115" t="s">
        <v>3480</v>
      </c>
      <c r="G129" s="116" t="s">
        <v>339</v>
      </c>
      <c r="H129" s="117">
        <v>1.5</v>
      </c>
      <c r="I129" s="118"/>
      <c r="J129" s="26"/>
      <c r="K129" s="119" t="s">
        <v>1</v>
      </c>
      <c r="L129" s="120" t="s">
        <v>37</v>
      </c>
      <c r="M129" s="121">
        <v>0</v>
      </c>
      <c r="N129" s="121">
        <f>M129*H129</f>
        <v>0</v>
      </c>
      <c r="O129" s="121">
        <v>0</v>
      </c>
      <c r="P129" s="121">
        <f>O129*H129</f>
        <v>0</v>
      </c>
      <c r="Q129" s="121">
        <v>0</v>
      </c>
      <c r="R129" s="122">
        <f>Q129*H129</f>
        <v>0</v>
      </c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P129" s="123" t="s">
        <v>143</v>
      </c>
      <c r="AR129" s="123" t="s">
        <v>145</v>
      </c>
      <c r="AS129" s="123" t="s">
        <v>65</v>
      </c>
      <c r="AW129" s="14" t="s">
        <v>144</v>
      </c>
      <c r="BC129" s="124" t="e">
        <f>IF(L129="základní",#REF!,0)</f>
        <v>#REF!</v>
      </c>
      <c r="BD129" s="124">
        <f>IF(L129="snížená",#REF!,0)</f>
        <v>0</v>
      </c>
      <c r="BE129" s="124">
        <f>IF(L129="zákl. přenesená",#REF!,0)</f>
        <v>0</v>
      </c>
      <c r="BF129" s="124">
        <f>IF(L129="sníž. přenesená",#REF!,0)</f>
        <v>0</v>
      </c>
      <c r="BG129" s="124">
        <f>IF(L129="nulová",#REF!,0)</f>
        <v>0</v>
      </c>
      <c r="BH129" s="14" t="s">
        <v>65</v>
      </c>
      <c r="BI129" s="124" t="e">
        <f>ROUND(#REF!*H129,2)</f>
        <v>#REF!</v>
      </c>
      <c r="BJ129" s="14" t="s">
        <v>143</v>
      </c>
      <c r="BK129" s="123" t="s">
        <v>3481</v>
      </c>
    </row>
    <row r="130" spans="1:63" s="12" customFormat="1" ht="25.9" customHeight="1" x14ac:dyDescent="0.2">
      <c r="B130" s="103"/>
      <c r="D130" s="104" t="s">
        <v>56</v>
      </c>
      <c r="E130" s="105" t="s">
        <v>3482</v>
      </c>
      <c r="F130" s="105" t="s">
        <v>3483</v>
      </c>
      <c r="J130" s="103"/>
      <c r="K130" s="106"/>
      <c r="L130" s="107"/>
      <c r="M130" s="107"/>
      <c r="N130" s="108">
        <f>N131</f>
        <v>0</v>
      </c>
      <c r="O130" s="107"/>
      <c r="P130" s="108">
        <f>P131</f>
        <v>0</v>
      </c>
      <c r="Q130" s="107"/>
      <c r="R130" s="109">
        <f>R131</f>
        <v>0</v>
      </c>
      <c r="AP130" s="104" t="s">
        <v>65</v>
      </c>
      <c r="AR130" s="110" t="s">
        <v>56</v>
      </c>
      <c r="AS130" s="110" t="s">
        <v>57</v>
      </c>
      <c r="AW130" s="104" t="s">
        <v>144</v>
      </c>
      <c r="BI130" s="111" t="e">
        <f>BI131</f>
        <v>#REF!</v>
      </c>
    </row>
    <row r="131" spans="1:63" s="2" customFormat="1" ht="24.2" customHeight="1" x14ac:dyDescent="0.2">
      <c r="A131" s="25"/>
      <c r="B131" s="112"/>
      <c r="C131" s="113" t="s">
        <v>166</v>
      </c>
      <c r="D131" s="113" t="s">
        <v>145</v>
      </c>
      <c r="E131" s="114" t="s">
        <v>3482</v>
      </c>
      <c r="F131" s="115" t="s">
        <v>3484</v>
      </c>
      <c r="G131" s="116" t="s">
        <v>339</v>
      </c>
      <c r="H131" s="117">
        <v>1</v>
      </c>
      <c r="I131" s="118"/>
      <c r="J131" s="26"/>
      <c r="K131" s="135" t="s">
        <v>1</v>
      </c>
      <c r="L131" s="136" t="s">
        <v>37</v>
      </c>
      <c r="M131" s="137">
        <v>0</v>
      </c>
      <c r="N131" s="137">
        <f>M131*H131</f>
        <v>0</v>
      </c>
      <c r="O131" s="137">
        <v>0</v>
      </c>
      <c r="P131" s="137">
        <f>O131*H131</f>
        <v>0</v>
      </c>
      <c r="Q131" s="137">
        <v>0</v>
      </c>
      <c r="R131" s="138">
        <f>Q131*H131</f>
        <v>0</v>
      </c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P131" s="123" t="s">
        <v>143</v>
      </c>
      <c r="AR131" s="123" t="s">
        <v>145</v>
      </c>
      <c r="AS131" s="123" t="s">
        <v>65</v>
      </c>
      <c r="AW131" s="14" t="s">
        <v>144</v>
      </c>
      <c r="BC131" s="124" t="e">
        <f>IF(L131="základní",#REF!,0)</f>
        <v>#REF!</v>
      </c>
      <c r="BD131" s="124">
        <f>IF(L131="snížená",#REF!,0)</f>
        <v>0</v>
      </c>
      <c r="BE131" s="124">
        <f>IF(L131="zákl. přenesená",#REF!,0)</f>
        <v>0</v>
      </c>
      <c r="BF131" s="124">
        <f>IF(L131="sníž. přenesená",#REF!,0)</f>
        <v>0</v>
      </c>
      <c r="BG131" s="124">
        <f>IF(L131="nulová",#REF!,0)</f>
        <v>0</v>
      </c>
      <c r="BH131" s="14" t="s">
        <v>65</v>
      </c>
      <c r="BI131" s="124" t="e">
        <f>ROUND(#REF!*H131,2)</f>
        <v>#REF!</v>
      </c>
      <c r="BJ131" s="14" t="s">
        <v>143</v>
      </c>
      <c r="BK131" s="123" t="s">
        <v>3485</v>
      </c>
    </row>
    <row r="132" spans="1:63" s="2" customFormat="1" ht="6.95" customHeight="1" x14ac:dyDescent="0.2">
      <c r="A132" s="25"/>
      <c r="B132" s="35"/>
      <c r="C132" s="36"/>
      <c r="D132" s="36"/>
      <c r="E132" s="36"/>
      <c r="F132" s="36"/>
      <c r="G132" s="36"/>
      <c r="H132" s="36"/>
      <c r="I132" s="36"/>
      <c r="J132" s="26"/>
      <c r="K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  <c r="AA132" s="25"/>
      <c r="AB132" s="25"/>
      <c r="AC132" s="25"/>
    </row>
  </sheetData>
  <autoFilter ref="C120:I131"/>
  <mergeCells count="9">
    <mergeCell ref="E87:H87"/>
    <mergeCell ref="E111:H111"/>
    <mergeCell ref="E113:H113"/>
    <mergeCell ref="J2:T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234"/>
  <sheetViews>
    <sheetView showGridLines="0" workbookViewId="0">
      <selection activeCell="F51" sqref="F51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91.5" style="1" customWidth="1"/>
    <col min="7" max="7" width="7.5" style="1" customWidth="1"/>
    <col min="8" max="8" width="14" style="1" customWidth="1"/>
    <col min="9" max="9" width="22.33203125" style="1" hidden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1" spans="1:44" x14ac:dyDescent="0.2">
      <c r="A1" s="79"/>
    </row>
    <row r="2" spans="1:44" s="1" customFormat="1" ht="36.950000000000003" customHeight="1" x14ac:dyDescent="0.2">
      <c r="J2" s="189" t="s">
        <v>5</v>
      </c>
      <c r="K2" s="172"/>
      <c r="L2" s="172"/>
      <c r="M2" s="172"/>
      <c r="N2" s="172"/>
      <c r="O2" s="172"/>
      <c r="P2" s="172"/>
      <c r="Q2" s="172"/>
      <c r="R2" s="172"/>
      <c r="S2" s="172"/>
      <c r="T2" s="172"/>
      <c r="AR2" s="14" t="s">
        <v>66</v>
      </c>
    </row>
    <row r="3" spans="1:4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7"/>
      <c r="AR3" s="14" t="s">
        <v>67</v>
      </c>
    </row>
    <row r="4" spans="1:44" s="1" customFormat="1" ht="24.95" customHeight="1" x14ac:dyDescent="0.2">
      <c r="B4" s="17"/>
      <c r="D4" s="18" t="s">
        <v>3488</v>
      </c>
      <c r="J4" s="17"/>
      <c r="K4" s="80" t="s">
        <v>10</v>
      </c>
      <c r="AR4" s="14" t="s">
        <v>3</v>
      </c>
    </row>
    <row r="5" spans="1:44" s="1" customFormat="1" ht="6.95" customHeight="1" x14ac:dyDescent="0.2">
      <c r="B5" s="17"/>
      <c r="J5" s="17"/>
    </row>
    <row r="6" spans="1:44" s="1" customFormat="1" ht="12" customHeight="1" x14ac:dyDescent="0.2">
      <c r="B6" s="17"/>
      <c r="D6" s="23" t="s">
        <v>14</v>
      </c>
      <c r="J6" s="17"/>
    </row>
    <row r="7" spans="1:44" s="1" customFormat="1" ht="26.25" customHeight="1" x14ac:dyDescent="0.2">
      <c r="B7" s="17"/>
      <c r="E7" s="202" t="str">
        <f>'Rekapitulace zakázky'!K6</f>
        <v>Údržbové a dílčí opravné práce na objektech u SPS OŘ PHA 2023-2024 - Praha město</v>
      </c>
      <c r="F7" s="203"/>
      <c r="G7" s="203"/>
      <c r="H7" s="203"/>
      <c r="J7" s="17"/>
    </row>
    <row r="8" spans="1:44" s="2" customFormat="1" ht="12" customHeight="1" x14ac:dyDescent="0.2">
      <c r="A8" s="25"/>
      <c r="B8" s="26"/>
      <c r="C8" s="25"/>
      <c r="D8" s="23" t="s">
        <v>114</v>
      </c>
      <c r="E8" s="25"/>
      <c r="F8" s="25"/>
      <c r="G8" s="25"/>
      <c r="H8" s="25"/>
      <c r="I8" s="25"/>
      <c r="J8" s="31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</row>
    <row r="9" spans="1:44" s="2" customFormat="1" ht="16.5" customHeight="1" x14ac:dyDescent="0.2">
      <c r="A9" s="25"/>
      <c r="B9" s="26"/>
      <c r="C9" s="25"/>
      <c r="D9" s="25"/>
      <c r="E9" s="167" t="s">
        <v>115</v>
      </c>
      <c r="F9" s="201"/>
      <c r="G9" s="201"/>
      <c r="H9" s="201"/>
      <c r="I9" s="25"/>
      <c r="J9" s="31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</row>
    <row r="10" spans="1:44" s="2" customFormat="1" x14ac:dyDescent="0.2">
      <c r="A10" s="25"/>
      <c r="B10" s="26"/>
      <c r="C10" s="25"/>
      <c r="D10" s="25"/>
      <c r="E10" s="25"/>
      <c r="F10" s="25"/>
      <c r="G10" s="25"/>
      <c r="H10" s="25"/>
      <c r="I10" s="25"/>
      <c r="J10" s="31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</row>
    <row r="11" spans="1:44" s="2" customFormat="1" ht="12" customHeight="1" x14ac:dyDescent="0.2">
      <c r="A11" s="25"/>
      <c r="B11" s="26"/>
      <c r="C11" s="25"/>
      <c r="D11" s="23" t="s">
        <v>16</v>
      </c>
      <c r="E11" s="25"/>
      <c r="F11" s="21" t="s">
        <v>1</v>
      </c>
      <c r="G11" s="25"/>
      <c r="H11" s="25"/>
      <c r="I11" s="25"/>
      <c r="J11" s="31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</row>
    <row r="12" spans="1:44" s="2" customFormat="1" ht="12" customHeight="1" x14ac:dyDescent="0.2">
      <c r="A12" s="25"/>
      <c r="B12" s="26"/>
      <c r="C12" s="25"/>
      <c r="D12" s="23" t="s">
        <v>18</v>
      </c>
      <c r="E12" s="25"/>
      <c r="F12" s="21" t="s">
        <v>19</v>
      </c>
      <c r="G12" s="25"/>
      <c r="H12" s="25"/>
      <c r="I12" s="25"/>
      <c r="J12" s="31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</row>
    <row r="13" spans="1:44" s="2" customFormat="1" ht="10.9" customHeight="1" x14ac:dyDescent="0.2">
      <c r="A13" s="25"/>
      <c r="B13" s="26"/>
      <c r="C13" s="25"/>
      <c r="D13" s="25"/>
      <c r="E13" s="25"/>
      <c r="F13" s="25"/>
      <c r="G13" s="25"/>
      <c r="H13" s="25"/>
      <c r="I13" s="25"/>
      <c r="J13" s="31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</row>
    <row r="14" spans="1:44" s="2" customFormat="1" ht="12" customHeight="1" x14ac:dyDescent="0.2">
      <c r="A14" s="25"/>
      <c r="B14" s="26"/>
      <c r="C14" s="25"/>
      <c r="D14" s="23" t="s">
        <v>22</v>
      </c>
      <c r="E14" s="25"/>
      <c r="F14" s="25"/>
      <c r="G14" s="25"/>
      <c r="H14" s="25"/>
      <c r="I14" s="25"/>
      <c r="J14" s="31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</row>
    <row r="15" spans="1:44" s="2" customFormat="1" ht="18" customHeight="1" x14ac:dyDescent="0.2">
      <c r="A15" s="25"/>
      <c r="B15" s="26"/>
      <c r="C15" s="25"/>
      <c r="D15" s="25"/>
      <c r="E15" s="21" t="s">
        <v>25</v>
      </c>
      <c r="F15" s="25"/>
      <c r="G15" s="25"/>
      <c r="H15" s="25"/>
      <c r="I15" s="25"/>
      <c r="J15" s="31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</row>
    <row r="16" spans="1:44" s="2" customFormat="1" ht="6.95" customHeight="1" x14ac:dyDescent="0.2">
      <c r="A16" s="25"/>
      <c r="B16" s="26"/>
      <c r="C16" s="25"/>
      <c r="D16" s="25"/>
      <c r="E16" s="25"/>
      <c r="F16" s="25"/>
      <c r="G16" s="25"/>
      <c r="H16" s="25"/>
      <c r="I16" s="25"/>
      <c r="J16" s="31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</row>
    <row r="17" spans="1:29" s="2" customFormat="1" ht="12" customHeight="1" x14ac:dyDescent="0.2">
      <c r="A17" s="25"/>
      <c r="B17" s="26"/>
      <c r="C17" s="25"/>
      <c r="D17" s="23" t="s">
        <v>28</v>
      </c>
      <c r="E17" s="25"/>
      <c r="F17" s="25"/>
      <c r="G17" s="25"/>
      <c r="H17" s="25"/>
      <c r="I17" s="25"/>
      <c r="J17" s="31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</row>
    <row r="18" spans="1:29" s="2" customFormat="1" ht="18" customHeight="1" x14ac:dyDescent="0.2">
      <c r="A18" s="25"/>
      <c r="B18" s="26"/>
      <c r="C18" s="25"/>
      <c r="D18" s="25"/>
      <c r="E18" s="171" t="str">
        <f>'Rekapitulace zakázky'!E14</f>
        <v xml:space="preserve"> </v>
      </c>
      <c r="F18" s="171"/>
      <c r="G18" s="171"/>
      <c r="H18" s="171"/>
      <c r="I18" s="25"/>
      <c r="J18" s="31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</row>
    <row r="19" spans="1:29" s="2" customFormat="1" ht="6.95" customHeight="1" x14ac:dyDescent="0.2">
      <c r="A19" s="25"/>
      <c r="B19" s="26"/>
      <c r="C19" s="25"/>
      <c r="D19" s="25"/>
      <c r="E19" s="25"/>
      <c r="F19" s="25"/>
      <c r="G19" s="25"/>
      <c r="H19" s="25"/>
      <c r="I19" s="25"/>
      <c r="J19" s="31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s="2" customFormat="1" ht="12" customHeight="1" x14ac:dyDescent="0.2">
      <c r="A20" s="25"/>
      <c r="B20" s="26"/>
      <c r="C20" s="25"/>
      <c r="D20" s="23" t="s">
        <v>30</v>
      </c>
      <c r="E20" s="25"/>
      <c r="F20" s="25"/>
      <c r="G20" s="25"/>
      <c r="H20" s="25"/>
      <c r="I20" s="25"/>
      <c r="J20" s="31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s="2" customFormat="1" ht="18" customHeight="1" x14ac:dyDescent="0.2">
      <c r="A21" s="25"/>
      <c r="B21" s="26"/>
      <c r="C21" s="25"/>
      <c r="D21" s="25"/>
      <c r="E21" s="21" t="str">
        <f>IF('Rekapitulace zakázky'!E17="","",'Rekapitulace zakázky'!E17)</f>
        <v xml:space="preserve"> </v>
      </c>
      <c r="F21" s="25"/>
      <c r="G21" s="25"/>
      <c r="H21" s="25"/>
      <c r="I21" s="25"/>
      <c r="J21" s="31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s="2" customFormat="1" ht="6.95" customHeight="1" x14ac:dyDescent="0.2">
      <c r="A22" s="25"/>
      <c r="B22" s="26"/>
      <c r="C22" s="25"/>
      <c r="D22" s="25"/>
      <c r="E22" s="25"/>
      <c r="F22" s="25"/>
      <c r="G22" s="25"/>
      <c r="H22" s="25"/>
      <c r="I22" s="25"/>
      <c r="J22" s="31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s="2" customFormat="1" ht="12" customHeight="1" x14ac:dyDescent="0.2">
      <c r="A23" s="25"/>
      <c r="B23" s="26"/>
      <c r="C23" s="25"/>
      <c r="D23" s="23" t="s">
        <v>32</v>
      </c>
      <c r="E23" s="25"/>
      <c r="F23" s="25"/>
      <c r="G23" s="25"/>
      <c r="H23" s="25"/>
      <c r="I23" s="25"/>
      <c r="J23" s="31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s="2" customFormat="1" ht="18" customHeight="1" x14ac:dyDescent="0.2">
      <c r="A24" s="25"/>
      <c r="B24" s="26"/>
      <c r="C24" s="25"/>
      <c r="D24" s="25"/>
      <c r="E24" s="21" t="s">
        <v>33</v>
      </c>
      <c r="F24" s="25"/>
      <c r="G24" s="25"/>
      <c r="H24" s="25"/>
      <c r="I24" s="25"/>
      <c r="J24" s="31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s="2" customFormat="1" ht="6.95" customHeight="1" x14ac:dyDescent="0.2">
      <c r="A25" s="25"/>
      <c r="B25" s="26"/>
      <c r="C25" s="25"/>
      <c r="D25" s="25"/>
      <c r="E25" s="25"/>
      <c r="F25" s="25"/>
      <c r="G25" s="25"/>
      <c r="H25" s="25"/>
      <c r="I25" s="25"/>
      <c r="J25" s="31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</row>
    <row r="26" spans="1:29" s="2" customFormat="1" ht="12" customHeight="1" x14ac:dyDescent="0.2">
      <c r="A26" s="25"/>
      <c r="B26" s="26"/>
      <c r="C26" s="25"/>
      <c r="D26" s="23" t="s">
        <v>34</v>
      </c>
      <c r="E26" s="25"/>
      <c r="F26" s="25"/>
      <c r="G26" s="25"/>
      <c r="H26" s="25"/>
      <c r="I26" s="25"/>
      <c r="J26" s="31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</row>
    <row r="27" spans="1:29" s="8" customFormat="1" ht="16.5" customHeight="1" x14ac:dyDescent="0.2">
      <c r="A27" s="81"/>
      <c r="B27" s="82"/>
      <c r="C27" s="81"/>
      <c r="D27" s="81"/>
      <c r="E27" s="174" t="s">
        <v>1</v>
      </c>
      <c r="F27" s="174"/>
      <c r="G27" s="174"/>
      <c r="H27" s="174"/>
      <c r="I27" s="81"/>
      <c r="J27" s="83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</row>
    <row r="28" spans="1:29" s="2" customFormat="1" ht="6.95" customHeight="1" x14ac:dyDescent="0.2">
      <c r="A28" s="25"/>
      <c r="B28" s="26"/>
      <c r="C28" s="25"/>
      <c r="D28" s="45"/>
      <c r="E28" s="45"/>
      <c r="F28" s="45"/>
      <c r="G28" s="45"/>
      <c r="H28" s="45"/>
      <c r="I28" s="25"/>
      <c r="J28" s="31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</row>
    <row r="29" spans="1:29" s="2" customFormat="1" ht="6.95" customHeight="1" x14ac:dyDescent="0.2">
      <c r="A29" s="25"/>
      <c r="B29" s="26"/>
      <c r="C29" s="25"/>
      <c r="D29" s="45"/>
      <c r="E29" s="45"/>
      <c r="F29" s="45"/>
      <c r="G29" s="45"/>
      <c r="H29" s="45"/>
      <c r="I29" s="53"/>
      <c r="J29" s="31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</row>
    <row r="30" spans="1:29" s="2" customFormat="1" ht="25.35" customHeight="1" x14ac:dyDescent="0.2">
      <c r="A30" s="25"/>
      <c r="B30" s="26"/>
      <c r="C30" s="25"/>
      <c r="D30" s="141"/>
      <c r="E30" s="45"/>
      <c r="F30" s="45"/>
      <c r="G30" s="45"/>
      <c r="H30" s="45"/>
      <c r="I30" s="25"/>
      <c r="J30" s="31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</row>
    <row r="31" spans="1:29" s="2" customFormat="1" ht="6.95" customHeight="1" x14ac:dyDescent="0.2">
      <c r="A31" s="25"/>
      <c r="B31" s="26"/>
      <c r="C31" s="25"/>
      <c r="D31" s="45"/>
      <c r="E31" s="45"/>
      <c r="F31" s="45"/>
      <c r="G31" s="45"/>
      <c r="H31" s="45"/>
      <c r="I31" s="53"/>
      <c r="J31" s="31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</row>
    <row r="32" spans="1:29" s="2" customFormat="1" ht="14.45" customHeight="1" x14ac:dyDescent="0.2">
      <c r="A32" s="25"/>
      <c r="B32" s="26"/>
      <c r="C32" s="25"/>
      <c r="D32" s="45"/>
      <c r="E32" s="45"/>
      <c r="F32" s="149"/>
      <c r="G32" s="45"/>
      <c r="H32" s="45"/>
      <c r="I32" s="25"/>
      <c r="J32" s="31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</row>
    <row r="33" spans="1:29" s="2" customFormat="1" ht="14.45" customHeight="1" x14ac:dyDescent="0.2">
      <c r="A33" s="25"/>
      <c r="B33" s="26"/>
      <c r="C33" s="25"/>
      <c r="D33" s="139"/>
      <c r="E33" s="143"/>
      <c r="F33" s="150"/>
      <c r="G33" s="45"/>
      <c r="H33" s="45"/>
      <c r="I33" s="25"/>
      <c r="J33" s="31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</row>
    <row r="34" spans="1:29" s="2" customFormat="1" ht="14.45" customHeight="1" x14ac:dyDescent="0.2">
      <c r="A34" s="25"/>
      <c r="B34" s="26"/>
      <c r="C34" s="25"/>
      <c r="D34" s="45"/>
      <c r="E34" s="143"/>
      <c r="F34" s="150"/>
      <c r="G34" s="45"/>
      <c r="H34" s="45"/>
      <c r="I34" s="25"/>
      <c r="J34" s="31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</row>
    <row r="35" spans="1:29" s="2" customFormat="1" ht="14.45" hidden="1" customHeight="1" x14ac:dyDescent="0.2">
      <c r="A35" s="25"/>
      <c r="B35" s="26"/>
      <c r="C35" s="25"/>
      <c r="D35" s="45"/>
      <c r="E35" s="143"/>
      <c r="F35" s="150"/>
      <c r="G35" s="45"/>
      <c r="H35" s="45"/>
      <c r="I35" s="25"/>
      <c r="J35" s="31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</row>
    <row r="36" spans="1:29" s="2" customFormat="1" ht="14.45" hidden="1" customHeight="1" x14ac:dyDescent="0.2">
      <c r="A36" s="25"/>
      <c r="B36" s="26"/>
      <c r="C36" s="25"/>
      <c r="D36" s="45"/>
      <c r="E36" s="143"/>
      <c r="F36" s="150"/>
      <c r="G36" s="45"/>
      <c r="H36" s="45"/>
      <c r="I36" s="25"/>
      <c r="J36" s="31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</row>
    <row r="37" spans="1:29" s="2" customFormat="1" ht="14.45" hidden="1" customHeight="1" x14ac:dyDescent="0.2">
      <c r="A37" s="25"/>
      <c r="B37" s="26"/>
      <c r="C37" s="25"/>
      <c r="D37" s="45"/>
      <c r="E37" s="143"/>
      <c r="F37" s="150"/>
      <c r="G37" s="45"/>
      <c r="H37" s="45"/>
      <c r="I37" s="25"/>
      <c r="J37" s="31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</row>
    <row r="38" spans="1:29" s="2" customFormat="1" ht="6.95" customHeight="1" x14ac:dyDescent="0.2">
      <c r="A38" s="25"/>
      <c r="B38" s="26"/>
      <c r="C38" s="25"/>
      <c r="D38" s="45"/>
      <c r="E38" s="45"/>
      <c r="F38" s="45"/>
      <c r="G38" s="45"/>
      <c r="H38" s="45"/>
      <c r="I38" s="25"/>
      <c r="J38" s="31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</row>
    <row r="39" spans="1:29" s="2" customFormat="1" ht="25.35" customHeight="1" x14ac:dyDescent="0.2">
      <c r="A39" s="25"/>
      <c r="B39" s="26"/>
      <c r="C39" s="153"/>
      <c r="D39" s="147"/>
      <c r="E39" s="146"/>
      <c r="F39" s="146"/>
      <c r="G39" s="152"/>
      <c r="H39" s="148"/>
      <c r="I39" s="85"/>
      <c r="J39" s="31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</row>
    <row r="40" spans="1:29" s="2" customFormat="1" ht="14.45" customHeight="1" x14ac:dyDescent="0.2">
      <c r="A40" s="25"/>
      <c r="B40" s="26"/>
      <c r="C40" s="25"/>
      <c r="D40" s="45"/>
      <c r="E40" s="45"/>
      <c r="F40" s="45"/>
      <c r="G40" s="45"/>
      <c r="H40" s="45"/>
      <c r="I40" s="25"/>
      <c r="J40" s="31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</row>
    <row r="41" spans="1:29" s="1" customFormat="1" ht="14.45" customHeight="1" x14ac:dyDescent="0.2">
      <c r="B41" s="17"/>
      <c r="D41" s="140"/>
      <c r="E41" s="140"/>
      <c r="F41" s="140"/>
      <c r="G41" s="140"/>
      <c r="H41" s="140"/>
      <c r="J41" s="17"/>
    </row>
    <row r="42" spans="1:29" s="1" customFormat="1" ht="14.45" customHeight="1" x14ac:dyDescent="0.2">
      <c r="B42" s="17"/>
      <c r="D42" s="140"/>
      <c r="E42" s="140"/>
      <c r="F42" s="140"/>
      <c r="G42" s="140"/>
      <c r="H42" s="140"/>
      <c r="J42" s="17"/>
    </row>
    <row r="43" spans="1:29" s="1" customFormat="1" ht="14.45" customHeight="1" x14ac:dyDescent="0.2">
      <c r="B43" s="17"/>
      <c r="D43" s="140"/>
      <c r="E43" s="140"/>
      <c r="F43" s="140"/>
      <c r="G43" s="140"/>
      <c r="H43" s="140"/>
      <c r="J43" s="17"/>
    </row>
    <row r="44" spans="1:29" s="1" customFormat="1" ht="14.45" customHeight="1" x14ac:dyDescent="0.2">
      <c r="B44" s="17"/>
      <c r="D44" s="140"/>
      <c r="E44" s="140"/>
      <c r="F44" s="140"/>
      <c r="G44" s="140"/>
      <c r="H44" s="140"/>
      <c r="J44" s="17"/>
    </row>
    <row r="45" spans="1:29" s="1" customFormat="1" ht="14.45" customHeight="1" x14ac:dyDescent="0.2">
      <c r="B45" s="17"/>
      <c r="D45" s="140"/>
      <c r="E45" s="140"/>
      <c r="F45" s="140"/>
      <c r="G45" s="140"/>
      <c r="H45" s="140"/>
      <c r="J45" s="17"/>
    </row>
    <row r="46" spans="1:29" s="1" customFormat="1" ht="14.45" customHeight="1" x14ac:dyDescent="0.2">
      <c r="B46" s="17"/>
      <c r="D46" s="140"/>
      <c r="E46" s="140"/>
      <c r="F46" s="140"/>
      <c r="G46" s="140"/>
      <c r="H46" s="140"/>
      <c r="J46" s="17"/>
    </row>
    <row r="47" spans="1:29" s="1" customFormat="1" ht="14.45" customHeight="1" x14ac:dyDescent="0.2">
      <c r="B47" s="17"/>
      <c r="D47" s="140"/>
      <c r="E47" s="140"/>
      <c r="F47" s="140"/>
      <c r="G47" s="140"/>
      <c r="H47" s="140"/>
      <c r="J47" s="17"/>
    </row>
    <row r="48" spans="1:29" s="1" customFormat="1" ht="14.45" customHeight="1" x14ac:dyDescent="0.2">
      <c r="B48" s="17"/>
      <c r="D48" s="140"/>
      <c r="E48" s="140"/>
      <c r="F48" s="140"/>
      <c r="G48" s="140"/>
      <c r="H48" s="140"/>
      <c r="J48" s="17"/>
    </row>
    <row r="49" spans="1:29" s="1" customFormat="1" ht="14.45" customHeight="1" x14ac:dyDescent="0.2">
      <c r="B49" s="17"/>
      <c r="D49" s="140"/>
      <c r="E49" s="140"/>
      <c r="F49" s="140"/>
      <c r="G49" s="140"/>
      <c r="H49" s="140"/>
      <c r="J49" s="17"/>
    </row>
    <row r="50" spans="1:29" s="2" customFormat="1" ht="14.45" customHeight="1" x14ac:dyDescent="0.2">
      <c r="B50" s="31"/>
      <c r="D50" s="145"/>
      <c r="E50" s="144"/>
      <c r="F50" s="144"/>
      <c r="G50" s="145"/>
      <c r="H50" s="144"/>
      <c r="I50" s="32"/>
      <c r="J50" s="31"/>
    </row>
    <row r="51" spans="1:29" x14ac:dyDescent="0.2">
      <c r="B51" s="17"/>
      <c r="D51" s="140"/>
      <c r="E51" s="140"/>
      <c r="F51" s="140"/>
      <c r="G51" s="140"/>
      <c r="H51" s="140"/>
      <c r="J51" s="17"/>
    </row>
    <row r="52" spans="1:29" x14ac:dyDescent="0.2">
      <c r="B52" s="17"/>
      <c r="D52" s="140"/>
      <c r="E52" s="140"/>
      <c r="F52" s="140"/>
      <c r="G52" s="140"/>
      <c r="H52" s="140"/>
      <c r="J52" s="17"/>
    </row>
    <row r="53" spans="1:29" x14ac:dyDescent="0.2">
      <c r="B53" s="17"/>
      <c r="D53" s="140"/>
      <c r="E53" s="140"/>
      <c r="F53" s="140"/>
      <c r="G53" s="140"/>
      <c r="H53" s="140"/>
      <c r="J53" s="17"/>
    </row>
    <row r="54" spans="1:29" x14ac:dyDescent="0.2">
      <c r="B54" s="17"/>
      <c r="D54" s="140"/>
      <c r="E54" s="140"/>
      <c r="F54" s="140"/>
      <c r="G54" s="140"/>
      <c r="H54" s="140"/>
      <c r="J54" s="17"/>
    </row>
    <row r="55" spans="1:29" x14ac:dyDescent="0.2">
      <c r="B55" s="17"/>
      <c r="D55" s="140"/>
      <c r="E55" s="140"/>
      <c r="F55" s="140"/>
      <c r="G55" s="140"/>
      <c r="H55" s="140"/>
      <c r="J55" s="17"/>
    </row>
    <row r="56" spans="1:29" x14ac:dyDescent="0.2">
      <c r="B56" s="17"/>
      <c r="D56" s="140"/>
      <c r="E56" s="140"/>
      <c r="F56" s="140"/>
      <c r="G56" s="140"/>
      <c r="H56" s="140"/>
      <c r="J56" s="17"/>
    </row>
    <row r="57" spans="1:29" x14ac:dyDescent="0.2">
      <c r="B57" s="17"/>
      <c r="D57" s="140"/>
      <c r="E57" s="140"/>
      <c r="F57" s="140"/>
      <c r="G57" s="140"/>
      <c r="H57" s="140"/>
      <c r="J57" s="17"/>
    </row>
    <row r="58" spans="1:29" x14ac:dyDescent="0.2">
      <c r="B58" s="17"/>
      <c r="D58" s="140"/>
      <c r="E58" s="140"/>
      <c r="F58" s="140"/>
      <c r="G58" s="140"/>
      <c r="H58" s="140"/>
      <c r="J58" s="17"/>
    </row>
    <row r="59" spans="1:29" x14ac:dyDescent="0.2">
      <c r="B59" s="17"/>
      <c r="D59" s="140"/>
      <c r="E59" s="140"/>
      <c r="F59" s="140"/>
      <c r="G59" s="140"/>
      <c r="H59" s="140"/>
      <c r="J59" s="17"/>
    </row>
    <row r="60" spans="1:29" x14ac:dyDescent="0.2">
      <c r="B60" s="17"/>
      <c r="D60" s="140"/>
      <c r="E60" s="140"/>
      <c r="F60" s="140"/>
      <c r="G60" s="140"/>
      <c r="H60" s="140"/>
      <c r="J60" s="17"/>
    </row>
    <row r="61" spans="1:29" s="2" customFormat="1" ht="12.75" x14ac:dyDescent="0.2">
      <c r="A61" s="25"/>
      <c r="B61" s="26"/>
      <c r="C61" s="25"/>
      <c r="D61" s="143"/>
      <c r="E61" s="45"/>
      <c r="F61" s="151"/>
      <c r="G61" s="143"/>
      <c r="H61" s="45"/>
      <c r="I61" s="27"/>
      <c r="J61" s="31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</row>
    <row r="62" spans="1:29" x14ac:dyDescent="0.2">
      <c r="B62" s="17"/>
      <c r="D62" s="140"/>
      <c r="E62" s="140"/>
      <c r="F62" s="140"/>
      <c r="G62" s="140"/>
      <c r="H62" s="140"/>
      <c r="J62" s="17"/>
    </row>
    <row r="63" spans="1:29" x14ac:dyDescent="0.2">
      <c r="B63" s="17"/>
      <c r="D63" s="140"/>
      <c r="E63" s="140"/>
      <c r="F63" s="140"/>
      <c r="G63" s="140"/>
      <c r="H63" s="140"/>
      <c r="J63" s="17"/>
    </row>
    <row r="64" spans="1:29" x14ac:dyDescent="0.2">
      <c r="B64" s="17"/>
      <c r="D64" s="140"/>
      <c r="E64" s="140"/>
      <c r="F64" s="140"/>
      <c r="G64" s="140"/>
      <c r="H64" s="140"/>
      <c r="J64" s="17"/>
    </row>
    <row r="65" spans="1:29" s="2" customFormat="1" ht="12.75" x14ac:dyDescent="0.2">
      <c r="A65" s="25"/>
      <c r="B65" s="26"/>
      <c r="C65" s="25"/>
      <c r="D65" s="145"/>
      <c r="E65" s="45"/>
      <c r="F65" s="45"/>
      <c r="G65" s="145"/>
      <c r="H65" s="45"/>
      <c r="I65" s="34"/>
      <c r="J65" s="31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</row>
    <row r="66" spans="1:29" x14ac:dyDescent="0.2">
      <c r="B66" s="17"/>
      <c r="D66" s="140"/>
      <c r="E66" s="140"/>
      <c r="F66" s="140"/>
      <c r="G66" s="140"/>
      <c r="H66" s="140"/>
      <c r="J66" s="17"/>
    </row>
    <row r="67" spans="1:29" x14ac:dyDescent="0.2">
      <c r="B67" s="17"/>
      <c r="D67" s="140"/>
      <c r="E67" s="140"/>
      <c r="F67" s="140"/>
      <c r="G67" s="140"/>
      <c r="H67" s="140"/>
      <c r="J67" s="17"/>
    </row>
    <row r="68" spans="1:29" x14ac:dyDescent="0.2">
      <c r="B68" s="17"/>
      <c r="D68" s="140"/>
      <c r="E68" s="140"/>
      <c r="F68" s="140"/>
      <c r="G68" s="140"/>
      <c r="H68" s="140"/>
      <c r="J68" s="17"/>
    </row>
    <row r="69" spans="1:29" x14ac:dyDescent="0.2">
      <c r="B69" s="17"/>
      <c r="D69" s="140"/>
      <c r="E69" s="140"/>
      <c r="F69" s="140"/>
      <c r="G69" s="140"/>
      <c r="H69" s="140"/>
      <c r="J69" s="17"/>
    </row>
    <row r="70" spans="1:29" x14ac:dyDescent="0.2">
      <c r="B70" s="17"/>
      <c r="D70" s="140"/>
      <c r="E70" s="140"/>
      <c r="F70" s="140"/>
      <c r="G70" s="140"/>
      <c r="H70" s="140"/>
      <c r="J70" s="17"/>
    </row>
    <row r="71" spans="1:29" x14ac:dyDescent="0.2">
      <c r="B71" s="17"/>
      <c r="D71" s="140"/>
      <c r="E71" s="140"/>
      <c r="F71" s="140"/>
      <c r="G71" s="140"/>
      <c r="H71" s="140"/>
      <c r="J71" s="17"/>
    </row>
    <row r="72" spans="1:29" x14ac:dyDescent="0.2">
      <c r="B72" s="17"/>
      <c r="D72" s="140"/>
      <c r="E72" s="140"/>
      <c r="F72" s="140"/>
      <c r="G72" s="140"/>
      <c r="H72" s="140"/>
      <c r="J72" s="17"/>
    </row>
    <row r="73" spans="1:29" x14ac:dyDescent="0.2">
      <c r="B73" s="17"/>
      <c r="D73" s="140"/>
      <c r="E73" s="140"/>
      <c r="F73" s="140"/>
      <c r="G73" s="140"/>
      <c r="H73" s="140"/>
      <c r="J73" s="17"/>
    </row>
    <row r="74" spans="1:29" x14ac:dyDescent="0.2">
      <c r="B74" s="17"/>
      <c r="D74" s="140"/>
      <c r="E74" s="140"/>
      <c r="F74" s="140"/>
      <c r="G74" s="140"/>
      <c r="H74" s="140"/>
      <c r="J74" s="17"/>
    </row>
    <row r="75" spans="1:29" x14ac:dyDescent="0.2">
      <c r="B75" s="17"/>
      <c r="D75" s="140"/>
      <c r="E75" s="140"/>
      <c r="F75" s="140"/>
      <c r="G75" s="140"/>
      <c r="H75" s="140"/>
      <c r="J75" s="17"/>
    </row>
    <row r="76" spans="1:29" s="2" customFormat="1" ht="12.75" x14ac:dyDescent="0.2">
      <c r="A76" s="25"/>
      <c r="B76" s="26"/>
      <c r="C76" s="25"/>
      <c r="D76" s="143"/>
      <c r="E76" s="45"/>
      <c r="F76" s="151"/>
      <c r="G76" s="143"/>
      <c r="H76" s="45"/>
      <c r="I76" s="27"/>
      <c r="J76" s="31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</row>
    <row r="77" spans="1:29" s="2" customFormat="1" ht="14.45" customHeight="1" x14ac:dyDescent="0.2">
      <c r="A77" s="25"/>
      <c r="B77" s="35"/>
      <c r="C77" s="36"/>
      <c r="D77" s="36"/>
      <c r="E77" s="36"/>
      <c r="F77" s="36"/>
      <c r="G77" s="36"/>
      <c r="H77" s="36"/>
      <c r="I77" s="36"/>
      <c r="J77" s="31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</row>
    <row r="81" spans="1:45" s="2" customFormat="1" ht="6.95" customHeight="1" x14ac:dyDescent="0.2">
      <c r="A81" s="25"/>
      <c r="B81" s="37"/>
      <c r="C81" s="38"/>
      <c r="D81" s="38"/>
      <c r="E81" s="38"/>
      <c r="F81" s="38"/>
      <c r="G81" s="38"/>
      <c r="H81" s="38"/>
      <c r="I81" s="38"/>
      <c r="J81" s="31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</row>
    <row r="82" spans="1:45" s="2" customFormat="1" ht="24.95" customHeight="1" x14ac:dyDescent="0.2">
      <c r="A82" s="25"/>
      <c r="B82" s="26"/>
      <c r="C82" s="18" t="s">
        <v>3489</v>
      </c>
      <c r="D82" s="25"/>
      <c r="E82" s="25"/>
      <c r="F82" s="25"/>
      <c r="G82" s="25"/>
      <c r="H82" s="25"/>
      <c r="I82" s="25"/>
      <c r="J82" s="31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</row>
    <row r="83" spans="1:45" s="2" customFormat="1" ht="6.95" customHeight="1" x14ac:dyDescent="0.2">
      <c r="A83" s="25"/>
      <c r="B83" s="26"/>
      <c r="C83" s="25"/>
      <c r="D83" s="25"/>
      <c r="E83" s="25"/>
      <c r="F83" s="25"/>
      <c r="G83" s="25"/>
      <c r="H83" s="25"/>
      <c r="I83" s="25"/>
      <c r="J83" s="31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</row>
    <row r="84" spans="1:45" s="2" customFormat="1" ht="12" customHeight="1" x14ac:dyDescent="0.2">
      <c r="A84" s="25"/>
      <c r="B84" s="26"/>
      <c r="C84" s="23" t="s">
        <v>14</v>
      </c>
      <c r="D84" s="25"/>
      <c r="E84" s="25"/>
      <c r="F84" s="25"/>
      <c r="G84" s="25"/>
      <c r="H84" s="25"/>
      <c r="I84" s="25"/>
      <c r="J84" s="31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</row>
    <row r="85" spans="1:45" s="2" customFormat="1" ht="26.25" customHeight="1" x14ac:dyDescent="0.2">
      <c r="A85" s="25"/>
      <c r="B85" s="26"/>
      <c r="C85" s="25"/>
      <c r="D85" s="25"/>
      <c r="E85" s="202" t="str">
        <f>E7</f>
        <v>Údržbové a dílčí opravné práce na objektech u SPS OŘ PHA 2023-2024 - Praha město</v>
      </c>
      <c r="F85" s="203"/>
      <c r="G85" s="203"/>
      <c r="H85" s="203"/>
      <c r="I85" s="25"/>
      <c r="J85" s="31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</row>
    <row r="86" spans="1:45" s="2" customFormat="1" ht="12" customHeight="1" x14ac:dyDescent="0.2">
      <c r="A86" s="25"/>
      <c r="B86" s="26"/>
      <c r="C86" s="23" t="s">
        <v>114</v>
      </c>
      <c r="D86" s="25"/>
      <c r="E86" s="25"/>
      <c r="F86" s="25"/>
      <c r="G86" s="25"/>
      <c r="H86" s="25"/>
      <c r="I86" s="25"/>
      <c r="J86" s="31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</row>
    <row r="87" spans="1:45" s="2" customFormat="1" ht="16.5" customHeight="1" x14ac:dyDescent="0.2">
      <c r="A87" s="25"/>
      <c r="B87" s="26"/>
      <c r="C87" s="25"/>
      <c r="D87" s="25"/>
      <c r="E87" s="167" t="str">
        <f>E9</f>
        <v>001 - Oprava střechy VB</v>
      </c>
      <c r="F87" s="201"/>
      <c r="G87" s="201"/>
      <c r="H87" s="201"/>
      <c r="I87" s="25"/>
      <c r="J87" s="31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</row>
    <row r="88" spans="1:45" s="2" customFormat="1" ht="6.95" customHeight="1" x14ac:dyDescent="0.2">
      <c r="A88" s="25"/>
      <c r="B88" s="26"/>
      <c r="C88" s="25"/>
      <c r="D88" s="25"/>
      <c r="E88" s="25"/>
      <c r="F88" s="25"/>
      <c r="G88" s="25"/>
      <c r="H88" s="25"/>
      <c r="I88" s="25"/>
      <c r="J88" s="31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</row>
    <row r="89" spans="1:45" s="2" customFormat="1" ht="12" customHeight="1" x14ac:dyDescent="0.2">
      <c r="A89" s="25"/>
      <c r="B89" s="26"/>
      <c r="C89" s="23" t="s">
        <v>18</v>
      </c>
      <c r="D89" s="25"/>
      <c r="E89" s="25"/>
      <c r="F89" s="21" t="str">
        <f>F12</f>
        <v>Obvod OŘ Praha</v>
      </c>
      <c r="G89" s="25"/>
      <c r="H89" s="25"/>
      <c r="I89" s="25"/>
      <c r="J89" s="31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</row>
    <row r="90" spans="1:45" s="2" customFormat="1" ht="6.95" customHeight="1" x14ac:dyDescent="0.2">
      <c r="A90" s="25"/>
      <c r="B90" s="26"/>
      <c r="C90" s="25"/>
      <c r="D90" s="25"/>
      <c r="E90" s="25"/>
      <c r="F90" s="25"/>
      <c r="G90" s="25"/>
      <c r="H90" s="25"/>
      <c r="I90" s="25"/>
      <c r="J90" s="31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</row>
    <row r="91" spans="1:45" s="2" customFormat="1" ht="15.2" customHeight="1" x14ac:dyDescent="0.2">
      <c r="A91" s="25"/>
      <c r="B91" s="26"/>
      <c r="C91" s="23" t="s">
        <v>22</v>
      </c>
      <c r="D91" s="25"/>
      <c r="E91" s="25"/>
      <c r="F91" s="21" t="str">
        <f>E15</f>
        <v>Správa železnic, státní organizace</v>
      </c>
      <c r="G91" s="25"/>
      <c r="H91" s="25"/>
      <c r="I91" s="25"/>
      <c r="J91" s="31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</row>
    <row r="92" spans="1:45" s="2" customFormat="1" ht="15.2" customHeight="1" x14ac:dyDescent="0.2">
      <c r="A92" s="25"/>
      <c r="B92" s="26"/>
      <c r="C92" s="23" t="s">
        <v>28</v>
      </c>
      <c r="D92" s="25"/>
      <c r="E92" s="25"/>
      <c r="F92" s="21" t="str">
        <f>IF(E18="","",E18)</f>
        <v xml:space="preserve"> </v>
      </c>
      <c r="G92" s="25"/>
      <c r="H92" s="25"/>
      <c r="I92" s="25"/>
      <c r="J92" s="31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</row>
    <row r="93" spans="1:45" s="2" customFormat="1" ht="10.35" customHeight="1" x14ac:dyDescent="0.2">
      <c r="A93" s="25"/>
      <c r="B93" s="26"/>
      <c r="C93" s="25"/>
      <c r="D93" s="25"/>
      <c r="E93" s="25"/>
      <c r="F93" s="25"/>
      <c r="G93" s="25"/>
      <c r="H93" s="25"/>
      <c r="I93" s="25"/>
      <c r="J93" s="31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</row>
    <row r="94" spans="1:45" s="2" customFormat="1" ht="29.25" customHeight="1" x14ac:dyDescent="0.2">
      <c r="A94" s="25"/>
      <c r="B94" s="26"/>
      <c r="C94" s="86" t="s">
        <v>116</v>
      </c>
      <c r="D94" s="84"/>
      <c r="E94" s="84"/>
      <c r="F94" s="84"/>
      <c r="G94" s="84"/>
      <c r="H94" s="84"/>
      <c r="I94" s="84"/>
      <c r="J94" s="31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</row>
    <row r="95" spans="1:45" s="2" customFormat="1" ht="10.35" customHeight="1" x14ac:dyDescent="0.2">
      <c r="A95" s="25"/>
      <c r="B95" s="26"/>
      <c r="C95" s="25"/>
      <c r="D95" s="25"/>
      <c r="E95" s="25"/>
      <c r="F95" s="25"/>
      <c r="G95" s="25"/>
      <c r="H95" s="25"/>
      <c r="I95" s="25"/>
      <c r="J95" s="31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</row>
    <row r="96" spans="1:45" s="2" customFormat="1" ht="22.9" customHeight="1" x14ac:dyDescent="0.2">
      <c r="A96" s="25"/>
      <c r="B96" s="26"/>
      <c r="C96" s="87"/>
      <c r="D96" s="25"/>
      <c r="E96" s="25"/>
      <c r="F96" s="25"/>
      <c r="G96" s="25"/>
      <c r="H96" s="25"/>
      <c r="I96" s="25"/>
      <c r="J96" s="31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S96" s="14" t="s">
        <v>117</v>
      </c>
    </row>
    <row r="97" spans="1:29" s="9" customFormat="1" ht="24.95" customHeight="1" x14ac:dyDescent="0.2">
      <c r="B97" s="88"/>
      <c r="D97" s="89" t="s">
        <v>118</v>
      </c>
      <c r="E97" s="90"/>
      <c r="F97" s="90"/>
      <c r="G97" s="90"/>
      <c r="H97" s="90"/>
      <c r="J97" s="88"/>
    </row>
    <row r="98" spans="1:29" s="9" customFormat="1" ht="24.95" customHeight="1" x14ac:dyDescent="0.2">
      <c r="B98" s="88"/>
      <c r="D98" s="89" t="s">
        <v>119</v>
      </c>
      <c r="E98" s="90"/>
      <c r="F98" s="90"/>
      <c r="G98" s="90"/>
      <c r="H98" s="90"/>
      <c r="J98" s="88"/>
    </row>
    <row r="99" spans="1:29" s="10" customFormat="1" ht="19.899999999999999" customHeight="1" x14ac:dyDescent="0.2">
      <c r="B99" s="91"/>
      <c r="D99" s="92" t="s">
        <v>120</v>
      </c>
      <c r="E99" s="93"/>
      <c r="F99" s="93"/>
      <c r="G99" s="93"/>
      <c r="H99" s="93"/>
      <c r="J99" s="91"/>
    </row>
    <row r="100" spans="1:29" s="10" customFormat="1" ht="19.899999999999999" customHeight="1" x14ac:dyDescent="0.2">
      <c r="B100" s="91"/>
      <c r="D100" s="92" t="s">
        <v>121</v>
      </c>
      <c r="E100" s="93"/>
      <c r="F100" s="93"/>
      <c r="G100" s="93"/>
      <c r="H100" s="93"/>
      <c r="J100" s="91"/>
    </row>
    <row r="101" spans="1:29" s="10" customFormat="1" ht="19.899999999999999" customHeight="1" x14ac:dyDescent="0.2">
      <c r="B101" s="91"/>
      <c r="D101" s="92" t="s">
        <v>122</v>
      </c>
      <c r="E101" s="93"/>
      <c r="F101" s="93"/>
      <c r="G101" s="93"/>
      <c r="H101" s="93"/>
      <c r="J101" s="91"/>
    </row>
    <row r="102" spans="1:29" s="10" customFormat="1" ht="19.899999999999999" customHeight="1" x14ac:dyDescent="0.2">
      <c r="B102" s="91"/>
      <c r="D102" s="92" t="s">
        <v>123</v>
      </c>
      <c r="E102" s="93"/>
      <c r="F102" s="93"/>
      <c r="G102" s="93"/>
      <c r="H102" s="93"/>
      <c r="J102" s="91"/>
    </row>
    <row r="103" spans="1:29" s="9" customFormat="1" ht="24.95" customHeight="1" x14ac:dyDescent="0.2">
      <c r="B103" s="88"/>
      <c r="D103" s="89" t="s">
        <v>124</v>
      </c>
      <c r="E103" s="90"/>
      <c r="F103" s="90"/>
      <c r="G103" s="90"/>
      <c r="H103" s="90"/>
      <c r="J103" s="88"/>
    </row>
    <row r="104" spans="1:29" s="10" customFormat="1" ht="19.899999999999999" customHeight="1" x14ac:dyDescent="0.2">
      <c r="B104" s="91"/>
      <c r="D104" s="92" t="s">
        <v>125</v>
      </c>
      <c r="E104" s="93"/>
      <c r="F104" s="93"/>
      <c r="G104" s="93"/>
      <c r="H104" s="93"/>
      <c r="J104" s="91"/>
    </row>
    <row r="105" spans="1:29" s="10" customFormat="1" ht="19.899999999999999" customHeight="1" x14ac:dyDescent="0.2">
      <c r="B105" s="91"/>
      <c r="D105" s="92" t="s">
        <v>126</v>
      </c>
      <c r="E105" s="93"/>
      <c r="F105" s="93"/>
      <c r="G105" s="93"/>
      <c r="H105" s="93"/>
      <c r="J105" s="91"/>
    </row>
    <row r="106" spans="1:29" s="10" customFormat="1" ht="19.899999999999999" customHeight="1" x14ac:dyDescent="0.2">
      <c r="B106" s="91"/>
      <c r="D106" s="92" t="s">
        <v>127</v>
      </c>
      <c r="E106" s="93"/>
      <c r="F106" s="93"/>
      <c r="G106" s="93"/>
      <c r="H106" s="93"/>
      <c r="J106" s="91"/>
    </row>
    <row r="107" spans="1:29" s="10" customFormat="1" ht="19.899999999999999" customHeight="1" x14ac:dyDescent="0.2">
      <c r="B107" s="91"/>
      <c r="D107" s="92" t="s">
        <v>128</v>
      </c>
      <c r="E107" s="93"/>
      <c r="F107" s="93"/>
      <c r="G107" s="93"/>
      <c r="H107" s="93"/>
      <c r="J107" s="91"/>
    </row>
    <row r="108" spans="1:29" s="10" customFormat="1" ht="19.899999999999999" customHeight="1" x14ac:dyDescent="0.2">
      <c r="B108" s="91"/>
      <c r="D108" s="92" t="s">
        <v>129</v>
      </c>
      <c r="E108" s="93"/>
      <c r="F108" s="93"/>
      <c r="G108" s="93"/>
      <c r="H108" s="93"/>
      <c r="J108" s="91"/>
    </row>
    <row r="109" spans="1:29" s="10" customFormat="1" ht="19.899999999999999" customHeight="1" x14ac:dyDescent="0.2">
      <c r="B109" s="91"/>
      <c r="D109" s="92" t="s">
        <v>130</v>
      </c>
      <c r="E109" s="93"/>
      <c r="F109" s="93"/>
      <c r="G109" s="93"/>
      <c r="H109" s="93"/>
      <c r="J109" s="91"/>
    </row>
    <row r="110" spans="1:29" s="2" customFormat="1" ht="21.75" customHeight="1" x14ac:dyDescent="0.2">
      <c r="A110" s="25"/>
      <c r="B110" s="26"/>
      <c r="C110" s="25"/>
      <c r="D110" s="25"/>
      <c r="E110" s="25"/>
      <c r="F110" s="25"/>
      <c r="G110" s="25"/>
      <c r="H110" s="25"/>
      <c r="I110" s="25"/>
      <c r="J110" s="31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</row>
    <row r="111" spans="1:29" s="2" customFormat="1" ht="6.95" customHeight="1" x14ac:dyDescent="0.2">
      <c r="A111" s="25"/>
      <c r="B111" s="35"/>
      <c r="C111" s="36"/>
      <c r="D111" s="36"/>
      <c r="E111" s="36"/>
      <c r="F111" s="36"/>
      <c r="G111" s="36"/>
      <c r="H111" s="36"/>
      <c r="I111" s="36"/>
      <c r="J111" s="31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</row>
    <row r="115" spans="1:29" s="2" customFormat="1" ht="6.95" customHeight="1" x14ac:dyDescent="0.2">
      <c r="A115" s="25"/>
      <c r="B115" s="37"/>
      <c r="C115" s="38"/>
      <c r="D115" s="38"/>
      <c r="E115" s="38"/>
      <c r="F115" s="38"/>
      <c r="G115" s="38"/>
      <c r="H115" s="38"/>
      <c r="I115" s="38"/>
      <c r="J115" s="31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</row>
    <row r="116" spans="1:29" s="2" customFormat="1" ht="24.95" customHeight="1" x14ac:dyDescent="0.2">
      <c r="A116" s="25"/>
      <c r="B116" s="26"/>
      <c r="C116" s="18" t="s">
        <v>3487</v>
      </c>
      <c r="D116" s="25"/>
      <c r="E116" s="25"/>
      <c r="F116" s="25"/>
      <c r="G116" s="25"/>
      <c r="H116" s="25"/>
      <c r="I116" s="25"/>
      <c r="J116" s="31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</row>
    <row r="117" spans="1:29" s="2" customFormat="1" ht="6.95" customHeight="1" x14ac:dyDescent="0.2">
      <c r="A117" s="25"/>
      <c r="B117" s="26"/>
      <c r="C117" s="25"/>
      <c r="D117" s="25"/>
      <c r="E117" s="25"/>
      <c r="F117" s="25"/>
      <c r="G117" s="25"/>
      <c r="H117" s="25"/>
      <c r="I117" s="25"/>
      <c r="J117" s="31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</row>
    <row r="118" spans="1:29" s="2" customFormat="1" ht="12" customHeight="1" x14ac:dyDescent="0.2">
      <c r="A118" s="25"/>
      <c r="B118" s="26"/>
      <c r="C118" s="23" t="s">
        <v>14</v>
      </c>
      <c r="D118" s="25"/>
      <c r="E118" s="25"/>
      <c r="F118" s="25"/>
      <c r="G118" s="25"/>
      <c r="H118" s="25"/>
      <c r="I118" s="25"/>
      <c r="J118" s="31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</row>
    <row r="119" spans="1:29" s="2" customFormat="1" ht="26.25" customHeight="1" x14ac:dyDescent="0.2">
      <c r="A119" s="25"/>
      <c r="B119" s="26"/>
      <c r="C119" s="25"/>
      <c r="D119" s="25"/>
      <c r="E119" s="202" t="str">
        <f>E7</f>
        <v>Údržbové a dílčí opravné práce na objektech u SPS OŘ PHA 2023-2024 - Praha město</v>
      </c>
      <c r="F119" s="203"/>
      <c r="G119" s="203"/>
      <c r="H119" s="203"/>
      <c r="I119" s="25"/>
      <c r="J119" s="31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</row>
    <row r="120" spans="1:29" s="2" customFormat="1" ht="12" customHeight="1" x14ac:dyDescent="0.2">
      <c r="A120" s="25"/>
      <c r="B120" s="26"/>
      <c r="C120" s="23" t="s">
        <v>114</v>
      </c>
      <c r="D120" s="25"/>
      <c r="E120" s="25"/>
      <c r="F120" s="25"/>
      <c r="G120" s="25"/>
      <c r="H120" s="25"/>
      <c r="I120" s="25"/>
      <c r="J120" s="31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</row>
    <row r="121" spans="1:29" s="2" customFormat="1" ht="16.5" customHeight="1" x14ac:dyDescent="0.2">
      <c r="A121" s="25"/>
      <c r="B121" s="26"/>
      <c r="C121" s="25"/>
      <c r="D121" s="25"/>
      <c r="E121" s="167" t="str">
        <f>E9</f>
        <v>001 - Oprava střechy VB</v>
      </c>
      <c r="F121" s="201"/>
      <c r="G121" s="201"/>
      <c r="H121" s="201"/>
      <c r="I121" s="25"/>
      <c r="J121" s="31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</row>
    <row r="122" spans="1:29" s="2" customFormat="1" ht="6.95" customHeight="1" x14ac:dyDescent="0.2">
      <c r="A122" s="25"/>
      <c r="B122" s="26"/>
      <c r="C122" s="25"/>
      <c r="D122" s="25"/>
      <c r="E122" s="25"/>
      <c r="F122" s="25"/>
      <c r="G122" s="25"/>
      <c r="H122" s="25"/>
      <c r="I122" s="25"/>
      <c r="J122" s="31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</row>
    <row r="123" spans="1:29" s="2" customFormat="1" ht="12" customHeight="1" x14ac:dyDescent="0.2">
      <c r="A123" s="25"/>
      <c r="B123" s="26"/>
      <c r="C123" s="23" t="s">
        <v>18</v>
      </c>
      <c r="D123" s="25"/>
      <c r="E123" s="25"/>
      <c r="F123" s="21" t="str">
        <f>F12</f>
        <v>Obvod OŘ Praha</v>
      </c>
      <c r="G123" s="25"/>
      <c r="H123" s="25"/>
      <c r="I123" s="25"/>
      <c r="J123" s="31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</row>
    <row r="124" spans="1:29" s="2" customFormat="1" ht="6.95" customHeight="1" x14ac:dyDescent="0.2">
      <c r="A124" s="25"/>
      <c r="B124" s="26"/>
      <c r="C124" s="25"/>
      <c r="D124" s="25"/>
      <c r="E124" s="25"/>
      <c r="F124" s="25"/>
      <c r="G124" s="25"/>
      <c r="H124" s="25"/>
      <c r="I124" s="25"/>
      <c r="J124" s="31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</row>
    <row r="125" spans="1:29" s="2" customFormat="1" ht="15.2" customHeight="1" x14ac:dyDescent="0.2">
      <c r="A125" s="25"/>
      <c r="B125" s="26"/>
      <c r="C125" s="23" t="s">
        <v>22</v>
      </c>
      <c r="D125" s="25"/>
      <c r="E125" s="25"/>
      <c r="F125" s="21" t="str">
        <f>E15</f>
        <v>Správa železnic, státní organizace</v>
      </c>
      <c r="G125" s="25"/>
      <c r="H125" s="25"/>
      <c r="I125" s="25"/>
      <c r="J125" s="31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  <c r="AC125" s="25"/>
    </row>
    <row r="126" spans="1:29" s="2" customFormat="1" ht="15.2" customHeight="1" x14ac:dyDescent="0.2">
      <c r="A126" s="25"/>
      <c r="B126" s="26"/>
      <c r="C126" s="23" t="s">
        <v>28</v>
      </c>
      <c r="D126" s="25"/>
      <c r="E126" s="25"/>
      <c r="F126" s="21" t="str">
        <f>IF(E18="","",E18)</f>
        <v xml:space="preserve"> </v>
      </c>
      <c r="G126" s="25"/>
      <c r="H126" s="25"/>
      <c r="I126" s="25"/>
      <c r="J126" s="31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</row>
    <row r="127" spans="1:29" s="2" customFormat="1" ht="10.35" customHeight="1" x14ac:dyDescent="0.2">
      <c r="A127" s="25"/>
      <c r="B127" s="26"/>
      <c r="C127" s="25"/>
      <c r="D127" s="25"/>
      <c r="E127" s="25"/>
      <c r="F127" s="25"/>
      <c r="G127" s="25"/>
      <c r="H127" s="25"/>
      <c r="I127" s="25"/>
      <c r="J127" s="31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</row>
    <row r="128" spans="1:29" s="11" customFormat="1" ht="29.25" customHeight="1" x14ac:dyDescent="0.2">
      <c r="A128" s="94"/>
      <c r="B128" s="95"/>
      <c r="C128" s="96" t="s">
        <v>131</v>
      </c>
      <c r="D128" s="97" t="s">
        <v>43</v>
      </c>
      <c r="E128" s="97" t="s">
        <v>40</v>
      </c>
      <c r="F128" s="97" t="s">
        <v>41</v>
      </c>
      <c r="G128" s="97" t="s">
        <v>132</v>
      </c>
      <c r="H128" s="97" t="s">
        <v>133</v>
      </c>
      <c r="I128" s="98" t="s">
        <v>134</v>
      </c>
      <c r="J128" s="99"/>
      <c r="K128" s="49" t="s">
        <v>1</v>
      </c>
      <c r="L128" s="50" t="s">
        <v>36</v>
      </c>
      <c r="M128" s="50" t="s">
        <v>135</v>
      </c>
      <c r="N128" s="50" t="s">
        <v>136</v>
      </c>
      <c r="O128" s="50" t="s">
        <v>137</v>
      </c>
      <c r="P128" s="50" t="s">
        <v>138</v>
      </c>
      <c r="Q128" s="50" t="s">
        <v>139</v>
      </c>
      <c r="R128" s="51" t="s">
        <v>140</v>
      </c>
      <c r="S128" s="94"/>
      <c r="T128" s="94"/>
      <c r="U128" s="94"/>
      <c r="V128" s="94"/>
      <c r="W128" s="94"/>
      <c r="X128" s="94"/>
      <c r="Y128" s="94"/>
      <c r="Z128" s="94"/>
      <c r="AA128" s="94"/>
      <c r="AB128" s="94"/>
      <c r="AC128" s="94"/>
    </row>
    <row r="129" spans="1:63" s="2" customFormat="1" ht="22.9" customHeight="1" x14ac:dyDescent="0.2">
      <c r="A129" s="25"/>
      <c r="B129" s="26"/>
      <c r="C129" s="56"/>
      <c r="D129" s="25"/>
      <c r="E129" s="25"/>
      <c r="F129" s="25"/>
      <c r="G129" s="25"/>
      <c r="H129" s="25"/>
      <c r="I129" s="25"/>
      <c r="J129" s="26"/>
      <c r="K129" s="52"/>
      <c r="L129" s="43"/>
      <c r="M129" s="53"/>
      <c r="N129" s="100">
        <f>N130+N132+N161</f>
        <v>1989.2399850000002</v>
      </c>
      <c r="O129" s="53"/>
      <c r="P129" s="100">
        <f>P130+P132+P161</f>
        <v>27.208793979000003</v>
      </c>
      <c r="Q129" s="53"/>
      <c r="R129" s="101">
        <f>R130+R132+R161</f>
        <v>27.693802550000001</v>
      </c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R129" s="14" t="s">
        <v>56</v>
      </c>
      <c r="AS129" s="14" t="s">
        <v>117</v>
      </c>
      <c r="BI129" s="102" t="e">
        <f>BI130+BI132+BI161</f>
        <v>#REF!</v>
      </c>
    </row>
    <row r="130" spans="1:63" s="12" customFormat="1" ht="25.9" customHeight="1" x14ac:dyDescent="0.2">
      <c r="B130" s="103"/>
      <c r="D130" s="104" t="s">
        <v>56</v>
      </c>
      <c r="E130" s="105" t="s">
        <v>141</v>
      </c>
      <c r="F130" s="105" t="s">
        <v>142</v>
      </c>
      <c r="J130" s="103"/>
      <c r="K130" s="106"/>
      <c r="L130" s="107"/>
      <c r="M130" s="107"/>
      <c r="N130" s="108">
        <f>N131</f>
        <v>0</v>
      </c>
      <c r="O130" s="107"/>
      <c r="P130" s="108">
        <f>P131</f>
        <v>0</v>
      </c>
      <c r="Q130" s="107"/>
      <c r="R130" s="109">
        <f>R131</f>
        <v>0</v>
      </c>
      <c r="AP130" s="104" t="s">
        <v>143</v>
      </c>
      <c r="AR130" s="110" t="s">
        <v>56</v>
      </c>
      <c r="AS130" s="110" t="s">
        <v>57</v>
      </c>
      <c r="AW130" s="104" t="s">
        <v>144</v>
      </c>
      <c r="BI130" s="111" t="e">
        <f>BI131</f>
        <v>#REF!</v>
      </c>
    </row>
    <row r="131" spans="1:63" s="2" customFormat="1" ht="16.5" customHeight="1" x14ac:dyDescent="0.2">
      <c r="A131" s="25"/>
      <c r="B131" s="112"/>
      <c r="C131" s="113" t="s">
        <v>65</v>
      </c>
      <c r="D131" s="113" t="s">
        <v>145</v>
      </c>
      <c r="E131" s="114" t="s">
        <v>146</v>
      </c>
      <c r="F131" s="115" t="s">
        <v>142</v>
      </c>
      <c r="G131" s="116" t="s">
        <v>1</v>
      </c>
      <c r="H131" s="117">
        <v>0</v>
      </c>
      <c r="I131" s="118"/>
      <c r="J131" s="26"/>
      <c r="K131" s="119" t="s">
        <v>1</v>
      </c>
      <c r="L131" s="120" t="s">
        <v>37</v>
      </c>
      <c r="M131" s="121">
        <v>0</v>
      </c>
      <c r="N131" s="121">
        <f>M131*H131</f>
        <v>0</v>
      </c>
      <c r="O131" s="121">
        <v>0</v>
      </c>
      <c r="P131" s="121">
        <f>O131*H131</f>
        <v>0</v>
      </c>
      <c r="Q131" s="121">
        <v>0</v>
      </c>
      <c r="R131" s="122">
        <f>Q131*H131</f>
        <v>0</v>
      </c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P131" s="123" t="s">
        <v>147</v>
      </c>
      <c r="AR131" s="123" t="s">
        <v>145</v>
      </c>
      <c r="AS131" s="123" t="s">
        <v>65</v>
      </c>
      <c r="AW131" s="14" t="s">
        <v>144</v>
      </c>
      <c r="BC131" s="124" t="e">
        <f>IF(L131="základní",#REF!,0)</f>
        <v>#REF!</v>
      </c>
      <c r="BD131" s="124">
        <f>IF(L131="snížená",#REF!,0)</f>
        <v>0</v>
      </c>
      <c r="BE131" s="124">
        <f>IF(L131="zákl. přenesená",#REF!,0)</f>
        <v>0</v>
      </c>
      <c r="BF131" s="124">
        <f>IF(L131="sníž. přenesená",#REF!,0)</f>
        <v>0</v>
      </c>
      <c r="BG131" s="124">
        <f>IF(L131="nulová",#REF!,0)</f>
        <v>0</v>
      </c>
      <c r="BH131" s="14" t="s">
        <v>65</v>
      </c>
      <c r="BI131" s="124" t="e">
        <f>ROUND(#REF!*H131,2)</f>
        <v>#REF!</v>
      </c>
      <c r="BJ131" s="14" t="s">
        <v>147</v>
      </c>
      <c r="BK131" s="123" t="s">
        <v>148</v>
      </c>
    </row>
    <row r="132" spans="1:63" s="12" customFormat="1" ht="25.9" customHeight="1" x14ac:dyDescent="0.2">
      <c r="B132" s="103"/>
      <c r="D132" s="104" t="s">
        <v>56</v>
      </c>
      <c r="E132" s="105" t="s">
        <v>149</v>
      </c>
      <c r="F132" s="105" t="s">
        <v>150</v>
      </c>
      <c r="J132" s="103"/>
      <c r="K132" s="106"/>
      <c r="L132" s="107"/>
      <c r="M132" s="107"/>
      <c r="N132" s="108">
        <f>N133+N137+N148+N159</f>
        <v>541.15582100000006</v>
      </c>
      <c r="O132" s="107"/>
      <c r="P132" s="108">
        <f>P133+P137+P148+P159</f>
        <v>7.3949789390000014</v>
      </c>
      <c r="Q132" s="107"/>
      <c r="R132" s="109">
        <f>R133+R137+R148+R159</f>
        <v>6.0599559999999997</v>
      </c>
      <c r="AP132" s="104" t="s">
        <v>65</v>
      </c>
      <c r="AR132" s="110" t="s">
        <v>56</v>
      </c>
      <c r="AS132" s="110" t="s">
        <v>57</v>
      </c>
      <c r="AW132" s="104" t="s">
        <v>144</v>
      </c>
      <c r="BI132" s="111" t="e">
        <f>BI133+BI137+BI148+BI159</f>
        <v>#REF!</v>
      </c>
    </row>
    <row r="133" spans="1:63" s="12" customFormat="1" ht="22.9" customHeight="1" x14ac:dyDescent="0.2">
      <c r="B133" s="103"/>
      <c r="D133" s="104" t="s">
        <v>56</v>
      </c>
      <c r="E133" s="125" t="s">
        <v>151</v>
      </c>
      <c r="F133" s="125" t="s">
        <v>152</v>
      </c>
      <c r="J133" s="103"/>
      <c r="K133" s="106"/>
      <c r="L133" s="107"/>
      <c r="M133" s="107"/>
      <c r="N133" s="108">
        <f>SUM(N134:N136)</f>
        <v>0</v>
      </c>
      <c r="O133" s="107"/>
      <c r="P133" s="108">
        <f>SUM(P134:P136)</f>
        <v>6.588897750000001</v>
      </c>
      <c r="Q133" s="107"/>
      <c r="R133" s="109">
        <f>SUM(R134:R136)</f>
        <v>0</v>
      </c>
      <c r="AP133" s="104" t="s">
        <v>65</v>
      </c>
      <c r="AR133" s="110" t="s">
        <v>56</v>
      </c>
      <c r="AS133" s="110" t="s">
        <v>65</v>
      </c>
      <c r="AW133" s="104" t="s">
        <v>144</v>
      </c>
      <c r="BI133" s="111" t="e">
        <f>SUM(BI134:BI136)</f>
        <v>#REF!</v>
      </c>
    </row>
    <row r="134" spans="1:63" s="2" customFormat="1" ht="37.9" customHeight="1" x14ac:dyDescent="0.2">
      <c r="A134" s="25"/>
      <c r="B134" s="112"/>
      <c r="C134" s="113" t="s">
        <v>67</v>
      </c>
      <c r="D134" s="113" t="s">
        <v>145</v>
      </c>
      <c r="E134" s="114" t="s">
        <v>153</v>
      </c>
      <c r="F134" s="115" t="s">
        <v>154</v>
      </c>
      <c r="G134" s="116" t="s">
        <v>155</v>
      </c>
      <c r="H134" s="117">
        <v>1.6339999999999999</v>
      </c>
      <c r="I134" s="118"/>
      <c r="J134" s="26"/>
      <c r="K134" s="119" t="s">
        <v>1</v>
      </c>
      <c r="L134" s="120" t="s">
        <v>37</v>
      </c>
      <c r="M134" s="121">
        <v>0</v>
      </c>
      <c r="N134" s="121">
        <f>M134*H134</f>
        <v>0</v>
      </c>
      <c r="O134" s="121">
        <v>1.8056000000000001</v>
      </c>
      <c r="P134" s="121">
        <f>O134*H134</f>
        <v>2.9503504</v>
      </c>
      <c r="Q134" s="121">
        <v>0</v>
      </c>
      <c r="R134" s="122">
        <f>Q134*H134</f>
        <v>0</v>
      </c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P134" s="123" t="s">
        <v>143</v>
      </c>
      <c r="AR134" s="123" t="s">
        <v>145</v>
      </c>
      <c r="AS134" s="123" t="s">
        <v>67</v>
      </c>
      <c r="AW134" s="14" t="s">
        <v>144</v>
      </c>
      <c r="BC134" s="124" t="e">
        <f>IF(L134="základní",#REF!,0)</f>
        <v>#REF!</v>
      </c>
      <c r="BD134" s="124">
        <f>IF(L134="snížená",#REF!,0)</f>
        <v>0</v>
      </c>
      <c r="BE134" s="124">
        <f>IF(L134="zákl. přenesená",#REF!,0)</f>
        <v>0</v>
      </c>
      <c r="BF134" s="124">
        <f>IF(L134="sníž. přenesená",#REF!,0)</f>
        <v>0</v>
      </c>
      <c r="BG134" s="124">
        <f>IF(L134="nulová",#REF!,0)</f>
        <v>0</v>
      </c>
      <c r="BH134" s="14" t="s">
        <v>65</v>
      </c>
      <c r="BI134" s="124" t="e">
        <f>ROUND(#REF!*H134,2)</f>
        <v>#REF!</v>
      </c>
      <c r="BJ134" s="14" t="s">
        <v>143</v>
      </c>
      <c r="BK134" s="123" t="s">
        <v>156</v>
      </c>
    </row>
    <row r="135" spans="1:63" s="2" customFormat="1" ht="33" customHeight="1" x14ac:dyDescent="0.2">
      <c r="A135" s="25"/>
      <c r="B135" s="112"/>
      <c r="C135" s="113" t="s">
        <v>151</v>
      </c>
      <c r="D135" s="113" t="s">
        <v>145</v>
      </c>
      <c r="E135" s="114" t="s">
        <v>157</v>
      </c>
      <c r="F135" s="115" t="s">
        <v>158</v>
      </c>
      <c r="G135" s="116" t="s">
        <v>155</v>
      </c>
      <c r="H135" s="117">
        <v>1.907</v>
      </c>
      <c r="I135" s="118"/>
      <c r="J135" s="26"/>
      <c r="K135" s="119" t="s">
        <v>1</v>
      </c>
      <c r="L135" s="120" t="s">
        <v>37</v>
      </c>
      <c r="M135" s="121">
        <v>0</v>
      </c>
      <c r="N135" s="121">
        <f>M135*H135</f>
        <v>0</v>
      </c>
      <c r="O135" s="121">
        <v>1.8056000000000001</v>
      </c>
      <c r="P135" s="121">
        <f>O135*H135</f>
        <v>3.4432792000000001</v>
      </c>
      <c r="Q135" s="121">
        <v>0</v>
      </c>
      <c r="R135" s="122">
        <f>Q135*H135</f>
        <v>0</v>
      </c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  <c r="AP135" s="123" t="s">
        <v>143</v>
      </c>
      <c r="AR135" s="123" t="s">
        <v>145</v>
      </c>
      <c r="AS135" s="123" t="s">
        <v>67</v>
      </c>
      <c r="AW135" s="14" t="s">
        <v>144</v>
      </c>
      <c r="BC135" s="124" t="e">
        <f>IF(L135="základní",#REF!,0)</f>
        <v>#REF!</v>
      </c>
      <c r="BD135" s="124">
        <f>IF(L135="snížená",#REF!,0)</f>
        <v>0</v>
      </c>
      <c r="BE135" s="124">
        <f>IF(L135="zákl. přenesená",#REF!,0)</f>
        <v>0</v>
      </c>
      <c r="BF135" s="124">
        <f>IF(L135="sníž. přenesená",#REF!,0)</f>
        <v>0</v>
      </c>
      <c r="BG135" s="124">
        <f>IF(L135="nulová",#REF!,0)</f>
        <v>0</v>
      </c>
      <c r="BH135" s="14" t="s">
        <v>65</v>
      </c>
      <c r="BI135" s="124" t="e">
        <f>ROUND(#REF!*H135,2)</f>
        <v>#REF!</v>
      </c>
      <c r="BJ135" s="14" t="s">
        <v>143</v>
      </c>
      <c r="BK135" s="123" t="s">
        <v>159</v>
      </c>
    </row>
    <row r="136" spans="1:63" s="2" customFormat="1" ht="37.9" customHeight="1" x14ac:dyDescent="0.2">
      <c r="A136" s="25"/>
      <c r="B136" s="112"/>
      <c r="C136" s="113" t="s">
        <v>143</v>
      </c>
      <c r="D136" s="113" t="s">
        <v>145</v>
      </c>
      <c r="E136" s="114" t="s">
        <v>160</v>
      </c>
      <c r="F136" s="115" t="s">
        <v>161</v>
      </c>
      <c r="G136" s="116" t="s">
        <v>162</v>
      </c>
      <c r="H136" s="117">
        <v>0.75700000000000001</v>
      </c>
      <c r="I136" s="118"/>
      <c r="J136" s="26"/>
      <c r="K136" s="119" t="s">
        <v>1</v>
      </c>
      <c r="L136" s="120" t="s">
        <v>37</v>
      </c>
      <c r="M136" s="121">
        <v>0</v>
      </c>
      <c r="N136" s="121">
        <f>M136*H136</f>
        <v>0</v>
      </c>
      <c r="O136" s="121">
        <v>0.25795000000000001</v>
      </c>
      <c r="P136" s="121">
        <f>O136*H136</f>
        <v>0.19526815</v>
      </c>
      <c r="Q136" s="121">
        <v>0</v>
      </c>
      <c r="R136" s="122">
        <f>Q136*H136</f>
        <v>0</v>
      </c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P136" s="123" t="s">
        <v>143</v>
      </c>
      <c r="AR136" s="123" t="s">
        <v>145</v>
      </c>
      <c r="AS136" s="123" t="s">
        <v>67</v>
      </c>
      <c r="AW136" s="14" t="s">
        <v>144</v>
      </c>
      <c r="BC136" s="124" t="e">
        <f>IF(L136="základní",#REF!,0)</f>
        <v>#REF!</v>
      </c>
      <c r="BD136" s="124">
        <f>IF(L136="snížená",#REF!,0)</f>
        <v>0</v>
      </c>
      <c r="BE136" s="124">
        <f>IF(L136="zákl. přenesená",#REF!,0)</f>
        <v>0</v>
      </c>
      <c r="BF136" s="124">
        <f>IF(L136="sníž. přenesená",#REF!,0)</f>
        <v>0</v>
      </c>
      <c r="BG136" s="124">
        <f>IF(L136="nulová",#REF!,0)</f>
        <v>0</v>
      </c>
      <c r="BH136" s="14" t="s">
        <v>65</v>
      </c>
      <c r="BI136" s="124" t="e">
        <f>ROUND(#REF!*H136,2)</f>
        <v>#REF!</v>
      </c>
      <c r="BJ136" s="14" t="s">
        <v>143</v>
      </c>
      <c r="BK136" s="123" t="s">
        <v>163</v>
      </c>
    </row>
    <row r="137" spans="1:63" s="12" customFormat="1" ht="22.9" customHeight="1" x14ac:dyDescent="0.2">
      <c r="B137" s="103"/>
      <c r="D137" s="104" t="s">
        <v>56</v>
      </c>
      <c r="E137" s="125" t="s">
        <v>164</v>
      </c>
      <c r="F137" s="125" t="s">
        <v>165</v>
      </c>
      <c r="J137" s="103"/>
      <c r="K137" s="106"/>
      <c r="L137" s="107"/>
      <c r="M137" s="107"/>
      <c r="N137" s="108">
        <f>SUM(N138:N147)</f>
        <v>361.26990499999999</v>
      </c>
      <c r="O137" s="107"/>
      <c r="P137" s="108">
        <f>SUM(P138:P147)</f>
        <v>6.8381188999999995E-2</v>
      </c>
      <c r="Q137" s="107"/>
      <c r="R137" s="109">
        <f>SUM(R138:R147)</f>
        <v>6.0599559999999997</v>
      </c>
      <c r="AP137" s="104" t="s">
        <v>65</v>
      </c>
      <c r="AR137" s="110" t="s">
        <v>56</v>
      </c>
      <c r="AS137" s="110" t="s">
        <v>65</v>
      </c>
      <c r="AW137" s="104" t="s">
        <v>144</v>
      </c>
      <c r="BI137" s="111" t="e">
        <f>SUM(BI138:BI147)</f>
        <v>#REF!</v>
      </c>
    </row>
    <row r="138" spans="1:63" s="2" customFormat="1" ht="62.65" customHeight="1" x14ac:dyDescent="0.2">
      <c r="A138" s="25"/>
      <c r="B138" s="112"/>
      <c r="C138" s="113" t="s">
        <v>166</v>
      </c>
      <c r="D138" s="113" t="s">
        <v>145</v>
      </c>
      <c r="E138" s="114" t="s">
        <v>167</v>
      </c>
      <c r="F138" s="115" t="s">
        <v>168</v>
      </c>
      <c r="G138" s="116" t="s">
        <v>169</v>
      </c>
      <c r="H138" s="117">
        <v>0.75700000000000001</v>
      </c>
      <c r="I138" s="118"/>
      <c r="J138" s="26"/>
      <c r="K138" s="119" t="s">
        <v>1</v>
      </c>
      <c r="L138" s="120" t="s">
        <v>37</v>
      </c>
      <c r="M138" s="121">
        <v>0</v>
      </c>
      <c r="N138" s="121">
        <f t="shared" ref="N138:N147" si="0">M138*H138</f>
        <v>0</v>
      </c>
      <c r="O138" s="121">
        <v>0</v>
      </c>
      <c r="P138" s="121">
        <f t="shared" ref="P138:P147" si="1">O138*H138</f>
        <v>0</v>
      </c>
      <c r="Q138" s="121">
        <v>0</v>
      </c>
      <c r="R138" s="122">
        <f t="shared" ref="R138:R147" si="2">Q138*H138</f>
        <v>0</v>
      </c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P138" s="123" t="s">
        <v>147</v>
      </c>
      <c r="AR138" s="123" t="s">
        <v>145</v>
      </c>
      <c r="AS138" s="123" t="s">
        <v>67</v>
      </c>
      <c r="AW138" s="14" t="s">
        <v>144</v>
      </c>
      <c r="BC138" s="124" t="e">
        <f>IF(L138="základní",#REF!,0)</f>
        <v>#REF!</v>
      </c>
      <c r="BD138" s="124">
        <f>IF(L138="snížená",#REF!,0)</f>
        <v>0</v>
      </c>
      <c r="BE138" s="124">
        <f>IF(L138="zákl. přenesená",#REF!,0)</f>
        <v>0</v>
      </c>
      <c r="BF138" s="124">
        <f>IF(L138="sníž. přenesená",#REF!,0)</f>
        <v>0</v>
      </c>
      <c r="BG138" s="124">
        <f>IF(L138="nulová",#REF!,0)</f>
        <v>0</v>
      </c>
      <c r="BH138" s="14" t="s">
        <v>65</v>
      </c>
      <c r="BI138" s="124" t="e">
        <f>ROUND(#REF!*H138,2)</f>
        <v>#REF!</v>
      </c>
      <c r="BJ138" s="14" t="s">
        <v>147</v>
      </c>
      <c r="BK138" s="123" t="s">
        <v>170</v>
      </c>
    </row>
    <row r="139" spans="1:63" s="2" customFormat="1" ht="33" customHeight="1" x14ac:dyDescent="0.2">
      <c r="A139" s="25"/>
      <c r="B139" s="112"/>
      <c r="C139" s="113" t="s">
        <v>171</v>
      </c>
      <c r="D139" s="113" t="s">
        <v>145</v>
      </c>
      <c r="E139" s="114" t="s">
        <v>172</v>
      </c>
      <c r="F139" s="115" t="s">
        <v>173</v>
      </c>
      <c r="G139" s="116" t="s">
        <v>169</v>
      </c>
      <c r="H139" s="117">
        <v>0.75700000000000001</v>
      </c>
      <c r="I139" s="118"/>
      <c r="J139" s="26"/>
      <c r="K139" s="119" t="s">
        <v>1</v>
      </c>
      <c r="L139" s="120" t="s">
        <v>37</v>
      </c>
      <c r="M139" s="121">
        <v>0</v>
      </c>
      <c r="N139" s="121">
        <f t="shared" si="0"/>
        <v>0</v>
      </c>
      <c r="O139" s="121">
        <v>0</v>
      </c>
      <c r="P139" s="121">
        <f t="shared" si="1"/>
        <v>0</v>
      </c>
      <c r="Q139" s="121">
        <v>0</v>
      </c>
      <c r="R139" s="122">
        <f t="shared" si="2"/>
        <v>0</v>
      </c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P139" s="123" t="s">
        <v>143</v>
      </c>
      <c r="AR139" s="123" t="s">
        <v>145</v>
      </c>
      <c r="AS139" s="123" t="s">
        <v>67</v>
      </c>
      <c r="AW139" s="14" t="s">
        <v>144</v>
      </c>
      <c r="BC139" s="124" t="e">
        <f>IF(L139="základní",#REF!,0)</f>
        <v>#REF!</v>
      </c>
      <c r="BD139" s="124">
        <f>IF(L139="snížená",#REF!,0)</f>
        <v>0</v>
      </c>
      <c r="BE139" s="124">
        <f>IF(L139="zákl. přenesená",#REF!,0)</f>
        <v>0</v>
      </c>
      <c r="BF139" s="124">
        <f>IF(L139="sníž. přenesená",#REF!,0)</f>
        <v>0</v>
      </c>
      <c r="BG139" s="124">
        <f>IF(L139="nulová",#REF!,0)</f>
        <v>0</v>
      </c>
      <c r="BH139" s="14" t="s">
        <v>65</v>
      </c>
      <c r="BI139" s="124" t="e">
        <f>ROUND(#REF!*H139,2)</f>
        <v>#REF!</v>
      </c>
      <c r="BJ139" s="14" t="s">
        <v>143</v>
      </c>
      <c r="BK139" s="123" t="s">
        <v>174</v>
      </c>
    </row>
    <row r="140" spans="1:63" s="2" customFormat="1" ht="24.2" customHeight="1" x14ac:dyDescent="0.2">
      <c r="A140" s="25"/>
      <c r="B140" s="112"/>
      <c r="C140" s="113" t="s">
        <v>175</v>
      </c>
      <c r="D140" s="113" t="s">
        <v>145</v>
      </c>
      <c r="E140" s="114" t="s">
        <v>176</v>
      </c>
      <c r="F140" s="115" t="s">
        <v>177</v>
      </c>
      <c r="G140" s="116" t="s">
        <v>178</v>
      </c>
      <c r="H140" s="117">
        <v>541.68700000000001</v>
      </c>
      <c r="I140" s="118"/>
      <c r="J140" s="26"/>
      <c r="K140" s="119" t="s">
        <v>1</v>
      </c>
      <c r="L140" s="120" t="s">
        <v>37</v>
      </c>
      <c r="M140" s="121">
        <v>0.13</v>
      </c>
      <c r="N140" s="121">
        <f t="shared" si="0"/>
        <v>70.41931000000001</v>
      </c>
      <c r="O140" s="121">
        <v>0</v>
      </c>
      <c r="P140" s="121">
        <f t="shared" si="1"/>
        <v>0</v>
      </c>
      <c r="Q140" s="121">
        <v>0</v>
      </c>
      <c r="R140" s="122">
        <f t="shared" si="2"/>
        <v>0</v>
      </c>
      <c r="S140" s="25"/>
      <c r="T140" s="25"/>
      <c r="U140" s="25"/>
      <c r="V140" s="25"/>
      <c r="W140" s="25"/>
      <c r="X140" s="25"/>
      <c r="Y140" s="25"/>
      <c r="Z140" s="25"/>
      <c r="AA140" s="25"/>
      <c r="AB140" s="25"/>
      <c r="AC140" s="25"/>
      <c r="AP140" s="123" t="s">
        <v>143</v>
      </c>
      <c r="AR140" s="123" t="s">
        <v>145</v>
      </c>
      <c r="AS140" s="123" t="s">
        <v>67</v>
      </c>
      <c r="AW140" s="14" t="s">
        <v>144</v>
      </c>
      <c r="BC140" s="124" t="e">
        <f>IF(L140="základní",#REF!,0)</f>
        <v>#REF!</v>
      </c>
      <c r="BD140" s="124">
        <f>IF(L140="snížená",#REF!,0)</f>
        <v>0</v>
      </c>
      <c r="BE140" s="124">
        <f>IF(L140="zákl. přenesená",#REF!,0)</f>
        <v>0</v>
      </c>
      <c r="BF140" s="124">
        <f>IF(L140="sníž. přenesená",#REF!,0)</f>
        <v>0</v>
      </c>
      <c r="BG140" s="124">
        <f>IF(L140="nulová",#REF!,0)</f>
        <v>0</v>
      </c>
      <c r="BH140" s="14" t="s">
        <v>65</v>
      </c>
      <c r="BI140" s="124" t="e">
        <f>ROUND(#REF!*H140,2)</f>
        <v>#REF!</v>
      </c>
      <c r="BJ140" s="14" t="s">
        <v>143</v>
      </c>
      <c r="BK140" s="123" t="s">
        <v>179</v>
      </c>
    </row>
    <row r="141" spans="1:63" s="2" customFormat="1" ht="24.2" customHeight="1" x14ac:dyDescent="0.2">
      <c r="A141" s="25"/>
      <c r="B141" s="112"/>
      <c r="C141" s="113" t="s">
        <v>180</v>
      </c>
      <c r="D141" s="113" t="s">
        <v>145</v>
      </c>
      <c r="E141" s="114" t="s">
        <v>181</v>
      </c>
      <c r="F141" s="115" t="s">
        <v>182</v>
      </c>
      <c r="G141" s="116" t="s">
        <v>178</v>
      </c>
      <c r="H141" s="117">
        <v>491.95100000000002</v>
      </c>
      <c r="I141" s="118"/>
      <c r="J141" s="26"/>
      <c r="K141" s="119" t="s">
        <v>1</v>
      </c>
      <c r="L141" s="120" t="s">
        <v>37</v>
      </c>
      <c r="M141" s="121">
        <v>6.3E-2</v>
      </c>
      <c r="N141" s="121">
        <f t="shared" si="0"/>
        <v>30.992913000000001</v>
      </c>
      <c r="O141" s="121">
        <v>0</v>
      </c>
      <c r="P141" s="121">
        <f t="shared" si="1"/>
        <v>0</v>
      </c>
      <c r="Q141" s="121">
        <v>0</v>
      </c>
      <c r="R141" s="122">
        <f t="shared" si="2"/>
        <v>0</v>
      </c>
      <c r="S141" s="25"/>
      <c r="T141" s="25"/>
      <c r="U141" s="25"/>
      <c r="V141" s="25"/>
      <c r="W141" s="25"/>
      <c r="X141" s="25"/>
      <c r="Y141" s="25"/>
      <c r="Z141" s="25"/>
      <c r="AA141" s="25"/>
      <c r="AB141" s="25"/>
      <c r="AC141" s="25"/>
      <c r="AP141" s="123" t="s">
        <v>143</v>
      </c>
      <c r="AR141" s="123" t="s">
        <v>145</v>
      </c>
      <c r="AS141" s="123" t="s">
        <v>67</v>
      </c>
      <c r="AW141" s="14" t="s">
        <v>144</v>
      </c>
      <c r="BC141" s="124" t="e">
        <f>IF(L141="základní",#REF!,0)</f>
        <v>#REF!</v>
      </c>
      <c r="BD141" s="124">
        <f>IF(L141="snížená",#REF!,0)</f>
        <v>0</v>
      </c>
      <c r="BE141" s="124">
        <f>IF(L141="zákl. přenesená",#REF!,0)</f>
        <v>0</v>
      </c>
      <c r="BF141" s="124">
        <f>IF(L141="sníž. přenesená",#REF!,0)</f>
        <v>0</v>
      </c>
      <c r="BG141" s="124">
        <f>IF(L141="nulová",#REF!,0)</f>
        <v>0</v>
      </c>
      <c r="BH141" s="14" t="s">
        <v>65</v>
      </c>
      <c r="BI141" s="124" t="e">
        <f>ROUND(#REF!*H141,2)</f>
        <v>#REF!</v>
      </c>
      <c r="BJ141" s="14" t="s">
        <v>143</v>
      </c>
      <c r="BK141" s="123" t="s">
        <v>183</v>
      </c>
    </row>
    <row r="142" spans="1:63" s="2" customFormat="1" ht="16.5" customHeight="1" x14ac:dyDescent="0.2">
      <c r="A142" s="25"/>
      <c r="B142" s="112"/>
      <c r="C142" s="113" t="s">
        <v>164</v>
      </c>
      <c r="D142" s="113" t="s">
        <v>145</v>
      </c>
      <c r="E142" s="114" t="s">
        <v>184</v>
      </c>
      <c r="F142" s="115" t="s">
        <v>185</v>
      </c>
      <c r="G142" s="116" t="s">
        <v>178</v>
      </c>
      <c r="H142" s="117">
        <v>307.375</v>
      </c>
      <c r="I142" s="118"/>
      <c r="J142" s="26"/>
      <c r="K142" s="119" t="s">
        <v>1</v>
      </c>
      <c r="L142" s="120" t="s">
        <v>37</v>
      </c>
      <c r="M142" s="121">
        <v>4.8000000000000001E-2</v>
      </c>
      <c r="N142" s="121">
        <f t="shared" si="0"/>
        <v>14.754</v>
      </c>
      <c r="O142" s="121">
        <v>1.3899999999999999E-4</v>
      </c>
      <c r="P142" s="121">
        <f t="shared" si="1"/>
        <v>4.2725124999999996E-2</v>
      </c>
      <c r="Q142" s="121">
        <v>0</v>
      </c>
      <c r="R142" s="122">
        <f t="shared" si="2"/>
        <v>0</v>
      </c>
      <c r="S142" s="25"/>
      <c r="T142" s="25"/>
      <c r="U142" s="25"/>
      <c r="V142" s="25"/>
      <c r="W142" s="25"/>
      <c r="X142" s="25"/>
      <c r="Y142" s="25"/>
      <c r="Z142" s="25"/>
      <c r="AA142" s="25"/>
      <c r="AB142" s="25"/>
      <c r="AC142" s="25"/>
      <c r="AP142" s="123" t="s">
        <v>143</v>
      </c>
      <c r="AR142" s="123" t="s">
        <v>145</v>
      </c>
      <c r="AS142" s="123" t="s">
        <v>67</v>
      </c>
      <c r="AW142" s="14" t="s">
        <v>144</v>
      </c>
      <c r="BC142" s="124" t="e">
        <f>IF(L142="základní",#REF!,0)</f>
        <v>#REF!</v>
      </c>
      <c r="BD142" s="124">
        <f>IF(L142="snížená",#REF!,0)</f>
        <v>0</v>
      </c>
      <c r="BE142" s="124">
        <f>IF(L142="zákl. přenesená",#REF!,0)</f>
        <v>0</v>
      </c>
      <c r="BF142" s="124">
        <f>IF(L142="sníž. přenesená",#REF!,0)</f>
        <v>0</v>
      </c>
      <c r="BG142" s="124">
        <f>IF(L142="nulová",#REF!,0)</f>
        <v>0</v>
      </c>
      <c r="BH142" s="14" t="s">
        <v>65</v>
      </c>
      <c r="BI142" s="124" t="e">
        <f>ROUND(#REF!*H142,2)</f>
        <v>#REF!</v>
      </c>
      <c r="BJ142" s="14" t="s">
        <v>143</v>
      </c>
      <c r="BK142" s="123" t="s">
        <v>186</v>
      </c>
    </row>
    <row r="143" spans="1:63" s="2" customFormat="1" ht="16.5" customHeight="1" x14ac:dyDescent="0.2">
      <c r="A143" s="25"/>
      <c r="B143" s="112"/>
      <c r="C143" s="113" t="s">
        <v>187</v>
      </c>
      <c r="D143" s="113" t="s">
        <v>145</v>
      </c>
      <c r="E143" s="114" t="s">
        <v>188</v>
      </c>
      <c r="F143" s="115" t="s">
        <v>189</v>
      </c>
      <c r="G143" s="116" t="s">
        <v>178</v>
      </c>
      <c r="H143" s="117">
        <v>184.57599999999999</v>
      </c>
      <c r="I143" s="118"/>
      <c r="J143" s="26"/>
      <c r="K143" s="119" t="s">
        <v>1</v>
      </c>
      <c r="L143" s="120" t="s">
        <v>37</v>
      </c>
      <c r="M143" s="121">
        <v>5.5E-2</v>
      </c>
      <c r="N143" s="121">
        <f t="shared" si="0"/>
        <v>10.151679999999999</v>
      </c>
      <c r="O143" s="121">
        <v>1.3899999999999999E-4</v>
      </c>
      <c r="P143" s="121">
        <f t="shared" si="1"/>
        <v>2.5656063999999996E-2</v>
      </c>
      <c r="Q143" s="121">
        <v>0</v>
      </c>
      <c r="R143" s="122">
        <f t="shared" si="2"/>
        <v>0</v>
      </c>
      <c r="S143" s="25"/>
      <c r="T143" s="25"/>
      <c r="U143" s="25"/>
      <c r="V143" s="25"/>
      <c r="W143" s="25"/>
      <c r="X143" s="25"/>
      <c r="Y143" s="25"/>
      <c r="Z143" s="25"/>
      <c r="AA143" s="25"/>
      <c r="AB143" s="25"/>
      <c r="AC143" s="25"/>
      <c r="AP143" s="123" t="s">
        <v>143</v>
      </c>
      <c r="AR143" s="123" t="s">
        <v>145</v>
      </c>
      <c r="AS143" s="123" t="s">
        <v>67</v>
      </c>
      <c r="AW143" s="14" t="s">
        <v>144</v>
      </c>
      <c r="BC143" s="124" t="e">
        <f>IF(L143="základní",#REF!,0)</f>
        <v>#REF!</v>
      </c>
      <c r="BD143" s="124">
        <f>IF(L143="snížená",#REF!,0)</f>
        <v>0</v>
      </c>
      <c r="BE143" s="124">
        <f>IF(L143="zákl. přenesená",#REF!,0)</f>
        <v>0</v>
      </c>
      <c r="BF143" s="124">
        <f>IF(L143="sníž. přenesená",#REF!,0)</f>
        <v>0</v>
      </c>
      <c r="BG143" s="124">
        <f>IF(L143="nulová",#REF!,0)</f>
        <v>0</v>
      </c>
      <c r="BH143" s="14" t="s">
        <v>65</v>
      </c>
      <c r="BI143" s="124" t="e">
        <f>ROUND(#REF!*H143,2)</f>
        <v>#REF!</v>
      </c>
      <c r="BJ143" s="14" t="s">
        <v>143</v>
      </c>
      <c r="BK143" s="123" t="s">
        <v>190</v>
      </c>
    </row>
    <row r="144" spans="1:63" s="2" customFormat="1" ht="37.9" customHeight="1" x14ac:dyDescent="0.2">
      <c r="A144" s="25"/>
      <c r="B144" s="112"/>
      <c r="C144" s="113" t="s">
        <v>191</v>
      </c>
      <c r="D144" s="113" t="s">
        <v>145</v>
      </c>
      <c r="E144" s="114" t="s">
        <v>192</v>
      </c>
      <c r="F144" s="115" t="s">
        <v>193</v>
      </c>
      <c r="G144" s="116" t="s">
        <v>155</v>
      </c>
      <c r="H144" s="117">
        <v>45.402000000000001</v>
      </c>
      <c r="I144" s="118"/>
      <c r="J144" s="26"/>
      <c r="K144" s="119" t="s">
        <v>1</v>
      </c>
      <c r="L144" s="120" t="s">
        <v>37</v>
      </c>
      <c r="M144" s="121">
        <v>4.3789999999999996</v>
      </c>
      <c r="N144" s="121">
        <f t="shared" si="0"/>
        <v>198.81535799999997</v>
      </c>
      <c r="O144" s="121">
        <v>0</v>
      </c>
      <c r="P144" s="121">
        <f t="shared" si="1"/>
        <v>0</v>
      </c>
      <c r="Q144" s="121">
        <v>0</v>
      </c>
      <c r="R144" s="122">
        <f t="shared" si="2"/>
        <v>0</v>
      </c>
      <c r="S144" s="25"/>
      <c r="T144" s="25"/>
      <c r="U144" s="25"/>
      <c r="V144" s="25"/>
      <c r="W144" s="25"/>
      <c r="X144" s="25"/>
      <c r="Y144" s="25"/>
      <c r="Z144" s="25"/>
      <c r="AA144" s="25"/>
      <c r="AB144" s="25"/>
      <c r="AC144" s="25"/>
      <c r="AP144" s="123" t="s">
        <v>143</v>
      </c>
      <c r="AR144" s="123" t="s">
        <v>145</v>
      </c>
      <c r="AS144" s="123" t="s">
        <v>67</v>
      </c>
      <c r="AW144" s="14" t="s">
        <v>144</v>
      </c>
      <c r="BC144" s="124" t="e">
        <f>IF(L144="základní",#REF!,0)</f>
        <v>#REF!</v>
      </c>
      <c r="BD144" s="124">
        <f>IF(L144="snížená",#REF!,0)</f>
        <v>0</v>
      </c>
      <c r="BE144" s="124">
        <f>IF(L144="zákl. přenesená",#REF!,0)</f>
        <v>0</v>
      </c>
      <c r="BF144" s="124">
        <f>IF(L144="sníž. přenesená",#REF!,0)</f>
        <v>0</v>
      </c>
      <c r="BG144" s="124">
        <f>IF(L144="nulová",#REF!,0)</f>
        <v>0</v>
      </c>
      <c r="BH144" s="14" t="s">
        <v>65</v>
      </c>
      <c r="BI144" s="124" t="e">
        <f>ROUND(#REF!*H144,2)</f>
        <v>#REF!</v>
      </c>
      <c r="BJ144" s="14" t="s">
        <v>143</v>
      </c>
      <c r="BK144" s="123" t="s">
        <v>194</v>
      </c>
    </row>
    <row r="145" spans="1:63" s="2" customFormat="1" ht="24.2" customHeight="1" x14ac:dyDescent="0.2">
      <c r="A145" s="25"/>
      <c r="B145" s="112"/>
      <c r="C145" s="113" t="s">
        <v>195</v>
      </c>
      <c r="D145" s="113" t="s">
        <v>145</v>
      </c>
      <c r="E145" s="114" t="s">
        <v>196</v>
      </c>
      <c r="F145" s="115" t="s">
        <v>197</v>
      </c>
      <c r="G145" s="116" t="s">
        <v>198</v>
      </c>
      <c r="H145" s="117">
        <v>12.106999999999999</v>
      </c>
      <c r="I145" s="118"/>
      <c r="J145" s="26"/>
      <c r="K145" s="119" t="s">
        <v>1</v>
      </c>
      <c r="L145" s="120" t="s">
        <v>37</v>
      </c>
      <c r="M145" s="121">
        <v>2.2400000000000002</v>
      </c>
      <c r="N145" s="121">
        <f t="shared" si="0"/>
        <v>27.119680000000002</v>
      </c>
      <c r="O145" s="121">
        <v>0</v>
      </c>
      <c r="P145" s="121">
        <f t="shared" si="1"/>
        <v>0</v>
      </c>
      <c r="Q145" s="121">
        <v>2.1999999999999999E-2</v>
      </c>
      <c r="R145" s="122">
        <f t="shared" si="2"/>
        <v>0.26635399999999998</v>
      </c>
      <c r="S145" s="25"/>
      <c r="T145" s="25"/>
      <c r="U145" s="25"/>
      <c r="V145" s="25"/>
      <c r="W145" s="25"/>
      <c r="X145" s="25"/>
      <c r="Y145" s="25"/>
      <c r="Z145" s="25"/>
      <c r="AA145" s="25"/>
      <c r="AB145" s="25"/>
      <c r="AC145" s="25"/>
      <c r="AP145" s="123" t="s">
        <v>143</v>
      </c>
      <c r="AR145" s="123" t="s">
        <v>145</v>
      </c>
      <c r="AS145" s="123" t="s">
        <v>67</v>
      </c>
      <c r="AW145" s="14" t="s">
        <v>144</v>
      </c>
      <c r="BC145" s="124" t="e">
        <f>IF(L145="základní",#REF!,0)</f>
        <v>#REF!</v>
      </c>
      <c r="BD145" s="124">
        <f>IF(L145="snížená",#REF!,0)</f>
        <v>0</v>
      </c>
      <c r="BE145" s="124">
        <f>IF(L145="zákl. přenesená",#REF!,0)</f>
        <v>0</v>
      </c>
      <c r="BF145" s="124">
        <f>IF(L145="sníž. přenesená",#REF!,0)</f>
        <v>0</v>
      </c>
      <c r="BG145" s="124">
        <f>IF(L145="nulová",#REF!,0)</f>
        <v>0</v>
      </c>
      <c r="BH145" s="14" t="s">
        <v>65</v>
      </c>
      <c r="BI145" s="124" t="e">
        <f>ROUND(#REF!*H145,2)</f>
        <v>#REF!</v>
      </c>
      <c r="BJ145" s="14" t="s">
        <v>143</v>
      </c>
      <c r="BK145" s="123" t="s">
        <v>199</v>
      </c>
    </row>
    <row r="146" spans="1:63" s="2" customFormat="1" ht="24.2" customHeight="1" x14ac:dyDescent="0.2">
      <c r="A146" s="25"/>
      <c r="B146" s="112"/>
      <c r="C146" s="113" t="s">
        <v>200</v>
      </c>
      <c r="D146" s="113" t="s">
        <v>145</v>
      </c>
      <c r="E146" s="114" t="s">
        <v>201</v>
      </c>
      <c r="F146" s="115" t="s">
        <v>202</v>
      </c>
      <c r="G146" s="116" t="s">
        <v>155</v>
      </c>
      <c r="H146" s="117">
        <v>3.5409999999999999</v>
      </c>
      <c r="I146" s="118"/>
      <c r="J146" s="26"/>
      <c r="K146" s="119" t="s">
        <v>1</v>
      </c>
      <c r="L146" s="120" t="s">
        <v>37</v>
      </c>
      <c r="M146" s="121">
        <v>2.42</v>
      </c>
      <c r="N146" s="121">
        <f t="shared" si="0"/>
        <v>8.5692199999999996</v>
      </c>
      <c r="O146" s="121">
        <v>0</v>
      </c>
      <c r="P146" s="121">
        <f t="shared" si="1"/>
        <v>0</v>
      </c>
      <c r="Q146" s="121">
        <v>1.5940000000000001</v>
      </c>
      <c r="R146" s="122">
        <f t="shared" si="2"/>
        <v>5.6443539999999999</v>
      </c>
      <c r="S146" s="25"/>
      <c r="T146" s="25"/>
      <c r="U146" s="25"/>
      <c r="V146" s="25"/>
      <c r="W146" s="25"/>
      <c r="X146" s="25"/>
      <c r="Y146" s="25"/>
      <c r="Z146" s="25"/>
      <c r="AA146" s="25"/>
      <c r="AB146" s="25"/>
      <c r="AC146" s="25"/>
      <c r="AP146" s="123" t="s">
        <v>143</v>
      </c>
      <c r="AR146" s="123" t="s">
        <v>145</v>
      </c>
      <c r="AS146" s="123" t="s">
        <v>67</v>
      </c>
      <c r="AW146" s="14" t="s">
        <v>144</v>
      </c>
      <c r="BC146" s="124" t="e">
        <f>IF(L146="základní",#REF!,0)</f>
        <v>#REF!</v>
      </c>
      <c r="BD146" s="124">
        <f>IF(L146="snížená",#REF!,0)</f>
        <v>0</v>
      </c>
      <c r="BE146" s="124">
        <f>IF(L146="zákl. přenesená",#REF!,0)</f>
        <v>0</v>
      </c>
      <c r="BF146" s="124">
        <f>IF(L146="sníž. přenesená",#REF!,0)</f>
        <v>0</v>
      </c>
      <c r="BG146" s="124">
        <f>IF(L146="nulová",#REF!,0)</f>
        <v>0</v>
      </c>
      <c r="BH146" s="14" t="s">
        <v>65</v>
      </c>
      <c r="BI146" s="124" t="e">
        <f>ROUND(#REF!*H146,2)</f>
        <v>#REF!</v>
      </c>
      <c r="BJ146" s="14" t="s">
        <v>143</v>
      </c>
      <c r="BK146" s="123" t="s">
        <v>203</v>
      </c>
    </row>
    <row r="147" spans="1:63" s="2" customFormat="1" ht="16.5" customHeight="1" x14ac:dyDescent="0.2">
      <c r="A147" s="25"/>
      <c r="B147" s="112"/>
      <c r="C147" s="113" t="s">
        <v>204</v>
      </c>
      <c r="D147" s="113" t="s">
        <v>145</v>
      </c>
      <c r="E147" s="114" t="s">
        <v>205</v>
      </c>
      <c r="F147" s="115" t="s">
        <v>206</v>
      </c>
      <c r="G147" s="116" t="s">
        <v>178</v>
      </c>
      <c r="H147" s="117">
        <v>0.84799999999999998</v>
      </c>
      <c r="I147" s="118"/>
      <c r="J147" s="26"/>
      <c r="K147" s="119" t="s">
        <v>1</v>
      </c>
      <c r="L147" s="120" t="s">
        <v>37</v>
      </c>
      <c r="M147" s="121">
        <v>0.52800000000000002</v>
      </c>
      <c r="N147" s="121">
        <f t="shared" si="0"/>
        <v>0.44774400000000003</v>
      </c>
      <c r="O147" s="121">
        <v>0</v>
      </c>
      <c r="P147" s="121">
        <f t="shared" si="1"/>
        <v>0</v>
      </c>
      <c r="Q147" s="121">
        <v>0.17599999999999999</v>
      </c>
      <c r="R147" s="122">
        <f t="shared" si="2"/>
        <v>0.14924799999999999</v>
      </c>
      <c r="S147" s="25"/>
      <c r="T147" s="25"/>
      <c r="U147" s="25"/>
      <c r="V147" s="25"/>
      <c r="W147" s="25"/>
      <c r="X147" s="25"/>
      <c r="Y147" s="25"/>
      <c r="Z147" s="25"/>
      <c r="AA147" s="25"/>
      <c r="AB147" s="25"/>
      <c r="AC147" s="25"/>
      <c r="AP147" s="123" t="s">
        <v>143</v>
      </c>
      <c r="AR147" s="123" t="s">
        <v>145</v>
      </c>
      <c r="AS147" s="123" t="s">
        <v>67</v>
      </c>
      <c r="AW147" s="14" t="s">
        <v>144</v>
      </c>
      <c r="BC147" s="124" t="e">
        <f>IF(L147="základní",#REF!,0)</f>
        <v>#REF!</v>
      </c>
      <c r="BD147" s="124">
        <f>IF(L147="snížená",#REF!,0)</f>
        <v>0</v>
      </c>
      <c r="BE147" s="124">
        <f>IF(L147="zákl. přenesená",#REF!,0)</f>
        <v>0</v>
      </c>
      <c r="BF147" s="124">
        <f>IF(L147="sníž. přenesená",#REF!,0)</f>
        <v>0</v>
      </c>
      <c r="BG147" s="124">
        <f>IF(L147="nulová",#REF!,0)</f>
        <v>0</v>
      </c>
      <c r="BH147" s="14" t="s">
        <v>65</v>
      </c>
      <c r="BI147" s="124" t="e">
        <f>ROUND(#REF!*H147,2)</f>
        <v>#REF!</v>
      </c>
      <c r="BJ147" s="14" t="s">
        <v>143</v>
      </c>
      <c r="BK147" s="123" t="s">
        <v>207</v>
      </c>
    </row>
    <row r="148" spans="1:63" s="12" customFormat="1" ht="22.9" customHeight="1" x14ac:dyDescent="0.2">
      <c r="B148" s="103"/>
      <c r="D148" s="104" t="s">
        <v>56</v>
      </c>
      <c r="E148" s="125" t="s">
        <v>208</v>
      </c>
      <c r="F148" s="125" t="s">
        <v>209</v>
      </c>
      <c r="J148" s="103"/>
      <c r="K148" s="106"/>
      <c r="L148" s="107"/>
      <c r="M148" s="107"/>
      <c r="N148" s="108">
        <f>SUM(N149:N158)</f>
        <v>177.53430599999999</v>
      </c>
      <c r="O148" s="107"/>
      <c r="P148" s="108">
        <f>SUM(P149:P158)</f>
        <v>0.73770000000000002</v>
      </c>
      <c r="Q148" s="107"/>
      <c r="R148" s="109">
        <f>SUM(R149:R158)</f>
        <v>0</v>
      </c>
      <c r="AP148" s="104" t="s">
        <v>65</v>
      </c>
      <c r="AR148" s="110" t="s">
        <v>56</v>
      </c>
      <c r="AS148" s="110" t="s">
        <v>65</v>
      </c>
      <c r="AW148" s="104" t="s">
        <v>144</v>
      </c>
      <c r="BI148" s="111" t="e">
        <f>SUM(BI149:BI158)</f>
        <v>#REF!</v>
      </c>
    </row>
    <row r="149" spans="1:63" s="2" customFormat="1" ht="24.2" customHeight="1" x14ac:dyDescent="0.2">
      <c r="A149" s="25"/>
      <c r="B149" s="112"/>
      <c r="C149" s="113" t="s">
        <v>8</v>
      </c>
      <c r="D149" s="113" t="s">
        <v>145</v>
      </c>
      <c r="E149" s="114" t="s">
        <v>210</v>
      </c>
      <c r="F149" s="115" t="s">
        <v>211</v>
      </c>
      <c r="G149" s="116" t="s">
        <v>212</v>
      </c>
      <c r="H149" s="117">
        <v>36.884999999999998</v>
      </c>
      <c r="I149" s="118"/>
      <c r="J149" s="26"/>
      <c r="K149" s="119" t="s">
        <v>1</v>
      </c>
      <c r="L149" s="120" t="s">
        <v>37</v>
      </c>
      <c r="M149" s="121">
        <v>3.5</v>
      </c>
      <c r="N149" s="121">
        <f t="shared" ref="N149:N158" si="3">M149*H149</f>
        <v>129.0975</v>
      </c>
      <c r="O149" s="121">
        <v>0.02</v>
      </c>
      <c r="P149" s="121">
        <f t="shared" ref="P149:P158" si="4">O149*H149</f>
        <v>0.73770000000000002</v>
      </c>
      <c r="Q149" s="121">
        <v>0</v>
      </c>
      <c r="R149" s="122">
        <f t="shared" ref="R149:R158" si="5">Q149*H149</f>
        <v>0</v>
      </c>
      <c r="S149" s="25"/>
      <c r="T149" s="25"/>
      <c r="U149" s="25"/>
      <c r="V149" s="25"/>
      <c r="W149" s="25"/>
      <c r="X149" s="25"/>
      <c r="Y149" s="25"/>
      <c r="Z149" s="25"/>
      <c r="AA149" s="25"/>
      <c r="AB149" s="25"/>
      <c r="AC149" s="25"/>
      <c r="AP149" s="123" t="s">
        <v>143</v>
      </c>
      <c r="AR149" s="123" t="s">
        <v>145</v>
      </c>
      <c r="AS149" s="123" t="s">
        <v>67</v>
      </c>
      <c r="AW149" s="14" t="s">
        <v>144</v>
      </c>
      <c r="BC149" s="124" t="e">
        <f>IF(L149="základní",#REF!,0)</f>
        <v>#REF!</v>
      </c>
      <c r="BD149" s="124">
        <f>IF(L149="snížená",#REF!,0)</f>
        <v>0</v>
      </c>
      <c r="BE149" s="124">
        <f>IF(L149="zákl. přenesená",#REF!,0)</f>
        <v>0</v>
      </c>
      <c r="BF149" s="124">
        <f>IF(L149="sníž. přenesená",#REF!,0)</f>
        <v>0</v>
      </c>
      <c r="BG149" s="124">
        <f>IF(L149="nulová",#REF!,0)</f>
        <v>0</v>
      </c>
      <c r="BH149" s="14" t="s">
        <v>65</v>
      </c>
      <c r="BI149" s="124" t="e">
        <f>ROUND(#REF!*H149,2)</f>
        <v>#REF!</v>
      </c>
      <c r="BJ149" s="14" t="s">
        <v>143</v>
      </c>
      <c r="BK149" s="123" t="s">
        <v>213</v>
      </c>
    </row>
    <row r="150" spans="1:63" s="2" customFormat="1" ht="24.2" customHeight="1" x14ac:dyDescent="0.2">
      <c r="A150" s="25"/>
      <c r="B150" s="112"/>
      <c r="C150" s="113" t="s">
        <v>214</v>
      </c>
      <c r="D150" s="113" t="s">
        <v>145</v>
      </c>
      <c r="E150" s="114" t="s">
        <v>215</v>
      </c>
      <c r="F150" s="115" t="s">
        <v>216</v>
      </c>
      <c r="G150" s="116" t="s">
        <v>212</v>
      </c>
      <c r="H150" s="117">
        <v>27.693999999999999</v>
      </c>
      <c r="I150" s="118"/>
      <c r="J150" s="26"/>
      <c r="K150" s="119" t="s">
        <v>1</v>
      </c>
      <c r="L150" s="120" t="s">
        <v>37</v>
      </c>
      <c r="M150" s="121">
        <v>1.51</v>
      </c>
      <c r="N150" s="121">
        <f t="shared" si="3"/>
        <v>41.81794</v>
      </c>
      <c r="O150" s="121">
        <v>0</v>
      </c>
      <c r="P150" s="121">
        <f t="shared" si="4"/>
        <v>0</v>
      </c>
      <c r="Q150" s="121">
        <v>0</v>
      </c>
      <c r="R150" s="122">
        <f t="shared" si="5"/>
        <v>0</v>
      </c>
      <c r="S150" s="25"/>
      <c r="T150" s="25"/>
      <c r="U150" s="25"/>
      <c r="V150" s="25"/>
      <c r="W150" s="25"/>
      <c r="X150" s="25"/>
      <c r="Y150" s="25"/>
      <c r="Z150" s="25"/>
      <c r="AA150" s="25"/>
      <c r="AB150" s="25"/>
      <c r="AC150" s="25"/>
      <c r="AP150" s="123" t="s">
        <v>143</v>
      </c>
      <c r="AR150" s="123" t="s">
        <v>145</v>
      </c>
      <c r="AS150" s="123" t="s">
        <v>67</v>
      </c>
      <c r="AW150" s="14" t="s">
        <v>144</v>
      </c>
      <c r="BC150" s="124" t="e">
        <f>IF(L150="základní",#REF!,0)</f>
        <v>#REF!</v>
      </c>
      <c r="BD150" s="124">
        <f>IF(L150="snížená",#REF!,0)</f>
        <v>0</v>
      </c>
      <c r="BE150" s="124">
        <f>IF(L150="zákl. přenesená",#REF!,0)</f>
        <v>0</v>
      </c>
      <c r="BF150" s="124">
        <f>IF(L150="sníž. přenesená",#REF!,0)</f>
        <v>0</v>
      </c>
      <c r="BG150" s="124">
        <f>IF(L150="nulová",#REF!,0)</f>
        <v>0</v>
      </c>
      <c r="BH150" s="14" t="s">
        <v>65</v>
      </c>
      <c r="BI150" s="124" t="e">
        <f>ROUND(#REF!*H150,2)</f>
        <v>#REF!</v>
      </c>
      <c r="BJ150" s="14" t="s">
        <v>143</v>
      </c>
      <c r="BK150" s="123" t="s">
        <v>217</v>
      </c>
    </row>
    <row r="151" spans="1:63" s="2" customFormat="1" ht="24.2" customHeight="1" x14ac:dyDescent="0.2">
      <c r="A151" s="25"/>
      <c r="B151" s="112"/>
      <c r="C151" s="113" t="s">
        <v>218</v>
      </c>
      <c r="D151" s="113" t="s">
        <v>145</v>
      </c>
      <c r="E151" s="114" t="s">
        <v>219</v>
      </c>
      <c r="F151" s="115" t="s">
        <v>220</v>
      </c>
      <c r="G151" s="116" t="s">
        <v>212</v>
      </c>
      <c r="H151" s="117">
        <v>27.693999999999999</v>
      </c>
      <c r="I151" s="118"/>
      <c r="J151" s="26"/>
      <c r="K151" s="119" t="s">
        <v>1</v>
      </c>
      <c r="L151" s="120" t="s">
        <v>37</v>
      </c>
      <c r="M151" s="121">
        <v>0.125</v>
      </c>
      <c r="N151" s="121">
        <f t="shared" si="3"/>
        <v>3.4617499999999999</v>
      </c>
      <c r="O151" s="121">
        <v>0</v>
      </c>
      <c r="P151" s="121">
        <f t="shared" si="4"/>
        <v>0</v>
      </c>
      <c r="Q151" s="121">
        <v>0</v>
      </c>
      <c r="R151" s="122">
        <f t="shared" si="5"/>
        <v>0</v>
      </c>
      <c r="S151" s="25"/>
      <c r="T151" s="25"/>
      <c r="U151" s="25"/>
      <c r="V151" s="25"/>
      <c r="W151" s="25"/>
      <c r="X151" s="25"/>
      <c r="Y151" s="25"/>
      <c r="Z151" s="25"/>
      <c r="AA151" s="25"/>
      <c r="AB151" s="25"/>
      <c r="AC151" s="25"/>
      <c r="AP151" s="123" t="s">
        <v>143</v>
      </c>
      <c r="AR151" s="123" t="s">
        <v>145</v>
      </c>
      <c r="AS151" s="123" t="s">
        <v>67</v>
      </c>
      <c r="AW151" s="14" t="s">
        <v>144</v>
      </c>
      <c r="BC151" s="124" t="e">
        <f>IF(L151="základní",#REF!,0)</f>
        <v>#REF!</v>
      </c>
      <c r="BD151" s="124">
        <f>IF(L151="snížená",#REF!,0)</f>
        <v>0</v>
      </c>
      <c r="BE151" s="124">
        <f>IF(L151="zákl. přenesená",#REF!,0)</f>
        <v>0</v>
      </c>
      <c r="BF151" s="124">
        <f>IF(L151="sníž. přenesená",#REF!,0)</f>
        <v>0</v>
      </c>
      <c r="BG151" s="124">
        <f>IF(L151="nulová",#REF!,0)</f>
        <v>0</v>
      </c>
      <c r="BH151" s="14" t="s">
        <v>65</v>
      </c>
      <c r="BI151" s="124" t="e">
        <f>ROUND(#REF!*H151,2)</f>
        <v>#REF!</v>
      </c>
      <c r="BJ151" s="14" t="s">
        <v>143</v>
      </c>
      <c r="BK151" s="123" t="s">
        <v>221</v>
      </c>
    </row>
    <row r="152" spans="1:63" s="2" customFormat="1" ht="24.2" customHeight="1" x14ac:dyDescent="0.2">
      <c r="A152" s="25"/>
      <c r="B152" s="112"/>
      <c r="C152" s="113" t="s">
        <v>222</v>
      </c>
      <c r="D152" s="113" t="s">
        <v>145</v>
      </c>
      <c r="E152" s="114" t="s">
        <v>223</v>
      </c>
      <c r="F152" s="115" t="s">
        <v>224</v>
      </c>
      <c r="G152" s="116" t="s">
        <v>212</v>
      </c>
      <c r="H152" s="117">
        <v>526.18600000000004</v>
      </c>
      <c r="I152" s="118"/>
      <c r="J152" s="26"/>
      <c r="K152" s="119" t="s">
        <v>1</v>
      </c>
      <c r="L152" s="120" t="s">
        <v>37</v>
      </c>
      <c r="M152" s="121">
        <v>6.0000000000000001E-3</v>
      </c>
      <c r="N152" s="121">
        <f t="shared" si="3"/>
        <v>3.1571160000000003</v>
      </c>
      <c r="O152" s="121">
        <v>0</v>
      </c>
      <c r="P152" s="121">
        <f t="shared" si="4"/>
        <v>0</v>
      </c>
      <c r="Q152" s="121">
        <v>0</v>
      </c>
      <c r="R152" s="122">
        <f t="shared" si="5"/>
        <v>0</v>
      </c>
      <c r="S152" s="25"/>
      <c r="T152" s="25"/>
      <c r="U152" s="25"/>
      <c r="V152" s="25"/>
      <c r="W152" s="25"/>
      <c r="X152" s="25"/>
      <c r="Y152" s="25"/>
      <c r="Z152" s="25"/>
      <c r="AA152" s="25"/>
      <c r="AB152" s="25"/>
      <c r="AC152" s="25"/>
      <c r="AP152" s="123" t="s">
        <v>143</v>
      </c>
      <c r="AR152" s="123" t="s">
        <v>145</v>
      </c>
      <c r="AS152" s="123" t="s">
        <v>67</v>
      </c>
      <c r="AW152" s="14" t="s">
        <v>144</v>
      </c>
      <c r="BC152" s="124" t="e">
        <f>IF(L152="základní",#REF!,0)</f>
        <v>#REF!</v>
      </c>
      <c r="BD152" s="124">
        <f>IF(L152="snížená",#REF!,0)</f>
        <v>0</v>
      </c>
      <c r="BE152" s="124">
        <f>IF(L152="zákl. přenesená",#REF!,0)</f>
        <v>0</v>
      </c>
      <c r="BF152" s="124">
        <f>IF(L152="sníž. přenesená",#REF!,0)</f>
        <v>0</v>
      </c>
      <c r="BG152" s="124">
        <f>IF(L152="nulová",#REF!,0)</f>
        <v>0</v>
      </c>
      <c r="BH152" s="14" t="s">
        <v>65</v>
      </c>
      <c r="BI152" s="124" t="e">
        <f>ROUND(#REF!*H152,2)</f>
        <v>#REF!</v>
      </c>
      <c r="BJ152" s="14" t="s">
        <v>143</v>
      </c>
      <c r="BK152" s="123" t="s">
        <v>225</v>
      </c>
    </row>
    <row r="153" spans="1:63" s="2" customFormat="1" ht="24.2" customHeight="1" x14ac:dyDescent="0.2">
      <c r="A153" s="25"/>
      <c r="B153" s="112"/>
      <c r="C153" s="113" t="s">
        <v>226</v>
      </c>
      <c r="D153" s="113" t="s">
        <v>145</v>
      </c>
      <c r="E153" s="114" t="s">
        <v>227</v>
      </c>
      <c r="F153" s="115" t="s">
        <v>228</v>
      </c>
      <c r="G153" s="116" t="s">
        <v>212</v>
      </c>
      <c r="H153" s="117">
        <v>0.61099999999999999</v>
      </c>
      <c r="I153" s="118"/>
      <c r="J153" s="26"/>
      <c r="K153" s="119" t="s">
        <v>1</v>
      </c>
      <c r="L153" s="120" t="s">
        <v>37</v>
      </c>
      <c r="M153" s="121">
        <v>0</v>
      </c>
      <c r="N153" s="121">
        <f t="shared" si="3"/>
        <v>0</v>
      </c>
      <c r="O153" s="121">
        <v>0</v>
      </c>
      <c r="P153" s="121">
        <f t="shared" si="4"/>
        <v>0</v>
      </c>
      <c r="Q153" s="121">
        <v>0</v>
      </c>
      <c r="R153" s="122">
        <f t="shared" si="5"/>
        <v>0</v>
      </c>
      <c r="S153" s="25"/>
      <c r="T153" s="25"/>
      <c r="U153" s="25"/>
      <c r="V153" s="25"/>
      <c r="W153" s="25"/>
      <c r="X153" s="25"/>
      <c r="Y153" s="25"/>
      <c r="Z153" s="25"/>
      <c r="AA153" s="25"/>
      <c r="AB153" s="25"/>
      <c r="AC153" s="25"/>
      <c r="AP153" s="123" t="s">
        <v>143</v>
      </c>
      <c r="AR153" s="123" t="s">
        <v>145</v>
      </c>
      <c r="AS153" s="123" t="s">
        <v>67</v>
      </c>
      <c r="AW153" s="14" t="s">
        <v>144</v>
      </c>
      <c r="BC153" s="124" t="e">
        <f>IF(L153="základní",#REF!,0)</f>
        <v>#REF!</v>
      </c>
      <c r="BD153" s="124">
        <f>IF(L153="snížená",#REF!,0)</f>
        <v>0</v>
      </c>
      <c r="BE153" s="124">
        <f>IF(L153="zákl. přenesená",#REF!,0)</f>
        <v>0</v>
      </c>
      <c r="BF153" s="124">
        <f>IF(L153="sníž. přenesená",#REF!,0)</f>
        <v>0</v>
      </c>
      <c r="BG153" s="124">
        <f>IF(L153="nulová",#REF!,0)</f>
        <v>0</v>
      </c>
      <c r="BH153" s="14" t="s">
        <v>65</v>
      </c>
      <c r="BI153" s="124" t="e">
        <f>ROUND(#REF!*H153,2)</f>
        <v>#REF!</v>
      </c>
      <c r="BJ153" s="14" t="s">
        <v>143</v>
      </c>
      <c r="BK153" s="123" t="s">
        <v>229</v>
      </c>
    </row>
    <row r="154" spans="1:63" s="2" customFormat="1" ht="49.15" customHeight="1" x14ac:dyDescent="0.2">
      <c r="A154" s="25"/>
      <c r="B154" s="112"/>
      <c r="C154" s="113" t="s">
        <v>230</v>
      </c>
      <c r="D154" s="113" t="s">
        <v>145</v>
      </c>
      <c r="E154" s="114" t="s">
        <v>231</v>
      </c>
      <c r="F154" s="115" t="s">
        <v>232</v>
      </c>
      <c r="G154" s="116" t="s">
        <v>212</v>
      </c>
      <c r="H154" s="117">
        <v>6.06</v>
      </c>
      <c r="I154" s="118"/>
      <c r="J154" s="26"/>
      <c r="K154" s="119" t="s">
        <v>1</v>
      </c>
      <c r="L154" s="120" t="s">
        <v>37</v>
      </c>
      <c r="M154" s="121">
        <v>0</v>
      </c>
      <c r="N154" s="121">
        <f t="shared" si="3"/>
        <v>0</v>
      </c>
      <c r="O154" s="121">
        <v>0</v>
      </c>
      <c r="P154" s="121">
        <f t="shared" si="4"/>
        <v>0</v>
      </c>
      <c r="Q154" s="121">
        <v>0</v>
      </c>
      <c r="R154" s="122">
        <f t="shared" si="5"/>
        <v>0</v>
      </c>
      <c r="S154" s="25"/>
      <c r="T154" s="25"/>
      <c r="U154" s="25"/>
      <c r="V154" s="25"/>
      <c r="W154" s="25"/>
      <c r="X154" s="25"/>
      <c r="Y154" s="25"/>
      <c r="Z154" s="25"/>
      <c r="AA154" s="25"/>
      <c r="AB154" s="25"/>
      <c r="AC154" s="25"/>
      <c r="AP154" s="123" t="s">
        <v>143</v>
      </c>
      <c r="AR154" s="123" t="s">
        <v>145</v>
      </c>
      <c r="AS154" s="123" t="s">
        <v>67</v>
      </c>
      <c r="AW154" s="14" t="s">
        <v>144</v>
      </c>
      <c r="BC154" s="124" t="e">
        <f>IF(L154="základní",#REF!,0)</f>
        <v>#REF!</v>
      </c>
      <c r="BD154" s="124">
        <f>IF(L154="snížená",#REF!,0)</f>
        <v>0</v>
      </c>
      <c r="BE154" s="124">
        <f>IF(L154="zákl. přenesená",#REF!,0)</f>
        <v>0</v>
      </c>
      <c r="BF154" s="124">
        <f>IF(L154="sníž. přenesená",#REF!,0)</f>
        <v>0</v>
      </c>
      <c r="BG154" s="124">
        <f>IF(L154="nulová",#REF!,0)</f>
        <v>0</v>
      </c>
      <c r="BH154" s="14" t="s">
        <v>65</v>
      </c>
      <c r="BI154" s="124" t="e">
        <f>ROUND(#REF!*H154,2)</f>
        <v>#REF!</v>
      </c>
      <c r="BJ154" s="14" t="s">
        <v>143</v>
      </c>
      <c r="BK154" s="123" t="s">
        <v>233</v>
      </c>
    </row>
    <row r="155" spans="1:63" s="2" customFormat="1" ht="24.2" customHeight="1" x14ac:dyDescent="0.2">
      <c r="A155" s="25"/>
      <c r="B155" s="112"/>
      <c r="C155" s="113" t="s">
        <v>7</v>
      </c>
      <c r="D155" s="113" t="s">
        <v>145</v>
      </c>
      <c r="E155" s="114" t="s">
        <v>234</v>
      </c>
      <c r="F155" s="115" t="s">
        <v>235</v>
      </c>
      <c r="G155" s="116" t="s">
        <v>212</v>
      </c>
      <c r="H155" s="117">
        <v>11.438000000000001</v>
      </c>
      <c r="I155" s="118"/>
      <c r="J155" s="26"/>
      <c r="K155" s="119" t="s">
        <v>1</v>
      </c>
      <c r="L155" s="120" t="s">
        <v>37</v>
      </c>
      <c r="M155" s="121">
        <v>0</v>
      </c>
      <c r="N155" s="121">
        <f t="shared" si="3"/>
        <v>0</v>
      </c>
      <c r="O155" s="121">
        <v>0</v>
      </c>
      <c r="P155" s="121">
        <f t="shared" si="4"/>
        <v>0</v>
      </c>
      <c r="Q155" s="121">
        <v>0</v>
      </c>
      <c r="R155" s="122">
        <f t="shared" si="5"/>
        <v>0</v>
      </c>
      <c r="S155" s="25"/>
      <c r="T155" s="25"/>
      <c r="U155" s="25"/>
      <c r="V155" s="25"/>
      <c r="W155" s="25"/>
      <c r="X155" s="25"/>
      <c r="Y155" s="25"/>
      <c r="Z155" s="25"/>
      <c r="AA155" s="25"/>
      <c r="AB155" s="25"/>
      <c r="AC155" s="25"/>
      <c r="AP155" s="123" t="s">
        <v>143</v>
      </c>
      <c r="AR155" s="123" t="s">
        <v>145</v>
      </c>
      <c r="AS155" s="123" t="s">
        <v>67</v>
      </c>
      <c r="AW155" s="14" t="s">
        <v>144</v>
      </c>
      <c r="BC155" s="124" t="e">
        <f>IF(L155="základní",#REF!,0)</f>
        <v>#REF!</v>
      </c>
      <c r="BD155" s="124">
        <f>IF(L155="snížená",#REF!,0)</f>
        <v>0</v>
      </c>
      <c r="BE155" s="124">
        <f>IF(L155="zákl. přenesená",#REF!,0)</f>
        <v>0</v>
      </c>
      <c r="BF155" s="124">
        <f>IF(L155="sníž. přenesená",#REF!,0)</f>
        <v>0</v>
      </c>
      <c r="BG155" s="124">
        <f>IF(L155="nulová",#REF!,0)</f>
        <v>0</v>
      </c>
      <c r="BH155" s="14" t="s">
        <v>65</v>
      </c>
      <c r="BI155" s="124" t="e">
        <f>ROUND(#REF!*H155,2)</f>
        <v>#REF!</v>
      </c>
      <c r="BJ155" s="14" t="s">
        <v>143</v>
      </c>
      <c r="BK155" s="123" t="s">
        <v>236</v>
      </c>
    </row>
    <row r="156" spans="1:63" s="2" customFormat="1" ht="33" customHeight="1" x14ac:dyDescent="0.2">
      <c r="A156" s="25"/>
      <c r="B156" s="112"/>
      <c r="C156" s="113" t="s">
        <v>237</v>
      </c>
      <c r="D156" s="113" t="s">
        <v>145</v>
      </c>
      <c r="E156" s="114" t="s">
        <v>238</v>
      </c>
      <c r="F156" s="115" t="s">
        <v>239</v>
      </c>
      <c r="G156" s="116" t="s">
        <v>212</v>
      </c>
      <c r="H156" s="117">
        <v>2.6219999999999999</v>
      </c>
      <c r="I156" s="118"/>
      <c r="J156" s="26"/>
      <c r="K156" s="119" t="s">
        <v>1</v>
      </c>
      <c r="L156" s="120" t="s">
        <v>37</v>
      </c>
      <c r="M156" s="121">
        <v>0</v>
      </c>
      <c r="N156" s="121">
        <f t="shared" si="3"/>
        <v>0</v>
      </c>
      <c r="O156" s="121">
        <v>0</v>
      </c>
      <c r="P156" s="121">
        <f t="shared" si="4"/>
        <v>0</v>
      </c>
      <c r="Q156" s="121">
        <v>0</v>
      </c>
      <c r="R156" s="122">
        <f t="shared" si="5"/>
        <v>0</v>
      </c>
      <c r="S156" s="25"/>
      <c r="T156" s="25"/>
      <c r="U156" s="25"/>
      <c r="V156" s="25"/>
      <c r="W156" s="25"/>
      <c r="X156" s="25"/>
      <c r="Y156" s="25"/>
      <c r="Z156" s="25"/>
      <c r="AA156" s="25"/>
      <c r="AB156" s="25"/>
      <c r="AC156" s="25"/>
      <c r="AP156" s="123" t="s">
        <v>143</v>
      </c>
      <c r="AR156" s="123" t="s">
        <v>145</v>
      </c>
      <c r="AS156" s="123" t="s">
        <v>67</v>
      </c>
      <c r="AW156" s="14" t="s">
        <v>144</v>
      </c>
      <c r="BC156" s="124" t="e">
        <f>IF(L156="základní",#REF!,0)</f>
        <v>#REF!</v>
      </c>
      <c r="BD156" s="124">
        <f>IF(L156="snížená",#REF!,0)</f>
        <v>0</v>
      </c>
      <c r="BE156" s="124">
        <f>IF(L156="zákl. přenesená",#REF!,0)</f>
        <v>0</v>
      </c>
      <c r="BF156" s="124">
        <f>IF(L156="sníž. přenesená",#REF!,0)</f>
        <v>0</v>
      </c>
      <c r="BG156" s="124">
        <f>IF(L156="nulová",#REF!,0)</f>
        <v>0</v>
      </c>
      <c r="BH156" s="14" t="s">
        <v>65</v>
      </c>
      <c r="BI156" s="124" t="e">
        <f>ROUND(#REF!*H156,2)</f>
        <v>#REF!</v>
      </c>
      <c r="BJ156" s="14" t="s">
        <v>143</v>
      </c>
      <c r="BK156" s="123" t="s">
        <v>240</v>
      </c>
    </row>
    <row r="157" spans="1:63" s="2" customFormat="1" ht="21.75" customHeight="1" x14ac:dyDescent="0.2">
      <c r="A157" s="25"/>
      <c r="B157" s="112"/>
      <c r="C157" s="126" t="s">
        <v>241</v>
      </c>
      <c r="D157" s="126" t="s">
        <v>242</v>
      </c>
      <c r="E157" s="127" t="s">
        <v>243</v>
      </c>
      <c r="F157" s="128" t="s">
        <v>244</v>
      </c>
      <c r="G157" s="129" t="s">
        <v>212</v>
      </c>
      <c r="H157" s="130">
        <v>36.884999999999998</v>
      </c>
      <c r="I157" s="131"/>
      <c r="J157" s="132"/>
      <c r="K157" s="133" t="s">
        <v>1</v>
      </c>
      <c r="L157" s="134" t="s">
        <v>37</v>
      </c>
      <c r="M157" s="121">
        <v>0</v>
      </c>
      <c r="N157" s="121">
        <f t="shared" si="3"/>
        <v>0</v>
      </c>
      <c r="O157" s="121">
        <v>0</v>
      </c>
      <c r="P157" s="121">
        <f t="shared" si="4"/>
        <v>0</v>
      </c>
      <c r="Q157" s="121">
        <v>0</v>
      </c>
      <c r="R157" s="122">
        <f t="shared" si="5"/>
        <v>0</v>
      </c>
      <c r="S157" s="25"/>
      <c r="T157" s="25"/>
      <c r="U157" s="25"/>
      <c r="V157" s="25"/>
      <c r="W157" s="25"/>
      <c r="X157" s="25"/>
      <c r="Y157" s="25"/>
      <c r="Z157" s="25"/>
      <c r="AA157" s="25"/>
      <c r="AB157" s="25"/>
      <c r="AC157" s="25"/>
      <c r="AP157" s="123" t="s">
        <v>180</v>
      </c>
      <c r="AR157" s="123" t="s">
        <v>242</v>
      </c>
      <c r="AS157" s="123" t="s">
        <v>67</v>
      </c>
      <c r="AW157" s="14" t="s">
        <v>144</v>
      </c>
      <c r="BC157" s="124" t="e">
        <f>IF(L157="základní",#REF!,0)</f>
        <v>#REF!</v>
      </c>
      <c r="BD157" s="124">
        <f>IF(L157="snížená",#REF!,0)</f>
        <v>0</v>
      </c>
      <c r="BE157" s="124">
        <f>IF(L157="zákl. přenesená",#REF!,0)</f>
        <v>0</v>
      </c>
      <c r="BF157" s="124">
        <f>IF(L157="sníž. přenesená",#REF!,0)</f>
        <v>0</v>
      </c>
      <c r="BG157" s="124">
        <f>IF(L157="nulová",#REF!,0)</f>
        <v>0</v>
      </c>
      <c r="BH157" s="14" t="s">
        <v>65</v>
      </c>
      <c r="BI157" s="124" t="e">
        <f>ROUND(#REF!*H157,2)</f>
        <v>#REF!</v>
      </c>
      <c r="BJ157" s="14" t="s">
        <v>143</v>
      </c>
      <c r="BK157" s="123" t="s">
        <v>245</v>
      </c>
    </row>
    <row r="158" spans="1:63" s="2" customFormat="1" ht="37.9" customHeight="1" x14ac:dyDescent="0.2">
      <c r="A158" s="25"/>
      <c r="B158" s="112"/>
      <c r="C158" s="113" t="s">
        <v>246</v>
      </c>
      <c r="D158" s="113" t="s">
        <v>145</v>
      </c>
      <c r="E158" s="114" t="s">
        <v>247</v>
      </c>
      <c r="F158" s="115" t="s">
        <v>248</v>
      </c>
      <c r="G158" s="116" t="s">
        <v>212</v>
      </c>
      <c r="H158" s="117">
        <v>9.5169999999999995</v>
      </c>
      <c r="I158" s="118"/>
      <c r="J158" s="26"/>
      <c r="K158" s="119" t="s">
        <v>1</v>
      </c>
      <c r="L158" s="120" t="s">
        <v>37</v>
      </c>
      <c r="M158" s="121">
        <v>0</v>
      </c>
      <c r="N158" s="121">
        <f t="shared" si="3"/>
        <v>0</v>
      </c>
      <c r="O158" s="121">
        <v>0</v>
      </c>
      <c r="P158" s="121">
        <f t="shared" si="4"/>
        <v>0</v>
      </c>
      <c r="Q158" s="121">
        <v>0</v>
      </c>
      <c r="R158" s="122">
        <f t="shared" si="5"/>
        <v>0</v>
      </c>
      <c r="S158" s="25"/>
      <c r="T158" s="25"/>
      <c r="U158" s="25"/>
      <c r="V158" s="25"/>
      <c r="W158" s="25"/>
      <c r="X158" s="25"/>
      <c r="Y158" s="25"/>
      <c r="Z158" s="25"/>
      <c r="AA158" s="25"/>
      <c r="AB158" s="25"/>
      <c r="AC158" s="25"/>
      <c r="AP158" s="123" t="s">
        <v>143</v>
      </c>
      <c r="AR158" s="123" t="s">
        <v>145</v>
      </c>
      <c r="AS158" s="123" t="s">
        <v>67</v>
      </c>
      <c r="AW158" s="14" t="s">
        <v>144</v>
      </c>
      <c r="BC158" s="124" t="e">
        <f>IF(L158="základní",#REF!,0)</f>
        <v>#REF!</v>
      </c>
      <c r="BD158" s="124">
        <f>IF(L158="snížená",#REF!,0)</f>
        <v>0</v>
      </c>
      <c r="BE158" s="124">
        <f>IF(L158="zákl. přenesená",#REF!,0)</f>
        <v>0</v>
      </c>
      <c r="BF158" s="124">
        <f>IF(L158="sníž. přenesená",#REF!,0)</f>
        <v>0</v>
      </c>
      <c r="BG158" s="124">
        <f>IF(L158="nulová",#REF!,0)</f>
        <v>0</v>
      </c>
      <c r="BH158" s="14" t="s">
        <v>65</v>
      </c>
      <c r="BI158" s="124" t="e">
        <f>ROUND(#REF!*H158,2)</f>
        <v>#REF!</v>
      </c>
      <c r="BJ158" s="14" t="s">
        <v>143</v>
      </c>
      <c r="BK158" s="123" t="s">
        <v>249</v>
      </c>
    </row>
    <row r="159" spans="1:63" s="12" customFormat="1" ht="22.9" customHeight="1" x14ac:dyDescent="0.2">
      <c r="B159" s="103"/>
      <c r="D159" s="104" t="s">
        <v>56</v>
      </c>
      <c r="E159" s="125" t="s">
        <v>250</v>
      </c>
      <c r="F159" s="125" t="s">
        <v>251</v>
      </c>
      <c r="J159" s="103"/>
      <c r="K159" s="106"/>
      <c r="L159" s="107"/>
      <c r="M159" s="107"/>
      <c r="N159" s="108">
        <f>N160</f>
        <v>2.35161</v>
      </c>
      <c r="O159" s="107"/>
      <c r="P159" s="108">
        <f>P160</f>
        <v>0</v>
      </c>
      <c r="Q159" s="107"/>
      <c r="R159" s="109">
        <f>R160</f>
        <v>0</v>
      </c>
      <c r="AP159" s="104" t="s">
        <v>65</v>
      </c>
      <c r="AR159" s="110" t="s">
        <v>56</v>
      </c>
      <c r="AS159" s="110" t="s">
        <v>65</v>
      </c>
      <c r="AW159" s="104" t="s">
        <v>144</v>
      </c>
      <c r="BI159" s="111" t="e">
        <f>BI160</f>
        <v>#REF!</v>
      </c>
    </row>
    <row r="160" spans="1:63" s="2" customFormat="1" ht="16.5" customHeight="1" x14ac:dyDescent="0.2">
      <c r="A160" s="25"/>
      <c r="B160" s="112"/>
      <c r="C160" s="113" t="s">
        <v>252</v>
      </c>
      <c r="D160" s="113" t="s">
        <v>145</v>
      </c>
      <c r="E160" s="114" t="s">
        <v>253</v>
      </c>
      <c r="F160" s="115" t="s">
        <v>254</v>
      </c>
      <c r="G160" s="116" t="s">
        <v>212</v>
      </c>
      <c r="H160" s="117">
        <v>7.3949999999999996</v>
      </c>
      <c r="I160" s="118"/>
      <c r="J160" s="26"/>
      <c r="K160" s="119" t="s">
        <v>1</v>
      </c>
      <c r="L160" s="120" t="s">
        <v>37</v>
      </c>
      <c r="M160" s="121">
        <v>0.318</v>
      </c>
      <c r="N160" s="121">
        <f>M160*H160</f>
        <v>2.35161</v>
      </c>
      <c r="O160" s="121">
        <v>0</v>
      </c>
      <c r="P160" s="121">
        <f>O160*H160</f>
        <v>0</v>
      </c>
      <c r="Q160" s="121">
        <v>0</v>
      </c>
      <c r="R160" s="122">
        <f>Q160*H160</f>
        <v>0</v>
      </c>
      <c r="S160" s="25"/>
      <c r="T160" s="25"/>
      <c r="U160" s="25"/>
      <c r="V160" s="25"/>
      <c r="W160" s="25"/>
      <c r="X160" s="25"/>
      <c r="Y160" s="25"/>
      <c r="Z160" s="25"/>
      <c r="AA160" s="25"/>
      <c r="AB160" s="25"/>
      <c r="AC160" s="25"/>
      <c r="AP160" s="123" t="s">
        <v>143</v>
      </c>
      <c r="AR160" s="123" t="s">
        <v>145</v>
      </c>
      <c r="AS160" s="123" t="s">
        <v>67</v>
      </c>
      <c r="AW160" s="14" t="s">
        <v>144</v>
      </c>
      <c r="BC160" s="124" t="e">
        <f>IF(L160="základní",#REF!,0)</f>
        <v>#REF!</v>
      </c>
      <c r="BD160" s="124">
        <f>IF(L160="snížená",#REF!,0)</f>
        <v>0</v>
      </c>
      <c r="BE160" s="124">
        <f>IF(L160="zákl. přenesená",#REF!,0)</f>
        <v>0</v>
      </c>
      <c r="BF160" s="124">
        <f>IF(L160="sníž. přenesená",#REF!,0)</f>
        <v>0</v>
      </c>
      <c r="BG160" s="124">
        <f>IF(L160="nulová",#REF!,0)</f>
        <v>0</v>
      </c>
      <c r="BH160" s="14" t="s">
        <v>65</v>
      </c>
      <c r="BI160" s="124" t="e">
        <f>ROUND(#REF!*H160,2)</f>
        <v>#REF!</v>
      </c>
      <c r="BJ160" s="14" t="s">
        <v>143</v>
      </c>
      <c r="BK160" s="123" t="s">
        <v>255</v>
      </c>
    </row>
    <row r="161" spans="1:63" s="12" customFormat="1" ht="25.9" customHeight="1" x14ac:dyDescent="0.2">
      <c r="B161" s="103"/>
      <c r="D161" s="104" t="s">
        <v>56</v>
      </c>
      <c r="E161" s="105" t="s">
        <v>256</v>
      </c>
      <c r="F161" s="105" t="s">
        <v>257</v>
      </c>
      <c r="J161" s="103"/>
      <c r="K161" s="106"/>
      <c r="L161" s="107"/>
      <c r="M161" s="107"/>
      <c r="N161" s="108">
        <f>N162+N166+N184+N212+N222+N226</f>
        <v>1448.0841640000001</v>
      </c>
      <c r="O161" s="107"/>
      <c r="P161" s="108">
        <f>P162+P166+P184+P212+P222+P226</f>
        <v>19.813815040000001</v>
      </c>
      <c r="Q161" s="107"/>
      <c r="R161" s="109">
        <f>R162+R166+R184+R212+R222+R226</f>
        <v>21.633846550000001</v>
      </c>
      <c r="AP161" s="104" t="s">
        <v>67</v>
      </c>
      <c r="AR161" s="110" t="s">
        <v>56</v>
      </c>
      <c r="AS161" s="110" t="s">
        <v>57</v>
      </c>
      <c r="AW161" s="104" t="s">
        <v>144</v>
      </c>
      <c r="BI161" s="111" t="e">
        <f>BI162+BI166+BI184+BI212+BI222+BI226</f>
        <v>#REF!</v>
      </c>
    </row>
    <row r="162" spans="1:63" s="12" customFormat="1" ht="22.9" customHeight="1" x14ac:dyDescent="0.2">
      <c r="B162" s="103"/>
      <c r="D162" s="104" t="s">
        <v>56</v>
      </c>
      <c r="E162" s="125" t="s">
        <v>258</v>
      </c>
      <c r="F162" s="125" t="s">
        <v>259</v>
      </c>
      <c r="J162" s="103"/>
      <c r="K162" s="106"/>
      <c r="L162" s="107"/>
      <c r="M162" s="107"/>
      <c r="N162" s="108">
        <f>SUM(N163:N165)</f>
        <v>6.6594000000000007</v>
      </c>
      <c r="O162" s="107"/>
      <c r="P162" s="108">
        <f>SUM(P163:P165)</f>
        <v>0.17932999999999999</v>
      </c>
      <c r="Q162" s="107"/>
      <c r="R162" s="109">
        <f>SUM(R163:R165)</f>
        <v>0</v>
      </c>
      <c r="AP162" s="104" t="s">
        <v>67</v>
      </c>
      <c r="AR162" s="110" t="s">
        <v>56</v>
      </c>
      <c r="AS162" s="110" t="s">
        <v>65</v>
      </c>
      <c r="AW162" s="104" t="s">
        <v>144</v>
      </c>
      <c r="BI162" s="111" t="e">
        <f>SUM(BI163:BI165)</f>
        <v>#REF!</v>
      </c>
    </row>
    <row r="163" spans="1:63" s="2" customFormat="1" ht="24.2" customHeight="1" x14ac:dyDescent="0.2">
      <c r="A163" s="25"/>
      <c r="B163" s="112"/>
      <c r="C163" s="113" t="s">
        <v>260</v>
      </c>
      <c r="D163" s="113" t="s">
        <v>145</v>
      </c>
      <c r="E163" s="114" t="s">
        <v>261</v>
      </c>
      <c r="F163" s="115" t="s">
        <v>262</v>
      </c>
      <c r="G163" s="116" t="s">
        <v>162</v>
      </c>
      <c r="H163" s="117">
        <v>2.27</v>
      </c>
      <c r="I163" s="118"/>
      <c r="J163" s="26"/>
      <c r="K163" s="119" t="s">
        <v>1</v>
      </c>
      <c r="L163" s="120" t="s">
        <v>37</v>
      </c>
      <c r="M163" s="121">
        <v>2.2000000000000002</v>
      </c>
      <c r="N163" s="121">
        <f>M163*H163</f>
        <v>4.9940000000000007</v>
      </c>
      <c r="O163" s="121">
        <v>0</v>
      </c>
      <c r="P163" s="121">
        <f>O163*H163</f>
        <v>0</v>
      </c>
      <c r="Q163" s="121">
        <v>0</v>
      </c>
      <c r="R163" s="122">
        <f>Q163*H163</f>
        <v>0</v>
      </c>
      <c r="S163" s="25"/>
      <c r="T163" s="25"/>
      <c r="U163" s="25"/>
      <c r="V163" s="25"/>
      <c r="W163" s="25"/>
      <c r="X163" s="25"/>
      <c r="Y163" s="25"/>
      <c r="Z163" s="25"/>
      <c r="AA163" s="25"/>
      <c r="AB163" s="25"/>
      <c r="AC163" s="25"/>
      <c r="AP163" s="123" t="s">
        <v>214</v>
      </c>
      <c r="AR163" s="123" t="s">
        <v>145</v>
      </c>
      <c r="AS163" s="123" t="s">
        <v>67</v>
      </c>
      <c r="AW163" s="14" t="s">
        <v>144</v>
      </c>
      <c r="BC163" s="124" t="e">
        <f>IF(L163="základní",#REF!,0)</f>
        <v>#REF!</v>
      </c>
      <c r="BD163" s="124">
        <f>IF(L163="snížená",#REF!,0)</f>
        <v>0</v>
      </c>
      <c r="BE163" s="124">
        <f>IF(L163="zákl. přenesená",#REF!,0)</f>
        <v>0</v>
      </c>
      <c r="BF163" s="124">
        <f>IF(L163="sníž. přenesená",#REF!,0)</f>
        <v>0</v>
      </c>
      <c r="BG163" s="124">
        <f>IF(L163="nulová",#REF!,0)</f>
        <v>0</v>
      </c>
      <c r="BH163" s="14" t="s">
        <v>65</v>
      </c>
      <c r="BI163" s="124" t="e">
        <f>ROUND(#REF!*H163,2)</f>
        <v>#REF!</v>
      </c>
      <c r="BJ163" s="14" t="s">
        <v>214</v>
      </c>
      <c r="BK163" s="123" t="s">
        <v>263</v>
      </c>
    </row>
    <row r="164" spans="1:63" s="2" customFormat="1" ht="16.5" customHeight="1" x14ac:dyDescent="0.2">
      <c r="A164" s="25"/>
      <c r="B164" s="112"/>
      <c r="C164" s="126" t="s">
        <v>264</v>
      </c>
      <c r="D164" s="126" t="s">
        <v>242</v>
      </c>
      <c r="E164" s="127" t="s">
        <v>265</v>
      </c>
      <c r="F164" s="128" t="s">
        <v>266</v>
      </c>
      <c r="G164" s="129" t="s">
        <v>162</v>
      </c>
      <c r="H164" s="130">
        <v>2.27</v>
      </c>
      <c r="I164" s="131"/>
      <c r="J164" s="132"/>
      <c r="K164" s="133" t="s">
        <v>1</v>
      </c>
      <c r="L164" s="134" t="s">
        <v>37</v>
      </c>
      <c r="M164" s="121">
        <v>0</v>
      </c>
      <c r="N164" s="121">
        <f>M164*H164</f>
        <v>0</v>
      </c>
      <c r="O164" s="121">
        <v>7.9000000000000001E-2</v>
      </c>
      <c r="P164" s="121">
        <f>O164*H164</f>
        <v>0.17932999999999999</v>
      </c>
      <c r="Q164" s="121">
        <v>0</v>
      </c>
      <c r="R164" s="122">
        <f>Q164*H164</f>
        <v>0</v>
      </c>
      <c r="S164" s="25"/>
      <c r="T164" s="25"/>
      <c r="U164" s="25"/>
      <c r="V164" s="25"/>
      <c r="W164" s="25"/>
      <c r="X164" s="25"/>
      <c r="Y164" s="25"/>
      <c r="Z164" s="25"/>
      <c r="AA164" s="25"/>
      <c r="AB164" s="25"/>
      <c r="AC164" s="25"/>
      <c r="AP164" s="123" t="s">
        <v>267</v>
      </c>
      <c r="AR164" s="123" t="s">
        <v>242</v>
      </c>
      <c r="AS164" s="123" t="s">
        <v>67</v>
      </c>
      <c r="AW164" s="14" t="s">
        <v>144</v>
      </c>
      <c r="BC164" s="124" t="e">
        <f>IF(L164="základní",#REF!,0)</f>
        <v>#REF!</v>
      </c>
      <c r="BD164" s="124">
        <f>IF(L164="snížená",#REF!,0)</f>
        <v>0</v>
      </c>
      <c r="BE164" s="124">
        <f>IF(L164="zákl. přenesená",#REF!,0)</f>
        <v>0</v>
      </c>
      <c r="BF164" s="124">
        <f>IF(L164="sníž. přenesená",#REF!,0)</f>
        <v>0</v>
      </c>
      <c r="BG164" s="124">
        <f>IF(L164="nulová",#REF!,0)</f>
        <v>0</v>
      </c>
      <c r="BH164" s="14" t="s">
        <v>65</v>
      </c>
      <c r="BI164" s="124" t="e">
        <f>ROUND(#REF!*H164,2)</f>
        <v>#REF!</v>
      </c>
      <c r="BJ164" s="14" t="s">
        <v>214</v>
      </c>
      <c r="BK164" s="123" t="s">
        <v>268</v>
      </c>
    </row>
    <row r="165" spans="1:63" s="2" customFormat="1" ht="37.9" customHeight="1" x14ac:dyDescent="0.2">
      <c r="A165" s="25"/>
      <c r="B165" s="112"/>
      <c r="C165" s="113" t="s">
        <v>269</v>
      </c>
      <c r="D165" s="113" t="s">
        <v>145</v>
      </c>
      <c r="E165" s="114" t="s">
        <v>270</v>
      </c>
      <c r="F165" s="115" t="s">
        <v>271</v>
      </c>
      <c r="G165" s="116" t="s">
        <v>169</v>
      </c>
      <c r="H165" s="117">
        <v>0.75700000000000001</v>
      </c>
      <c r="I165" s="118"/>
      <c r="J165" s="26"/>
      <c r="K165" s="119" t="s">
        <v>1</v>
      </c>
      <c r="L165" s="120" t="s">
        <v>37</v>
      </c>
      <c r="M165" s="121">
        <v>2.2000000000000002</v>
      </c>
      <c r="N165" s="121">
        <f>M165*H165</f>
        <v>1.6654000000000002</v>
      </c>
      <c r="O165" s="121">
        <v>0</v>
      </c>
      <c r="P165" s="121">
        <f>O165*H165</f>
        <v>0</v>
      </c>
      <c r="Q165" s="121">
        <v>0</v>
      </c>
      <c r="R165" s="122">
        <f>Q165*H165</f>
        <v>0</v>
      </c>
      <c r="S165" s="25"/>
      <c r="T165" s="25"/>
      <c r="U165" s="25"/>
      <c r="V165" s="25"/>
      <c r="W165" s="25"/>
      <c r="X165" s="25"/>
      <c r="Y165" s="25"/>
      <c r="Z165" s="25"/>
      <c r="AA165" s="25"/>
      <c r="AB165" s="25"/>
      <c r="AC165" s="25"/>
      <c r="AP165" s="123" t="s">
        <v>214</v>
      </c>
      <c r="AR165" s="123" t="s">
        <v>145</v>
      </c>
      <c r="AS165" s="123" t="s">
        <v>67</v>
      </c>
      <c r="AW165" s="14" t="s">
        <v>144</v>
      </c>
      <c r="BC165" s="124" t="e">
        <f>IF(L165="základní",#REF!,0)</f>
        <v>#REF!</v>
      </c>
      <c r="BD165" s="124">
        <f>IF(L165="snížená",#REF!,0)</f>
        <v>0</v>
      </c>
      <c r="BE165" s="124">
        <f>IF(L165="zákl. přenesená",#REF!,0)</f>
        <v>0</v>
      </c>
      <c r="BF165" s="124">
        <f>IF(L165="sníž. přenesená",#REF!,0)</f>
        <v>0</v>
      </c>
      <c r="BG165" s="124">
        <f>IF(L165="nulová",#REF!,0)</f>
        <v>0</v>
      </c>
      <c r="BH165" s="14" t="s">
        <v>65</v>
      </c>
      <c r="BI165" s="124" t="e">
        <f>ROUND(#REF!*H165,2)</f>
        <v>#REF!</v>
      </c>
      <c r="BJ165" s="14" t="s">
        <v>214</v>
      </c>
      <c r="BK165" s="123" t="s">
        <v>272</v>
      </c>
    </row>
    <row r="166" spans="1:63" s="12" customFormat="1" ht="22.9" customHeight="1" x14ac:dyDescent="0.2">
      <c r="B166" s="103"/>
      <c r="D166" s="104" t="s">
        <v>56</v>
      </c>
      <c r="E166" s="125" t="s">
        <v>273</v>
      </c>
      <c r="F166" s="125" t="s">
        <v>274</v>
      </c>
      <c r="J166" s="103"/>
      <c r="K166" s="106"/>
      <c r="L166" s="107"/>
      <c r="M166" s="107"/>
      <c r="N166" s="108">
        <f>SUM(N167:N183)</f>
        <v>697.50730599999997</v>
      </c>
      <c r="O166" s="107"/>
      <c r="P166" s="108">
        <f>SUM(P167:P183)</f>
        <v>14.724577750000002</v>
      </c>
      <c r="Q166" s="107"/>
      <c r="R166" s="109">
        <f>SUM(R167:R183)</f>
        <v>11.437606000000001</v>
      </c>
      <c r="AP166" s="104" t="s">
        <v>67</v>
      </c>
      <c r="AR166" s="110" t="s">
        <v>56</v>
      </c>
      <c r="AS166" s="110" t="s">
        <v>65</v>
      </c>
      <c r="AW166" s="104" t="s">
        <v>144</v>
      </c>
      <c r="BI166" s="111" t="e">
        <f>SUM(BI167:BI183)</f>
        <v>#REF!</v>
      </c>
    </row>
    <row r="167" spans="1:63" s="2" customFormat="1" ht="16.5" customHeight="1" x14ac:dyDescent="0.2">
      <c r="A167" s="25"/>
      <c r="B167" s="112"/>
      <c r="C167" s="113" t="s">
        <v>275</v>
      </c>
      <c r="D167" s="113" t="s">
        <v>145</v>
      </c>
      <c r="E167" s="114" t="s">
        <v>276</v>
      </c>
      <c r="F167" s="115" t="s">
        <v>277</v>
      </c>
      <c r="G167" s="116" t="s">
        <v>198</v>
      </c>
      <c r="H167" s="117">
        <v>668.77800000000002</v>
      </c>
      <c r="I167" s="118"/>
      <c r="J167" s="26"/>
      <c r="K167" s="119" t="s">
        <v>1</v>
      </c>
      <c r="L167" s="120" t="s">
        <v>37</v>
      </c>
      <c r="M167" s="121">
        <v>5.7000000000000002E-2</v>
      </c>
      <c r="N167" s="121">
        <f t="shared" ref="N167:N183" si="6">M167*H167</f>
        <v>38.120346000000005</v>
      </c>
      <c r="O167" s="121">
        <v>0</v>
      </c>
      <c r="P167" s="121">
        <f t="shared" ref="P167:P183" si="7">O167*H167</f>
        <v>0</v>
      </c>
      <c r="Q167" s="121">
        <v>0</v>
      </c>
      <c r="R167" s="122">
        <f t="shared" ref="R167:R183" si="8">Q167*H167</f>
        <v>0</v>
      </c>
      <c r="S167" s="25"/>
      <c r="T167" s="25"/>
      <c r="U167" s="25"/>
      <c r="V167" s="25"/>
      <c r="W167" s="25"/>
      <c r="X167" s="25"/>
      <c r="Y167" s="25"/>
      <c r="Z167" s="25"/>
      <c r="AA167" s="25"/>
      <c r="AB167" s="25"/>
      <c r="AC167" s="25"/>
      <c r="AP167" s="123" t="s">
        <v>214</v>
      </c>
      <c r="AR167" s="123" t="s">
        <v>145</v>
      </c>
      <c r="AS167" s="123" t="s">
        <v>67</v>
      </c>
      <c r="AW167" s="14" t="s">
        <v>144</v>
      </c>
      <c r="BC167" s="124" t="e">
        <f>IF(L167="základní",#REF!,0)</f>
        <v>#REF!</v>
      </c>
      <c r="BD167" s="124">
        <f>IF(L167="snížená",#REF!,0)</f>
        <v>0</v>
      </c>
      <c r="BE167" s="124">
        <f>IF(L167="zákl. přenesená",#REF!,0)</f>
        <v>0</v>
      </c>
      <c r="BF167" s="124">
        <f>IF(L167="sníž. přenesená",#REF!,0)</f>
        <v>0</v>
      </c>
      <c r="BG167" s="124">
        <f>IF(L167="nulová",#REF!,0)</f>
        <v>0</v>
      </c>
      <c r="BH167" s="14" t="s">
        <v>65</v>
      </c>
      <c r="BI167" s="124" t="e">
        <f>ROUND(#REF!*H167,2)</f>
        <v>#REF!</v>
      </c>
      <c r="BJ167" s="14" t="s">
        <v>214</v>
      </c>
      <c r="BK167" s="123" t="s">
        <v>278</v>
      </c>
    </row>
    <row r="168" spans="1:63" s="2" customFormat="1" ht="24.2" customHeight="1" x14ac:dyDescent="0.2">
      <c r="A168" s="25"/>
      <c r="B168" s="112"/>
      <c r="C168" s="113" t="s">
        <v>279</v>
      </c>
      <c r="D168" s="113" t="s">
        <v>145</v>
      </c>
      <c r="E168" s="114" t="s">
        <v>280</v>
      </c>
      <c r="F168" s="115" t="s">
        <v>281</v>
      </c>
      <c r="G168" s="116" t="s">
        <v>198</v>
      </c>
      <c r="H168" s="117">
        <v>246.94399999999999</v>
      </c>
      <c r="I168" s="118"/>
      <c r="J168" s="26"/>
      <c r="K168" s="119" t="s">
        <v>1</v>
      </c>
      <c r="L168" s="120" t="s">
        <v>37</v>
      </c>
      <c r="M168" s="121">
        <v>1.276</v>
      </c>
      <c r="N168" s="121">
        <f t="shared" si="6"/>
        <v>315.10054400000001</v>
      </c>
      <c r="O168" s="121">
        <v>1.363E-2</v>
      </c>
      <c r="P168" s="121">
        <f t="shared" si="7"/>
        <v>3.36584672</v>
      </c>
      <c r="Q168" s="121">
        <v>1.4E-2</v>
      </c>
      <c r="R168" s="122">
        <f t="shared" si="8"/>
        <v>3.4572159999999998</v>
      </c>
      <c r="S168" s="25"/>
      <c r="T168" s="25"/>
      <c r="U168" s="25"/>
      <c r="V168" s="25"/>
      <c r="W168" s="25"/>
      <c r="X168" s="25"/>
      <c r="Y168" s="25"/>
      <c r="Z168" s="25"/>
      <c r="AA168" s="25"/>
      <c r="AB168" s="25"/>
      <c r="AC168" s="25"/>
      <c r="AP168" s="123" t="s">
        <v>214</v>
      </c>
      <c r="AR168" s="123" t="s">
        <v>145</v>
      </c>
      <c r="AS168" s="123" t="s">
        <v>67</v>
      </c>
      <c r="AW168" s="14" t="s">
        <v>144</v>
      </c>
      <c r="BC168" s="124" t="e">
        <f>IF(L168="základní",#REF!,0)</f>
        <v>#REF!</v>
      </c>
      <c r="BD168" s="124">
        <f>IF(L168="snížená",#REF!,0)</f>
        <v>0</v>
      </c>
      <c r="BE168" s="124">
        <f>IF(L168="zákl. přenesená",#REF!,0)</f>
        <v>0</v>
      </c>
      <c r="BF168" s="124">
        <f>IF(L168="sníž. přenesená",#REF!,0)</f>
        <v>0</v>
      </c>
      <c r="BG168" s="124">
        <f>IF(L168="nulová",#REF!,0)</f>
        <v>0</v>
      </c>
      <c r="BH168" s="14" t="s">
        <v>65</v>
      </c>
      <c r="BI168" s="124" t="e">
        <f>ROUND(#REF!*H168,2)</f>
        <v>#REF!</v>
      </c>
      <c r="BJ168" s="14" t="s">
        <v>214</v>
      </c>
      <c r="BK168" s="123" t="s">
        <v>282</v>
      </c>
    </row>
    <row r="169" spans="1:63" s="2" customFormat="1" ht="16.5" customHeight="1" x14ac:dyDescent="0.2">
      <c r="A169" s="25"/>
      <c r="B169" s="112"/>
      <c r="C169" s="113" t="s">
        <v>283</v>
      </c>
      <c r="D169" s="113" t="s">
        <v>145</v>
      </c>
      <c r="E169" s="114" t="s">
        <v>284</v>
      </c>
      <c r="F169" s="115" t="s">
        <v>285</v>
      </c>
      <c r="G169" s="116" t="s">
        <v>178</v>
      </c>
      <c r="H169" s="117">
        <v>524.39800000000002</v>
      </c>
      <c r="I169" s="118"/>
      <c r="J169" s="26"/>
      <c r="K169" s="119" t="s">
        <v>1</v>
      </c>
      <c r="L169" s="120" t="s">
        <v>37</v>
      </c>
      <c r="M169" s="121">
        <v>0.09</v>
      </c>
      <c r="N169" s="121">
        <f t="shared" si="6"/>
        <v>47.195819999999998</v>
      </c>
      <c r="O169" s="121">
        <v>0</v>
      </c>
      <c r="P169" s="121">
        <f t="shared" si="7"/>
        <v>0</v>
      </c>
      <c r="Q169" s="121">
        <v>1.4999999999999999E-2</v>
      </c>
      <c r="R169" s="122">
        <f t="shared" si="8"/>
        <v>7.8659699999999999</v>
      </c>
      <c r="S169" s="25"/>
      <c r="T169" s="25"/>
      <c r="U169" s="25"/>
      <c r="V169" s="25"/>
      <c r="W169" s="25"/>
      <c r="X169" s="25"/>
      <c r="Y169" s="25"/>
      <c r="Z169" s="25"/>
      <c r="AA169" s="25"/>
      <c r="AB169" s="25"/>
      <c r="AC169" s="25"/>
      <c r="AP169" s="123" t="s">
        <v>214</v>
      </c>
      <c r="AR169" s="123" t="s">
        <v>145</v>
      </c>
      <c r="AS169" s="123" t="s">
        <v>67</v>
      </c>
      <c r="AW169" s="14" t="s">
        <v>144</v>
      </c>
      <c r="BC169" s="124" t="e">
        <f>IF(L169="základní",#REF!,0)</f>
        <v>#REF!</v>
      </c>
      <c r="BD169" s="124">
        <f>IF(L169="snížená",#REF!,0)</f>
        <v>0</v>
      </c>
      <c r="BE169" s="124">
        <f>IF(L169="zákl. přenesená",#REF!,0)</f>
        <v>0</v>
      </c>
      <c r="BF169" s="124">
        <f>IF(L169="sníž. přenesená",#REF!,0)</f>
        <v>0</v>
      </c>
      <c r="BG169" s="124">
        <f>IF(L169="nulová",#REF!,0)</f>
        <v>0</v>
      </c>
      <c r="BH169" s="14" t="s">
        <v>65</v>
      </c>
      <c r="BI169" s="124" t="e">
        <f>ROUND(#REF!*H169,2)</f>
        <v>#REF!</v>
      </c>
      <c r="BJ169" s="14" t="s">
        <v>214</v>
      </c>
      <c r="BK169" s="123" t="s">
        <v>286</v>
      </c>
    </row>
    <row r="170" spans="1:63" s="2" customFormat="1" ht="24.2" customHeight="1" x14ac:dyDescent="0.2">
      <c r="A170" s="25"/>
      <c r="B170" s="112"/>
      <c r="C170" s="113" t="s">
        <v>267</v>
      </c>
      <c r="D170" s="113" t="s">
        <v>145</v>
      </c>
      <c r="E170" s="114" t="s">
        <v>287</v>
      </c>
      <c r="F170" s="115" t="s">
        <v>288</v>
      </c>
      <c r="G170" s="116" t="s">
        <v>178</v>
      </c>
      <c r="H170" s="117">
        <v>328.26</v>
      </c>
      <c r="I170" s="118"/>
      <c r="J170" s="26"/>
      <c r="K170" s="119" t="s">
        <v>1</v>
      </c>
      <c r="L170" s="120" t="s">
        <v>37</v>
      </c>
      <c r="M170" s="121">
        <v>0.28999999999999998</v>
      </c>
      <c r="N170" s="121">
        <f t="shared" si="6"/>
        <v>95.195399999999992</v>
      </c>
      <c r="O170" s="121">
        <v>0</v>
      </c>
      <c r="P170" s="121">
        <f t="shared" si="7"/>
        <v>0</v>
      </c>
      <c r="Q170" s="121">
        <v>0</v>
      </c>
      <c r="R170" s="122">
        <f t="shared" si="8"/>
        <v>0</v>
      </c>
      <c r="S170" s="25"/>
      <c r="T170" s="25"/>
      <c r="U170" s="25"/>
      <c r="V170" s="25"/>
      <c r="W170" s="25"/>
      <c r="X170" s="25"/>
      <c r="Y170" s="25"/>
      <c r="Z170" s="25"/>
      <c r="AA170" s="25"/>
      <c r="AB170" s="25"/>
      <c r="AC170" s="25"/>
      <c r="AP170" s="123" t="s">
        <v>214</v>
      </c>
      <c r="AR170" s="123" t="s">
        <v>145</v>
      </c>
      <c r="AS170" s="123" t="s">
        <v>67</v>
      </c>
      <c r="AW170" s="14" t="s">
        <v>144</v>
      </c>
      <c r="BC170" s="124" t="e">
        <f>IF(L170="základní",#REF!,0)</f>
        <v>#REF!</v>
      </c>
      <c r="BD170" s="124">
        <f>IF(L170="snížená",#REF!,0)</f>
        <v>0</v>
      </c>
      <c r="BE170" s="124">
        <f>IF(L170="zákl. přenesená",#REF!,0)</f>
        <v>0</v>
      </c>
      <c r="BF170" s="124">
        <f>IF(L170="sníž. přenesená",#REF!,0)</f>
        <v>0</v>
      </c>
      <c r="BG170" s="124">
        <f>IF(L170="nulová",#REF!,0)</f>
        <v>0</v>
      </c>
      <c r="BH170" s="14" t="s">
        <v>65</v>
      </c>
      <c r="BI170" s="124" t="e">
        <f>ROUND(#REF!*H170,2)</f>
        <v>#REF!</v>
      </c>
      <c r="BJ170" s="14" t="s">
        <v>214</v>
      </c>
      <c r="BK170" s="123" t="s">
        <v>289</v>
      </c>
    </row>
    <row r="171" spans="1:63" s="2" customFormat="1" ht="16.5" customHeight="1" x14ac:dyDescent="0.2">
      <c r="A171" s="25"/>
      <c r="B171" s="112"/>
      <c r="C171" s="126" t="s">
        <v>290</v>
      </c>
      <c r="D171" s="126" t="s">
        <v>242</v>
      </c>
      <c r="E171" s="127" t="s">
        <v>291</v>
      </c>
      <c r="F171" s="128" t="s">
        <v>292</v>
      </c>
      <c r="G171" s="129" t="s">
        <v>155</v>
      </c>
      <c r="H171" s="130">
        <v>9.0269999999999992</v>
      </c>
      <c r="I171" s="131"/>
      <c r="J171" s="132"/>
      <c r="K171" s="133" t="s">
        <v>1</v>
      </c>
      <c r="L171" s="134" t="s">
        <v>37</v>
      </c>
      <c r="M171" s="121">
        <v>0</v>
      </c>
      <c r="N171" s="121">
        <f t="shared" si="6"/>
        <v>0</v>
      </c>
      <c r="O171" s="121">
        <v>0.55000000000000004</v>
      </c>
      <c r="P171" s="121">
        <f t="shared" si="7"/>
        <v>4.9648500000000002</v>
      </c>
      <c r="Q171" s="121">
        <v>0</v>
      </c>
      <c r="R171" s="122">
        <f t="shared" si="8"/>
        <v>0</v>
      </c>
      <c r="S171" s="25"/>
      <c r="T171" s="25"/>
      <c r="U171" s="25"/>
      <c r="V171" s="25"/>
      <c r="W171" s="25"/>
      <c r="X171" s="25"/>
      <c r="Y171" s="25"/>
      <c r="Z171" s="25"/>
      <c r="AA171" s="25"/>
      <c r="AB171" s="25"/>
      <c r="AC171" s="25"/>
      <c r="AP171" s="123" t="s">
        <v>267</v>
      </c>
      <c r="AR171" s="123" t="s">
        <v>242</v>
      </c>
      <c r="AS171" s="123" t="s">
        <v>67</v>
      </c>
      <c r="AW171" s="14" t="s">
        <v>144</v>
      </c>
      <c r="BC171" s="124" t="e">
        <f>IF(L171="základní",#REF!,0)</f>
        <v>#REF!</v>
      </c>
      <c r="BD171" s="124">
        <f>IF(L171="snížená",#REF!,0)</f>
        <v>0</v>
      </c>
      <c r="BE171" s="124">
        <f>IF(L171="zákl. přenesená",#REF!,0)</f>
        <v>0</v>
      </c>
      <c r="BF171" s="124">
        <f>IF(L171="sníž. přenesená",#REF!,0)</f>
        <v>0</v>
      </c>
      <c r="BG171" s="124">
        <f>IF(L171="nulová",#REF!,0)</f>
        <v>0</v>
      </c>
      <c r="BH171" s="14" t="s">
        <v>65</v>
      </c>
      <c r="BI171" s="124" t="e">
        <f>ROUND(#REF!*H171,2)</f>
        <v>#REF!</v>
      </c>
      <c r="BJ171" s="14" t="s">
        <v>214</v>
      </c>
      <c r="BK171" s="123" t="s">
        <v>293</v>
      </c>
    </row>
    <row r="172" spans="1:63" s="2" customFormat="1" ht="24.2" customHeight="1" x14ac:dyDescent="0.2">
      <c r="A172" s="25"/>
      <c r="B172" s="112"/>
      <c r="C172" s="113" t="s">
        <v>294</v>
      </c>
      <c r="D172" s="113" t="s">
        <v>145</v>
      </c>
      <c r="E172" s="114" t="s">
        <v>295</v>
      </c>
      <c r="F172" s="115" t="s">
        <v>296</v>
      </c>
      <c r="G172" s="116" t="s">
        <v>178</v>
      </c>
      <c r="H172" s="117">
        <v>196.13900000000001</v>
      </c>
      <c r="I172" s="118"/>
      <c r="J172" s="26"/>
      <c r="K172" s="119" t="s">
        <v>1</v>
      </c>
      <c r="L172" s="120" t="s">
        <v>37</v>
      </c>
      <c r="M172" s="121">
        <v>0.41</v>
      </c>
      <c r="N172" s="121">
        <f t="shared" si="6"/>
        <v>80.416989999999998</v>
      </c>
      <c r="O172" s="121">
        <v>0</v>
      </c>
      <c r="P172" s="121">
        <f t="shared" si="7"/>
        <v>0</v>
      </c>
      <c r="Q172" s="121">
        <v>0</v>
      </c>
      <c r="R172" s="122">
        <f t="shared" si="8"/>
        <v>0</v>
      </c>
      <c r="S172" s="25"/>
      <c r="T172" s="25"/>
      <c r="U172" s="25"/>
      <c r="V172" s="25"/>
      <c r="W172" s="25"/>
      <c r="X172" s="25"/>
      <c r="Y172" s="25"/>
      <c r="Z172" s="25"/>
      <c r="AA172" s="25"/>
      <c r="AB172" s="25"/>
      <c r="AC172" s="25"/>
      <c r="AP172" s="123" t="s">
        <v>214</v>
      </c>
      <c r="AR172" s="123" t="s">
        <v>145</v>
      </c>
      <c r="AS172" s="123" t="s">
        <v>67</v>
      </c>
      <c r="AW172" s="14" t="s">
        <v>144</v>
      </c>
      <c r="BC172" s="124" t="e">
        <f>IF(L172="základní",#REF!,0)</f>
        <v>#REF!</v>
      </c>
      <c r="BD172" s="124">
        <f>IF(L172="snížená",#REF!,0)</f>
        <v>0</v>
      </c>
      <c r="BE172" s="124">
        <f>IF(L172="zákl. přenesená",#REF!,0)</f>
        <v>0</v>
      </c>
      <c r="BF172" s="124">
        <f>IF(L172="sníž. přenesená",#REF!,0)</f>
        <v>0</v>
      </c>
      <c r="BG172" s="124">
        <f>IF(L172="nulová",#REF!,0)</f>
        <v>0</v>
      </c>
      <c r="BH172" s="14" t="s">
        <v>65</v>
      </c>
      <c r="BI172" s="124" t="e">
        <f>ROUND(#REF!*H172,2)</f>
        <v>#REF!</v>
      </c>
      <c r="BJ172" s="14" t="s">
        <v>214</v>
      </c>
      <c r="BK172" s="123" t="s">
        <v>297</v>
      </c>
    </row>
    <row r="173" spans="1:63" s="2" customFormat="1" ht="16.5" customHeight="1" x14ac:dyDescent="0.2">
      <c r="A173" s="25"/>
      <c r="B173" s="112"/>
      <c r="C173" s="126" t="s">
        <v>298</v>
      </c>
      <c r="D173" s="126" t="s">
        <v>242</v>
      </c>
      <c r="E173" s="127" t="s">
        <v>299</v>
      </c>
      <c r="F173" s="128" t="s">
        <v>300</v>
      </c>
      <c r="G173" s="129" t="s">
        <v>178</v>
      </c>
      <c r="H173" s="130">
        <v>215.75200000000001</v>
      </c>
      <c r="I173" s="131"/>
      <c r="J173" s="132"/>
      <c r="K173" s="133" t="s">
        <v>1</v>
      </c>
      <c r="L173" s="134" t="s">
        <v>37</v>
      </c>
      <c r="M173" s="121">
        <v>0</v>
      </c>
      <c r="N173" s="121">
        <f t="shared" si="6"/>
        <v>0</v>
      </c>
      <c r="O173" s="121">
        <v>1.023E-2</v>
      </c>
      <c r="P173" s="121">
        <f t="shared" si="7"/>
        <v>2.2071429600000001</v>
      </c>
      <c r="Q173" s="121">
        <v>0</v>
      </c>
      <c r="R173" s="122">
        <f t="shared" si="8"/>
        <v>0</v>
      </c>
      <c r="S173" s="25"/>
      <c r="T173" s="25"/>
      <c r="U173" s="25"/>
      <c r="V173" s="25"/>
      <c r="W173" s="25"/>
      <c r="X173" s="25"/>
      <c r="Y173" s="25"/>
      <c r="Z173" s="25"/>
      <c r="AA173" s="25"/>
      <c r="AB173" s="25"/>
      <c r="AC173" s="25"/>
      <c r="AP173" s="123" t="s">
        <v>267</v>
      </c>
      <c r="AR173" s="123" t="s">
        <v>242</v>
      </c>
      <c r="AS173" s="123" t="s">
        <v>67</v>
      </c>
      <c r="AW173" s="14" t="s">
        <v>144</v>
      </c>
      <c r="BC173" s="124" t="e">
        <f>IF(L173="základní",#REF!,0)</f>
        <v>#REF!</v>
      </c>
      <c r="BD173" s="124">
        <f>IF(L173="snížená",#REF!,0)</f>
        <v>0</v>
      </c>
      <c r="BE173" s="124">
        <f>IF(L173="zákl. přenesená",#REF!,0)</f>
        <v>0</v>
      </c>
      <c r="BF173" s="124">
        <f>IF(L173="sníž. přenesená",#REF!,0)</f>
        <v>0</v>
      </c>
      <c r="BG173" s="124">
        <f>IF(L173="nulová",#REF!,0)</f>
        <v>0</v>
      </c>
      <c r="BH173" s="14" t="s">
        <v>65</v>
      </c>
      <c r="BI173" s="124" t="e">
        <f>ROUND(#REF!*H173,2)</f>
        <v>#REF!</v>
      </c>
      <c r="BJ173" s="14" t="s">
        <v>214</v>
      </c>
      <c r="BK173" s="123" t="s">
        <v>301</v>
      </c>
    </row>
    <row r="174" spans="1:63" s="2" customFormat="1" ht="37.9" customHeight="1" x14ac:dyDescent="0.2">
      <c r="A174" s="25"/>
      <c r="B174" s="112"/>
      <c r="C174" s="113" t="s">
        <v>302</v>
      </c>
      <c r="D174" s="113" t="s">
        <v>145</v>
      </c>
      <c r="E174" s="114" t="s">
        <v>303</v>
      </c>
      <c r="F174" s="115" t="s">
        <v>304</v>
      </c>
      <c r="G174" s="116" t="s">
        <v>178</v>
      </c>
      <c r="H174" s="117">
        <v>7.6280000000000001</v>
      </c>
      <c r="I174" s="118"/>
      <c r="J174" s="26"/>
      <c r="K174" s="119" t="s">
        <v>1</v>
      </c>
      <c r="L174" s="120" t="s">
        <v>37</v>
      </c>
      <c r="M174" s="121">
        <v>0.16</v>
      </c>
      <c r="N174" s="121">
        <f t="shared" si="6"/>
        <v>1.22048</v>
      </c>
      <c r="O174" s="121">
        <v>0</v>
      </c>
      <c r="P174" s="121">
        <f t="shared" si="7"/>
        <v>0</v>
      </c>
      <c r="Q174" s="121">
        <v>1.4999999999999999E-2</v>
      </c>
      <c r="R174" s="122">
        <f t="shared" si="8"/>
        <v>0.11441999999999999</v>
      </c>
      <c r="S174" s="25"/>
      <c r="T174" s="25"/>
      <c r="U174" s="25"/>
      <c r="V174" s="25"/>
      <c r="W174" s="25"/>
      <c r="X174" s="25"/>
      <c r="Y174" s="25"/>
      <c r="Z174" s="25"/>
      <c r="AA174" s="25"/>
      <c r="AB174" s="25"/>
      <c r="AC174" s="25"/>
      <c r="AP174" s="123" t="s">
        <v>214</v>
      </c>
      <c r="AR174" s="123" t="s">
        <v>145</v>
      </c>
      <c r="AS174" s="123" t="s">
        <v>67</v>
      </c>
      <c r="AW174" s="14" t="s">
        <v>144</v>
      </c>
      <c r="BC174" s="124" t="e">
        <f>IF(L174="základní",#REF!,0)</f>
        <v>#REF!</v>
      </c>
      <c r="BD174" s="124">
        <f>IF(L174="snížená",#REF!,0)</f>
        <v>0</v>
      </c>
      <c r="BE174" s="124">
        <f>IF(L174="zákl. přenesená",#REF!,0)</f>
        <v>0</v>
      </c>
      <c r="BF174" s="124">
        <f>IF(L174="sníž. přenesená",#REF!,0)</f>
        <v>0</v>
      </c>
      <c r="BG174" s="124">
        <f>IF(L174="nulová",#REF!,0)</f>
        <v>0</v>
      </c>
      <c r="BH174" s="14" t="s">
        <v>65</v>
      </c>
      <c r="BI174" s="124" t="e">
        <f>ROUND(#REF!*H174,2)</f>
        <v>#REF!</v>
      </c>
      <c r="BJ174" s="14" t="s">
        <v>214</v>
      </c>
      <c r="BK174" s="123" t="s">
        <v>305</v>
      </c>
    </row>
    <row r="175" spans="1:63" s="2" customFormat="1" ht="49.15" customHeight="1" x14ac:dyDescent="0.2">
      <c r="A175" s="25"/>
      <c r="B175" s="112"/>
      <c r="C175" s="113" t="s">
        <v>306</v>
      </c>
      <c r="D175" s="113" t="s">
        <v>145</v>
      </c>
      <c r="E175" s="114" t="s">
        <v>307</v>
      </c>
      <c r="F175" s="115" t="s">
        <v>308</v>
      </c>
      <c r="G175" s="116" t="s">
        <v>178</v>
      </c>
      <c r="H175" s="117">
        <v>7.6280000000000001</v>
      </c>
      <c r="I175" s="118"/>
      <c r="J175" s="26"/>
      <c r="K175" s="119" t="s">
        <v>1</v>
      </c>
      <c r="L175" s="120" t="s">
        <v>37</v>
      </c>
      <c r="M175" s="121">
        <v>0.80200000000000005</v>
      </c>
      <c r="N175" s="121">
        <f t="shared" si="6"/>
        <v>6.1176560000000002</v>
      </c>
      <c r="O175" s="121">
        <v>0</v>
      </c>
      <c r="P175" s="121">
        <f t="shared" si="7"/>
        <v>0</v>
      </c>
      <c r="Q175" s="121">
        <v>0</v>
      </c>
      <c r="R175" s="122">
        <f t="shared" si="8"/>
        <v>0</v>
      </c>
      <c r="S175" s="25"/>
      <c r="T175" s="25"/>
      <c r="U175" s="25"/>
      <c r="V175" s="25"/>
      <c r="W175" s="25"/>
      <c r="X175" s="25"/>
      <c r="Y175" s="25"/>
      <c r="Z175" s="25"/>
      <c r="AA175" s="25"/>
      <c r="AB175" s="25"/>
      <c r="AC175" s="25"/>
      <c r="AP175" s="123" t="s">
        <v>214</v>
      </c>
      <c r="AR175" s="123" t="s">
        <v>145</v>
      </c>
      <c r="AS175" s="123" t="s">
        <v>67</v>
      </c>
      <c r="AW175" s="14" t="s">
        <v>144</v>
      </c>
      <c r="BC175" s="124" t="e">
        <f>IF(L175="základní",#REF!,0)</f>
        <v>#REF!</v>
      </c>
      <c r="BD175" s="124">
        <f>IF(L175="snížená",#REF!,0)</f>
        <v>0</v>
      </c>
      <c r="BE175" s="124">
        <f>IF(L175="zákl. přenesená",#REF!,0)</f>
        <v>0</v>
      </c>
      <c r="BF175" s="124">
        <f>IF(L175="sníž. přenesená",#REF!,0)</f>
        <v>0</v>
      </c>
      <c r="BG175" s="124">
        <f>IF(L175="nulová",#REF!,0)</f>
        <v>0</v>
      </c>
      <c r="BH175" s="14" t="s">
        <v>65</v>
      </c>
      <c r="BI175" s="124" t="e">
        <f>ROUND(#REF!*H175,2)</f>
        <v>#REF!</v>
      </c>
      <c r="BJ175" s="14" t="s">
        <v>214</v>
      </c>
      <c r="BK175" s="123" t="s">
        <v>309</v>
      </c>
    </row>
    <row r="176" spans="1:63" s="2" customFormat="1" ht="33" customHeight="1" x14ac:dyDescent="0.2">
      <c r="A176" s="25"/>
      <c r="B176" s="112"/>
      <c r="C176" s="126" t="s">
        <v>310</v>
      </c>
      <c r="D176" s="126" t="s">
        <v>242</v>
      </c>
      <c r="E176" s="127" t="s">
        <v>311</v>
      </c>
      <c r="F176" s="128" t="s">
        <v>312</v>
      </c>
      <c r="G176" s="129" t="s">
        <v>155</v>
      </c>
      <c r="H176" s="130">
        <v>0.504</v>
      </c>
      <c r="I176" s="131"/>
      <c r="J176" s="132"/>
      <c r="K176" s="133" t="s">
        <v>1</v>
      </c>
      <c r="L176" s="134" t="s">
        <v>37</v>
      </c>
      <c r="M176" s="121">
        <v>0</v>
      </c>
      <c r="N176" s="121">
        <f t="shared" si="6"/>
        <v>0</v>
      </c>
      <c r="O176" s="121">
        <v>0.55000000000000004</v>
      </c>
      <c r="P176" s="121">
        <f t="shared" si="7"/>
        <v>0.2772</v>
      </c>
      <c r="Q176" s="121">
        <v>0</v>
      </c>
      <c r="R176" s="122">
        <f t="shared" si="8"/>
        <v>0</v>
      </c>
      <c r="S176" s="25"/>
      <c r="T176" s="25"/>
      <c r="U176" s="25"/>
      <c r="V176" s="25"/>
      <c r="W176" s="25"/>
      <c r="X176" s="25"/>
      <c r="Y176" s="25"/>
      <c r="Z176" s="25"/>
      <c r="AA176" s="25"/>
      <c r="AB176" s="25"/>
      <c r="AC176" s="25"/>
      <c r="AP176" s="123" t="s">
        <v>267</v>
      </c>
      <c r="AR176" s="123" t="s">
        <v>242</v>
      </c>
      <c r="AS176" s="123" t="s">
        <v>67</v>
      </c>
      <c r="AW176" s="14" t="s">
        <v>144</v>
      </c>
      <c r="BC176" s="124" t="e">
        <f>IF(L176="základní",#REF!,0)</f>
        <v>#REF!</v>
      </c>
      <c r="BD176" s="124">
        <f>IF(L176="snížená",#REF!,0)</f>
        <v>0</v>
      </c>
      <c r="BE176" s="124">
        <f>IF(L176="zákl. přenesená",#REF!,0)</f>
        <v>0</v>
      </c>
      <c r="BF176" s="124">
        <f>IF(L176="sníž. přenesená",#REF!,0)</f>
        <v>0</v>
      </c>
      <c r="BG176" s="124">
        <f>IF(L176="nulová",#REF!,0)</f>
        <v>0</v>
      </c>
      <c r="BH176" s="14" t="s">
        <v>65</v>
      </c>
      <c r="BI176" s="124" t="e">
        <f>ROUND(#REF!*H176,2)</f>
        <v>#REF!</v>
      </c>
      <c r="BJ176" s="14" t="s">
        <v>214</v>
      </c>
      <c r="BK176" s="123" t="s">
        <v>313</v>
      </c>
    </row>
    <row r="177" spans="1:63" s="2" customFormat="1" ht="33" customHeight="1" x14ac:dyDescent="0.2">
      <c r="A177" s="25"/>
      <c r="B177" s="112"/>
      <c r="C177" s="113" t="s">
        <v>314</v>
      </c>
      <c r="D177" s="113" t="s">
        <v>145</v>
      </c>
      <c r="E177" s="114" t="s">
        <v>315</v>
      </c>
      <c r="F177" s="115" t="s">
        <v>316</v>
      </c>
      <c r="G177" s="116" t="s">
        <v>155</v>
      </c>
      <c r="H177" s="117">
        <v>14.925000000000001</v>
      </c>
      <c r="I177" s="118"/>
      <c r="J177" s="26"/>
      <c r="K177" s="119" t="s">
        <v>1</v>
      </c>
      <c r="L177" s="120" t="s">
        <v>37</v>
      </c>
      <c r="M177" s="121">
        <v>1.56</v>
      </c>
      <c r="N177" s="121">
        <f t="shared" si="6"/>
        <v>23.283000000000001</v>
      </c>
      <c r="O177" s="121">
        <v>1.89E-3</v>
      </c>
      <c r="P177" s="121">
        <f t="shared" si="7"/>
        <v>2.8208250000000001E-2</v>
      </c>
      <c r="Q177" s="121">
        <v>0</v>
      </c>
      <c r="R177" s="122">
        <f t="shared" si="8"/>
        <v>0</v>
      </c>
      <c r="S177" s="25"/>
      <c r="T177" s="25"/>
      <c r="U177" s="25"/>
      <c r="V177" s="25"/>
      <c r="W177" s="25"/>
      <c r="X177" s="25"/>
      <c r="Y177" s="25"/>
      <c r="Z177" s="25"/>
      <c r="AA177" s="25"/>
      <c r="AB177" s="25"/>
      <c r="AC177" s="25"/>
      <c r="AP177" s="123" t="s">
        <v>214</v>
      </c>
      <c r="AR177" s="123" t="s">
        <v>145</v>
      </c>
      <c r="AS177" s="123" t="s">
        <v>67</v>
      </c>
      <c r="AW177" s="14" t="s">
        <v>144</v>
      </c>
      <c r="BC177" s="124" t="e">
        <f>IF(L177="základní",#REF!,0)</f>
        <v>#REF!</v>
      </c>
      <c r="BD177" s="124">
        <f>IF(L177="snížená",#REF!,0)</f>
        <v>0</v>
      </c>
      <c r="BE177" s="124">
        <f>IF(L177="zákl. přenesená",#REF!,0)</f>
        <v>0</v>
      </c>
      <c r="BF177" s="124">
        <f>IF(L177="sníž. přenesená",#REF!,0)</f>
        <v>0</v>
      </c>
      <c r="BG177" s="124">
        <f>IF(L177="nulová",#REF!,0)</f>
        <v>0</v>
      </c>
      <c r="BH177" s="14" t="s">
        <v>65</v>
      </c>
      <c r="BI177" s="124" t="e">
        <f>ROUND(#REF!*H177,2)</f>
        <v>#REF!</v>
      </c>
      <c r="BJ177" s="14" t="s">
        <v>214</v>
      </c>
      <c r="BK177" s="123" t="s">
        <v>317</v>
      </c>
    </row>
    <row r="178" spans="1:63" s="2" customFormat="1" ht="24.2" customHeight="1" x14ac:dyDescent="0.2">
      <c r="A178" s="25"/>
      <c r="B178" s="112"/>
      <c r="C178" s="113" t="s">
        <v>318</v>
      </c>
      <c r="D178" s="113" t="s">
        <v>145</v>
      </c>
      <c r="E178" s="114" t="s">
        <v>319</v>
      </c>
      <c r="F178" s="115" t="s">
        <v>320</v>
      </c>
      <c r="G178" s="116" t="s">
        <v>178</v>
      </c>
      <c r="H178" s="117">
        <v>524.39800000000002</v>
      </c>
      <c r="I178" s="118"/>
      <c r="J178" s="26"/>
      <c r="K178" s="119" t="s">
        <v>1</v>
      </c>
      <c r="L178" s="120" t="s">
        <v>37</v>
      </c>
      <c r="M178" s="121">
        <v>0.13500000000000001</v>
      </c>
      <c r="N178" s="121">
        <f t="shared" si="6"/>
        <v>70.793730000000011</v>
      </c>
      <c r="O178" s="121">
        <v>0</v>
      </c>
      <c r="P178" s="121">
        <f t="shared" si="7"/>
        <v>0</v>
      </c>
      <c r="Q178" s="121">
        <v>0</v>
      </c>
      <c r="R178" s="122">
        <f t="shared" si="8"/>
        <v>0</v>
      </c>
      <c r="S178" s="25"/>
      <c r="T178" s="25"/>
      <c r="U178" s="25"/>
      <c r="V178" s="25"/>
      <c r="W178" s="25"/>
      <c r="X178" s="25"/>
      <c r="Y178" s="25"/>
      <c r="Z178" s="25"/>
      <c r="AA178" s="25"/>
      <c r="AB178" s="25"/>
      <c r="AC178" s="25"/>
      <c r="AP178" s="123" t="s">
        <v>214</v>
      </c>
      <c r="AR178" s="123" t="s">
        <v>145</v>
      </c>
      <c r="AS178" s="123" t="s">
        <v>67</v>
      </c>
      <c r="AW178" s="14" t="s">
        <v>144</v>
      </c>
      <c r="BC178" s="124" t="e">
        <f>IF(L178="základní",#REF!,0)</f>
        <v>#REF!</v>
      </c>
      <c r="BD178" s="124">
        <f>IF(L178="snížená",#REF!,0)</f>
        <v>0</v>
      </c>
      <c r="BE178" s="124">
        <f>IF(L178="zákl. přenesená",#REF!,0)</f>
        <v>0</v>
      </c>
      <c r="BF178" s="124">
        <f>IF(L178="sníž. přenesená",#REF!,0)</f>
        <v>0</v>
      </c>
      <c r="BG178" s="124">
        <f>IF(L178="nulová",#REF!,0)</f>
        <v>0</v>
      </c>
      <c r="BH178" s="14" t="s">
        <v>65</v>
      </c>
      <c r="BI178" s="124" t="e">
        <f>ROUND(#REF!*H178,2)</f>
        <v>#REF!</v>
      </c>
      <c r="BJ178" s="14" t="s">
        <v>214</v>
      </c>
      <c r="BK178" s="123" t="s">
        <v>321</v>
      </c>
    </row>
    <row r="179" spans="1:63" s="2" customFormat="1" ht="16.5" customHeight="1" x14ac:dyDescent="0.2">
      <c r="A179" s="25"/>
      <c r="B179" s="112"/>
      <c r="C179" s="126" t="s">
        <v>322</v>
      </c>
      <c r="D179" s="126" t="s">
        <v>242</v>
      </c>
      <c r="E179" s="127" t="s">
        <v>323</v>
      </c>
      <c r="F179" s="128" t="s">
        <v>324</v>
      </c>
      <c r="G179" s="129" t="s">
        <v>155</v>
      </c>
      <c r="H179" s="130">
        <v>3.512</v>
      </c>
      <c r="I179" s="131"/>
      <c r="J179" s="132"/>
      <c r="K179" s="133" t="s">
        <v>1</v>
      </c>
      <c r="L179" s="134" t="s">
        <v>37</v>
      </c>
      <c r="M179" s="121">
        <v>0</v>
      </c>
      <c r="N179" s="121">
        <f t="shared" si="6"/>
        <v>0</v>
      </c>
      <c r="O179" s="121">
        <v>0.55000000000000004</v>
      </c>
      <c r="P179" s="121">
        <f t="shared" si="7"/>
        <v>1.9316000000000002</v>
      </c>
      <c r="Q179" s="121">
        <v>0</v>
      </c>
      <c r="R179" s="122">
        <f t="shared" si="8"/>
        <v>0</v>
      </c>
      <c r="S179" s="25"/>
      <c r="T179" s="25"/>
      <c r="U179" s="25"/>
      <c r="V179" s="25"/>
      <c r="W179" s="25"/>
      <c r="X179" s="25"/>
      <c r="Y179" s="25"/>
      <c r="Z179" s="25"/>
      <c r="AA179" s="25"/>
      <c r="AB179" s="25"/>
      <c r="AC179" s="25"/>
      <c r="AP179" s="123" t="s">
        <v>267</v>
      </c>
      <c r="AR179" s="123" t="s">
        <v>242</v>
      </c>
      <c r="AS179" s="123" t="s">
        <v>67</v>
      </c>
      <c r="AW179" s="14" t="s">
        <v>144</v>
      </c>
      <c r="BC179" s="124" t="e">
        <f>IF(L179="základní",#REF!,0)</f>
        <v>#REF!</v>
      </c>
      <c r="BD179" s="124">
        <f>IF(L179="snížená",#REF!,0)</f>
        <v>0</v>
      </c>
      <c r="BE179" s="124">
        <f>IF(L179="zákl. přenesená",#REF!,0)</f>
        <v>0</v>
      </c>
      <c r="BF179" s="124">
        <f>IF(L179="sníž. přenesená",#REF!,0)</f>
        <v>0</v>
      </c>
      <c r="BG179" s="124">
        <f>IF(L179="nulová",#REF!,0)</f>
        <v>0</v>
      </c>
      <c r="BH179" s="14" t="s">
        <v>65</v>
      </c>
      <c r="BI179" s="124" t="e">
        <f>ROUND(#REF!*H179,2)</f>
        <v>#REF!</v>
      </c>
      <c r="BJ179" s="14" t="s">
        <v>214</v>
      </c>
      <c r="BK179" s="123" t="s">
        <v>325</v>
      </c>
    </row>
    <row r="180" spans="1:63" s="2" customFormat="1" ht="24.2" customHeight="1" x14ac:dyDescent="0.2">
      <c r="A180" s="25"/>
      <c r="B180" s="112"/>
      <c r="C180" s="113" t="s">
        <v>326</v>
      </c>
      <c r="D180" s="113" t="s">
        <v>145</v>
      </c>
      <c r="E180" s="114" t="s">
        <v>327</v>
      </c>
      <c r="F180" s="115" t="s">
        <v>328</v>
      </c>
      <c r="G180" s="116" t="s">
        <v>198</v>
      </c>
      <c r="H180" s="117">
        <v>668.77800000000002</v>
      </c>
      <c r="I180" s="118"/>
      <c r="J180" s="26"/>
      <c r="K180" s="119" t="s">
        <v>1</v>
      </c>
      <c r="L180" s="120" t="s">
        <v>37</v>
      </c>
      <c r="M180" s="121">
        <v>0.03</v>
      </c>
      <c r="N180" s="121">
        <f t="shared" si="6"/>
        <v>20.06334</v>
      </c>
      <c r="O180" s="121">
        <v>0</v>
      </c>
      <c r="P180" s="121">
        <f t="shared" si="7"/>
        <v>0</v>
      </c>
      <c r="Q180" s="121">
        <v>0</v>
      </c>
      <c r="R180" s="122">
        <f t="shared" si="8"/>
        <v>0</v>
      </c>
      <c r="S180" s="25"/>
      <c r="T180" s="25"/>
      <c r="U180" s="25"/>
      <c r="V180" s="25"/>
      <c r="W180" s="25"/>
      <c r="X180" s="25"/>
      <c r="Y180" s="25"/>
      <c r="Z180" s="25"/>
      <c r="AA180" s="25"/>
      <c r="AB180" s="25"/>
      <c r="AC180" s="25"/>
      <c r="AP180" s="123" t="s">
        <v>214</v>
      </c>
      <c r="AR180" s="123" t="s">
        <v>145</v>
      </c>
      <c r="AS180" s="123" t="s">
        <v>67</v>
      </c>
      <c r="AW180" s="14" t="s">
        <v>144</v>
      </c>
      <c r="BC180" s="124" t="e">
        <f>IF(L180="základní",#REF!,0)</f>
        <v>#REF!</v>
      </c>
      <c r="BD180" s="124">
        <f>IF(L180="snížená",#REF!,0)</f>
        <v>0</v>
      </c>
      <c r="BE180" s="124">
        <f>IF(L180="zákl. přenesená",#REF!,0)</f>
        <v>0</v>
      </c>
      <c r="BF180" s="124">
        <f>IF(L180="sníž. přenesená",#REF!,0)</f>
        <v>0</v>
      </c>
      <c r="BG180" s="124">
        <f>IF(L180="nulová",#REF!,0)</f>
        <v>0</v>
      </c>
      <c r="BH180" s="14" t="s">
        <v>65</v>
      </c>
      <c r="BI180" s="124" t="e">
        <f>ROUND(#REF!*H180,2)</f>
        <v>#REF!</v>
      </c>
      <c r="BJ180" s="14" t="s">
        <v>214</v>
      </c>
      <c r="BK180" s="123" t="s">
        <v>329</v>
      </c>
    </row>
    <row r="181" spans="1:63" s="2" customFormat="1" ht="16.5" customHeight="1" x14ac:dyDescent="0.2">
      <c r="A181" s="25"/>
      <c r="B181" s="112"/>
      <c r="C181" s="126" t="s">
        <v>330</v>
      </c>
      <c r="D181" s="126" t="s">
        <v>242</v>
      </c>
      <c r="E181" s="127" t="s">
        <v>323</v>
      </c>
      <c r="F181" s="128" t="s">
        <v>324</v>
      </c>
      <c r="G181" s="129" t="s">
        <v>155</v>
      </c>
      <c r="H181" s="130">
        <v>2.649</v>
      </c>
      <c r="I181" s="131"/>
      <c r="J181" s="132"/>
      <c r="K181" s="133" t="s">
        <v>1</v>
      </c>
      <c r="L181" s="134" t="s">
        <v>37</v>
      </c>
      <c r="M181" s="121">
        <v>0</v>
      </c>
      <c r="N181" s="121">
        <f t="shared" si="6"/>
        <v>0</v>
      </c>
      <c r="O181" s="121">
        <v>0.55000000000000004</v>
      </c>
      <c r="P181" s="121">
        <f t="shared" si="7"/>
        <v>1.4569500000000002</v>
      </c>
      <c r="Q181" s="121">
        <v>0</v>
      </c>
      <c r="R181" s="122">
        <f t="shared" si="8"/>
        <v>0</v>
      </c>
      <c r="S181" s="25"/>
      <c r="T181" s="25"/>
      <c r="U181" s="25"/>
      <c r="V181" s="25"/>
      <c r="W181" s="25"/>
      <c r="X181" s="25"/>
      <c r="Y181" s="25"/>
      <c r="Z181" s="25"/>
      <c r="AA181" s="25"/>
      <c r="AB181" s="25"/>
      <c r="AC181" s="25"/>
      <c r="AP181" s="123" t="s">
        <v>267</v>
      </c>
      <c r="AR181" s="123" t="s">
        <v>242</v>
      </c>
      <c r="AS181" s="123" t="s">
        <v>67</v>
      </c>
      <c r="AW181" s="14" t="s">
        <v>144</v>
      </c>
      <c r="BC181" s="124" t="e">
        <f>IF(L181="základní",#REF!,0)</f>
        <v>#REF!</v>
      </c>
      <c r="BD181" s="124">
        <f>IF(L181="snížená",#REF!,0)</f>
        <v>0</v>
      </c>
      <c r="BE181" s="124">
        <f>IF(L181="zákl. přenesená",#REF!,0)</f>
        <v>0</v>
      </c>
      <c r="BF181" s="124">
        <f>IF(L181="sníž. přenesená",#REF!,0)</f>
        <v>0</v>
      </c>
      <c r="BG181" s="124">
        <f>IF(L181="nulová",#REF!,0)</f>
        <v>0</v>
      </c>
      <c r="BH181" s="14" t="s">
        <v>65</v>
      </c>
      <c r="BI181" s="124" t="e">
        <f>ROUND(#REF!*H181,2)</f>
        <v>#REF!</v>
      </c>
      <c r="BJ181" s="14" t="s">
        <v>214</v>
      </c>
      <c r="BK181" s="123" t="s">
        <v>331</v>
      </c>
    </row>
    <row r="182" spans="1:63" s="2" customFormat="1" ht="24.2" customHeight="1" x14ac:dyDescent="0.2">
      <c r="A182" s="25"/>
      <c r="B182" s="112"/>
      <c r="C182" s="113" t="s">
        <v>332</v>
      </c>
      <c r="D182" s="113" t="s">
        <v>145</v>
      </c>
      <c r="E182" s="114" t="s">
        <v>333</v>
      </c>
      <c r="F182" s="115" t="s">
        <v>334</v>
      </c>
      <c r="G182" s="116" t="s">
        <v>155</v>
      </c>
      <c r="H182" s="117">
        <v>21.085999999999999</v>
      </c>
      <c r="I182" s="118"/>
      <c r="J182" s="26"/>
      <c r="K182" s="119" t="s">
        <v>1</v>
      </c>
      <c r="L182" s="120" t="s">
        <v>37</v>
      </c>
      <c r="M182" s="121">
        <v>0</v>
      </c>
      <c r="N182" s="121">
        <f t="shared" si="6"/>
        <v>0</v>
      </c>
      <c r="O182" s="121">
        <v>2.3369999999999998E-2</v>
      </c>
      <c r="P182" s="121">
        <f t="shared" si="7"/>
        <v>0.49277981999999992</v>
      </c>
      <c r="Q182" s="121">
        <v>0</v>
      </c>
      <c r="R182" s="122">
        <f t="shared" si="8"/>
        <v>0</v>
      </c>
      <c r="S182" s="25"/>
      <c r="T182" s="25"/>
      <c r="U182" s="25"/>
      <c r="V182" s="25"/>
      <c r="W182" s="25"/>
      <c r="X182" s="25"/>
      <c r="Y182" s="25"/>
      <c r="Z182" s="25"/>
      <c r="AA182" s="25"/>
      <c r="AB182" s="25"/>
      <c r="AC182" s="25"/>
      <c r="AP182" s="123" t="s">
        <v>214</v>
      </c>
      <c r="AR182" s="123" t="s">
        <v>145</v>
      </c>
      <c r="AS182" s="123" t="s">
        <v>67</v>
      </c>
      <c r="AW182" s="14" t="s">
        <v>144</v>
      </c>
      <c r="BC182" s="124" t="e">
        <f>IF(L182="základní",#REF!,0)</f>
        <v>#REF!</v>
      </c>
      <c r="BD182" s="124">
        <f>IF(L182="snížená",#REF!,0)</f>
        <v>0</v>
      </c>
      <c r="BE182" s="124">
        <f>IF(L182="zákl. přenesená",#REF!,0)</f>
        <v>0</v>
      </c>
      <c r="BF182" s="124">
        <f>IF(L182="sníž. přenesená",#REF!,0)</f>
        <v>0</v>
      </c>
      <c r="BG182" s="124">
        <f>IF(L182="nulová",#REF!,0)</f>
        <v>0</v>
      </c>
      <c r="BH182" s="14" t="s">
        <v>65</v>
      </c>
      <c r="BI182" s="124" t="e">
        <f>ROUND(#REF!*H182,2)</f>
        <v>#REF!</v>
      </c>
      <c r="BJ182" s="14" t="s">
        <v>214</v>
      </c>
      <c r="BK182" s="123" t="s">
        <v>335</v>
      </c>
    </row>
    <row r="183" spans="1:63" s="2" customFormat="1" ht="24.2" customHeight="1" x14ac:dyDescent="0.2">
      <c r="A183" s="25"/>
      <c r="B183" s="112"/>
      <c r="C183" s="113" t="s">
        <v>336</v>
      </c>
      <c r="D183" s="113" t="s">
        <v>145</v>
      </c>
      <c r="E183" s="114" t="s">
        <v>337</v>
      </c>
      <c r="F183" s="115" t="s">
        <v>338</v>
      </c>
      <c r="G183" s="116" t="s">
        <v>339</v>
      </c>
      <c r="H183" s="117">
        <v>7473.5630000000001</v>
      </c>
      <c r="I183" s="118"/>
      <c r="J183" s="26"/>
      <c r="K183" s="119" t="s">
        <v>1</v>
      </c>
      <c r="L183" s="120" t="s">
        <v>37</v>
      </c>
      <c r="M183" s="121">
        <v>0</v>
      </c>
      <c r="N183" s="121">
        <f t="shared" si="6"/>
        <v>0</v>
      </c>
      <c r="O183" s="121">
        <v>0</v>
      </c>
      <c r="P183" s="121">
        <f t="shared" si="7"/>
        <v>0</v>
      </c>
      <c r="Q183" s="121">
        <v>0</v>
      </c>
      <c r="R183" s="122">
        <f t="shared" si="8"/>
        <v>0</v>
      </c>
      <c r="S183" s="25"/>
      <c r="T183" s="25"/>
      <c r="U183" s="25"/>
      <c r="V183" s="25"/>
      <c r="W183" s="25"/>
      <c r="X183" s="25"/>
      <c r="Y183" s="25"/>
      <c r="Z183" s="25"/>
      <c r="AA183" s="25"/>
      <c r="AB183" s="25"/>
      <c r="AC183" s="25"/>
      <c r="AP183" s="123" t="s">
        <v>214</v>
      </c>
      <c r="AR183" s="123" t="s">
        <v>145</v>
      </c>
      <c r="AS183" s="123" t="s">
        <v>67</v>
      </c>
      <c r="AW183" s="14" t="s">
        <v>144</v>
      </c>
      <c r="BC183" s="124" t="e">
        <f>IF(L183="základní",#REF!,0)</f>
        <v>#REF!</v>
      </c>
      <c r="BD183" s="124">
        <f>IF(L183="snížená",#REF!,0)</f>
        <v>0</v>
      </c>
      <c r="BE183" s="124">
        <f>IF(L183="zákl. přenesená",#REF!,0)</f>
        <v>0</v>
      </c>
      <c r="BF183" s="124">
        <f>IF(L183="sníž. přenesená",#REF!,0)</f>
        <v>0</v>
      </c>
      <c r="BG183" s="124">
        <f>IF(L183="nulová",#REF!,0)</f>
        <v>0</v>
      </c>
      <c r="BH183" s="14" t="s">
        <v>65</v>
      </c>
      <c r="BI183" s="124" t="e">
        <f>ROUND(#REF!*H183,2)</f>
        <v>#REF!</v>
      </c>
      <c r="BJ183" s="14" t="s">
        <v>214</v>
      </c>
      <c r="BK183" s="123" t="s">
        <v>340</v>
      </c>
    </row>
    <row r="184" spans="1:63" s="12" customFormat="1" ht="22.9" customHeight="1" x14ac:dyDescent="0.2">
      <c r="B184" s="103"/>
      <c r="D184" s="104" t="s">
        <v>56</v>
      </c>
      <c r="E184" s="125" t="s">
        <v>341</v>
      </c>
      <c r="F184" s="125" t="s">
        <v>342</v>
      </c>
      <c r="J184" s="103"/>
      <c r="K184" s="106"/>
      <c r="L184" s="107"/>
      <c r="M184" s="107"/>
      <c r="N184" s="108">
        <f>SUM(N185:N211)</f>
        <v>100.39039699999999</v>
      </c>
      <c r="O184" s="107"/>
      <c r="P184" s="108">
        <f>SUM(P185:P211)</f>
        <v>4.5265958500000005</v>
      </c>
      <c r="Q184" s="107"/>
      <c r="R184" s="109">
        <f>SUM(R185:R211)</f>
        <v>0.61157639999999991</v>
      </c>
      <c r="AP184" s="104" t="s">
        <v>67</v>
      </c>
      <c r="AR184" s="110" t="s">
        <v>56</v>
      </c>
      <c r="AS184" s="110" t="s">
        <v>65</v>
      </c>
      <c r="AW184" s="104" t="s">
        <v>144</v>
      </c>
      <c r="BI184" s="111" t="e">
        <f>SUM(BI185:BI211)</f>
        <v>#REF!</v>
      </c>
    </row>
    <row r="185" spans="1:63" s="2" customFormat="1" ht="37.9" customHeight="1" x14ac:dyDescent="0.2">
      <c r="A185" s="25"/>
      <c r="B185" s="112"/>
      <c r="C185" s="113" t="s">
        <v>343</v>
      </c>
      <c r="D185" s="113" t="s">
        <v>145</v>
      </c>
      <c r="E185" s="114" t="s">
        <v>344</v>
      </c>
      <c r="F185" s="115" t="s">
        <v>345</v>
      </c>
      <c r="G185" s="116" t="s">
        <v>178</v>
      </c>
      <c r="H185" s="117">
        <v>524.39800000000002</v>
      </c>
      <c r="I185" s="118"/>
      <c r="J185" s="26"/>
      <c r="K185" s="119" t="s">
        <v>1</v>
      </c>
      <c r="L185" s="120" t="s">
        <v>37</v>
      </c>
      <c r="M185" s="121">
        <v>0</v>
      </c>
      <c r="N185" s="121">
        <f t="shared" ref="N185:N211" si="9">M185*H185</f>
        <v>0</v>
      </c>
      <c r="O185" s="121">
        <v>6.4999999999999997E-3</v>
      </c>
      <c r="P185" s="121">
        <f t="shared" ref="P185:P211" si="10">O185*H185</f>
        <v>3.4085869999999998</v>
      </c>
      <c r="Q185" s="121">
        <v>0</v>
      </c>
      <c r="R185" s="122">
        <f t="shared" ref="R185:R211" si="11">Q185*H185</f>
        <v>0</v>
      </c>
      <c r="S185" s="25"/>
      <c r="T185" s="25"/>
      <c r="U185" s="25"/>
      <c r="V185" s="25"/>
      <c r="W185" s="25"/>
      <c r="X185" s="25"/>
      <c r="Y185" s="25"/>
      <c r="Z185" s="25"/>
      <c r="AA185" s="25"/>
      <c r="AB185" s="25"/>
      <c r="AC185" s="25"/>
      <c r="AP185" s="123" t="s">
        <v>214</v>
      </c>
      <c r="AR185" s="123" t="s">
        <v>145</v>
      </c>
      <c r="AS185" s="123" t="s">
        <v>67</v>
      </c>
      <c r="AW185" s="14" t="s">
        <v>144</v>
      </c>
      <c r="BC185" s="124" t="e">
        <f>IF(L185="základní",#REF!,0)</f>
        <v>#REF!</v>
      </c>
      <c r="BD185" s="124">
        <f>IF(L185="snížená",#REF!,0)</f>
        <v>0</v>
      </c>
      <c r="BE185" s="124">
        <f>IF(L185="zákl. přenesená",#REF!,0)</f>
        <v>0</v>
      </c>
      <c r="BF185" s="124">
        <f>IF(L185="sníž. přenesená",#REF!,0)</f>
        <v>0</v>
      </c>
      <c r="BG185" s="124">
        <f>IF(L185="nulová",#REF!,0)</f>
        <v>0</v>
      </c>
      <c r="BH185" s="14" t="s">
        <v>65</v>
      </c>
      <c r="BI185" s="124" t="e">
        <f>ROUND(#REF!*H185,2)</f>
        <v>#REF!</v>
      </c>
      <c r="BJ185" s="14" t="s">
        <v>214</v>
      </c>
      <c r="BK185" s="123" t="s">
        <v>346</v>
      </c>
    </row>
    <row r="186" spans="1:63" s="2" customFormat="1" ht="21.75" customHeight="1" x14ac:dyDescent="0.2">
      <c r="A186" s="25"/>
      <c r="B186" s="112"/>
      <c r="C186" s="113" t="s">
        <v>347</v>
      </c>
      <c r="D186" s="113" t="s">
        <v>145</v>
      </c>
      <c r="E186" s="114" t="s">
        <v>348</v>
      </c>
      <c r="F186" s="115" t="s">
        <v>349</v>
      </c>
      <c r="G186" s="116" t="s">
        <v>162</v>
      </c>
      <c r="H186" s="117">
        <v>21.187999999999999</v>
      </c>
      <c r="I186" s="118"/>
      <c r="J186" s="26"/>
      <c r="K186" s="119" t="s">
        <v>1</v>
      </c>
      <c r="L186" s="120" t="s">
        <v>37</v>
      </c>
      <c r="M186" s="121">
        <v>0</v>
      </c>
      <c r="N186" s="121">
        <f t="shared" si="9"/>
        <v>0</v>
      </c>
      <c r="O186" s="121">
        <v>4.0000000000000002E-4</v>
      </c>
      <c r="P186" s="121">
        <f t="shared" si="10"/>
        <v>8.4752000000000004E-3</v>
      </c>
      <c r="Q186" s="121">
        <v>0</v>
      </c>
      <c r="R186" s="122">
        <f t="shared" si="11"/>
        <v>0</v>
      </c>
      <c r="S186" s="25"/>
      <c r="T186" s="25"/>
      <c r="U186" s="25"/>
      <c r="V186" s="25"/>
      <c r="W186" s="25"/>
      <c r="X186" s="25"/>
      <c r="Y186" s="25"/>
      <c r="Z186" s="25"/>
      <c r="AA186" s="25"/>
      <c r="AB186" s="25"/>
      <c r="AC186" s="25"/>
      <c r="AP186" s="123" t="s">
        <v>214</v>
      </c>
      <c r="AR186" s="123" t="s">
        <v>145</v>
      </c>
      <c r="AS186" s="123" t="s">
        <v>67</v>
      </c>
      <c r="AW186" s="14" t="s">
        <v>144</v>
      </c>
      <c r="BC186" s="124" t="e">
        <f>IF(L186="základní",#REF!,0)</f>
        <v>#REF!</v>
      </c>
      <c r="BD186" s="124">
        <f>IF(L186="snížená",#REF!,0)</f>
        <v>0</v>
      </c>
      <c r="BE186" s="124">
        <f>IF(L186="zákl. přenesená",#REF!,0)</f>
        <v>0</v>
      </c>
      <c r="BF186" s="124">
        <f>IF(L186="sníž. přenesená",#REF!,0)</f>
        <v>0</v>
      </c>
      <c r="BG186" s="124">
        <f>IF(L186="nulová",#REF!,0)</f>
        <v>0</v>
      </c>
      <c r="BH186" s="14" t="s">
        <v>65</v>
      </c>
      <c r="BI186" s="124" t="e">
        <f>ROUND(#REF!*H186,2)</f>
        <v>#REF!</v>
      </c>
      <c r="BJ186" s="14" t="s">
        <v>214</v>
      </c>
      <c r="BK186" s="123" t="s">
        <v>350</v>
      </c>
    </row>
    <row r="187" spans="1:63" s="2" customFormat="1" ht="33" customHeight="1" x14ac:dyDescent="0.2">
      <c r="A187" s="25"/>
      <c r="B187" s="112"/>
      <c r="C187" s="113" t="s">
        <v>351</v>
      </c>
      <c r="D187" s="113" t="s">
        <v>145</v>
      </c>
      <c r="E187" s="114" t="s">
        <v>352</v>
      </c>
      <c r="F187" s="115" t="s">
        <v>353</v>
      </c>
      <c r="G187" s="116" t="s">
        <v>198</v>
      </c>
      <c r="H187" s="117">
        <v>41.619</v>
      </c>
      <c r="I187" s="118"/>
      <c r="J187" s="26"/>
      <c r="K187" s="119" t="s">
        <v>1</v>
      </c>
      <c r="L187" s="120" t="s">
        <v>37</v>
      </c>
      <c r="M187" s="121">
        <v>0</v>
      </c>
      <c r="N187" s="121">
        <f t="shared" si="9"/>
        <v>0</v>
      </c>
      <c r="O187" s="121">
        <v>4.2199999999999998E-3</v>
      </c>
      <c r="P187" s="121">
        <f t="shared" si="10"/>
        <v>0.17563218</v>
      </c>
      <c r="Q187" s="121">
        <v>0</v>
      </c>
      <c r="R187" s="122">
        <f t="shared" si="11"/>
        <v>0</v>
      </c>
      <c r="S187" s="25"/>
      <c r="T187" s="25"/>
      <c r="U187" s="25"/>
      <c r="V187" s="25"/>
      <c r="W187" s="25"/>
      <c r="X187" s="25"/>
      <c r="Y187" s="25"/>
      <c r="Z187" s="25"/>
      <c r="AA187" s="25"/>
      <c r="AB187" s="25"/>
      <c r="AC187" s="25"/>
      <c r="AP187" s="123" t="s">
        <v>214</v>
      </c>
      <c r="AR187" s="123" t="s">
        <v>145</v>
      </c>
      <c r="AS187" s="123" t="s">
        <v>67</v>
      </c>
      <c r="AW187" s="14" t="s">
        <v>144</v>
      </c>
      <c r="BC187" s="124" t="e">
        <f>IF(L187="základní",#REF!,0)</f>
        <v>#REF!</v>
      </c>
      <c r="BD187" s="124">
        <f>IF(L187="snížená",#REF!,0)</f>
        <v>0</v>
      </c>
      <c r="BE187" s="124">
        <f>IF(L187="zákl. přenesená",#REF!,0)</f>
        <v>0</v>
      </c>
      <c r="BF187" s="124">
        <f>IF(L187="sníž. přenesená",#REF!,0)</f>
        <v>0</v>
      </c>
      <c r="BG187" s="124">
        <f>IF(L187="nulová",#REF!,0)</f>
        <v>0</v>
      </c>
      <c r="BH187" s="14" t="s">
        <v>65</v>
      </c>
      <c r="BI187" s="124" t="e">
        <f>ROUND(#REF!*H187,2)</f>
        <v>#REF!</v>
      </c>
      <c r="BJ187" s="14" t="s">
        <v>214</v>
      </c>
      <c r="BK187" s="123" t="s">
        <v>354</v>
      </c>
    </row>
    <row r="188" spans="1:63" s="2" customFormat="1" ht="16.5" customHeight="1" x14ac:dyDescent="0.2">
      <c r="A188" s="25"/>
      <c r="B188" s="112"/>
      <c r="C188" s="113" t="s">
        <v>355</v>
      </c>
      <c r="D188" s="113" t="s">
        <v>145</v>
      </c>
      <c r="E188" s="114" t="s">
        <v>356</v>
      </c>
      <c r="F188" s="115" t="s">
        <v>357</v>
      </c>
      <c r="G188" s="116" t="s">
        <v>198</v>
      </c>
      <c r="H188" s="117">
        <v>6.0540000000000003</v>
      </c>
      <c r="I188" s="118"/>
      <c r="J188" s="26"/>
      <c r="K188" s="119" t="s">
        <v>1</v>
      </c>
      <c r="L188" s="120" t="s">
        <v>37</v>
      </c>
      <c r="M188" s="121">
        <v>0.11899999999999999</v>
      </c>
      <c r="N188" s="121">
        <f t="shared" si="9"/>
        <v>0.72042600000000001</v>
      </c>
      <c r="O188" s="121">
        <v>0</v>
      </c>
      <c r="P188" s="121">
        <f t="shared" si="10"/>
        <v>0</v>
      </c>
      <c r="Q188" s="121">
        <v>3.48E-3</v>
      </c>
      <c r="R188" s="122">
        <f t="shared" si="11"/>
        <v>2.106792E-2</v>
      </c>
      <c r="S188" s="25"/>
      <c r="T188" s="25"/>
      <c r="U188" s="25"/>
      <c r="V188" s="25"/>
      <c r="W188" s="25"/>
      <c r="X188" s="25"/>
      <c r="Y188" s="25"/>
      <c r="Z188" s="25"/>
      <c r="AA188" s="25"/>
      <c r="AB188" s="25"/>
      <c r="AC188" s="25"/>
      <c r="AP188" s="123" t="s">
        <v>214</v>
      </c>
      <c r="AR188" s="123" t="s">
        <v>145</v>
      </c>
      <c r="AS188" s="123" t="s">
        <v>67</v>
      </c>
      <c r="AW188" s="14" t="s">
        <v>144</v>
      </c>
      <c r="BC188" s="124" t="e">
        <f>IF(L188="základní",#REF!,0)</f>
        <v>#REF!</v>
      </c>
      <c r="BD188" s="124">
        <f>IF(L188="snížená",#REF!,0)</f>
        <v>0</v>
      </c>
      <c r="BE188" s="124">
        <f>IF(L188="zákl. přenesená",#REF!,0)</f>
        <v>0</v>
      </c>
      <c r="BF188" s="124">
        <f>IF(L188="sníž. přenesená",#REF!,0)</f>
        <v>0</v>
      </c>
      <c r="BG188" s="124">
        <f>IF(L188="nulová",#REF!,0)</f>
        <v>0</v>
      </c>
      <c r="BH188" s="14" t="s">
        <v>65</v>
      </c>
      <c r="BI188" s="124" t="e">
        <f>ROUND(#REF!*H188,2)</f>
        <v>#REF!</v>
      </c>
      <c r="BJ188" s="14" t="s">
        <v>214</v>
      </c>
      <c r="BK188" s="123" t="s">
        <v>358</v>
      </c>
    </row>
    <row r="189" spans="1:63" s="2" customFormat="1" ht="24.2" customHeight="1" x14ac:dyDescent="0.2">
      <c r="A189" s="25"/>
      <c r="B189" s="112"/>
      <c r="C189" s="113" t="s">
        <v>359</v>
      </c>
      <c r="D189" s="113" t="s">
        <v>145</v>
      </c>
      <c r="E189" s="114" t="s">
        <v>360</v>
      </c>
      <c r="F189" s="115" t="s">
        <v>361</v>
      </c>
      <c r="G189" s="116" t="s">
        <v>198</v>
      </c>
      <c r="H189" s="117">
        <v>6.0540000000000003</v>
      </c>
      <c r="I189" s="118"/>
      <c r="J189" s="26"/>
      <c r="K189" s="119" t="s">
        <v>1</v>
      </c>
      <c r="L189" s="120" t="s">
        <v>37</v>
      </c>
      <c r="M189" s="121">
        <v>0.315</v>
      </c>
      <c r="N189" s="121">
        <f t="shared" si="9"/>
        <v>1.9070100000000001</v>
      </c>
      <c r="O189" s="121">
        <v>4.3400000000000001E-3</v>
      </c>
      <c r="P189" s="121">
        <f t="shared" si="10"/>
        <v>2.6274360000000004E-2</v>
      </c>
      <c r="Q189" s="121">
        <v>0</v>
      </c>
      <c r="R189" s="122">
        <f t="shared" si="11"/>
        <v>0</v>
      </c>
      <c r="S189" s="25"/>
      <c r="T189" s="25"/>
      <c r="U189" s="25"/>
      <c r="V189" s="25"/>
      <c r="W189" s="25"/>
      <c r="X189" s="25"/>
      <c r="Y189" s="25"/>
      <c r="Z189" s="25"/>
      <c r="AA189" s="25"/>
      <c r="AB189" s="25"/>
      <c r="AC189" s="25"/>
      <c r="AP189" s="123" t="s">
        <v>214</v>
      </c>
      <c r="AR189" s="123" t="s">
        <v>145</v>
      </c>
      <c r="AS189" s="123" t="s">
        <v>67</v>
      </c>
      <c r="AW189" s="14" t="s">
        <v>144</v>
      </c>
      <c r="BC189" s="124" t="e">
        <f>IF(L189="základní",#REF!,0)</f>
        <v>#REF!</v>
      </c>
      <c r="BD189" s="124">
        <f>IF(L189="snížená",#REF!,0)</f>
        <v>0</v>
      </c>
      <c r="BE189" s="124">
        <f>IF(L189="zákl. přenesená",#REF!,0)</f>
        <v>0</v>
      </c>
      <c r="BF189" s="124">
        <f>IF(L189="sníž. přenesená",#REF!,0)</f>
        <v>0</v>
      </c>
      <c r="BG189" s="124">
        <f>IF(L189="nulová",#REF!,0)</f>
        <v>0</v>
      </c>
      <c r="BH189" s="14" t="s">
        <v>65</v>
      </c>
      <c r="BI189" s="124" t="e">
        <f>ROUND(#REF!*H189,2)</f>
        <v>#REF!</v>
      </c>
      <c r="BJ189" s="14" t="s">
        <v>214</v>
      </c>
      <c r="BK189" s="123" t="s">
        <v>362</v>
      </c>
    </row>
    <row r="190" spans="1:63" s="2" customFormat="1" ht="16.5" customHeight="1" x14ac:dyDescent="0.2">
      <c r="A190" s="25"/>
      <c r="B190" s="112"/>
      <c r="C190" s="113" t="s">
        <v>363</v>
      </c>
      <c r="D190" s="113" t="s">
        <v>145</v>
      </c>
      <c r="E190" s="114" t="s">
        <v>364</v>
      </c>
      <c r="F190" s="115" t="s">
        <v>365</v>
      </c>
      <c r="G190" s="116" t="s">
        <v>198</v>
      </c>
      <c r="H190" s="117">
        <v>38.137999999999998</v>
      </c>
      <c r="I190" s="118"/>
      <c r="J190" s="26"/>
      <c r="K190" s="119" t="s">
        <v>1</v>
      </c>
      <c r="L190" s="120" t="s">
        <v>37</v>
      </c>
      <c r="M190" s="121">
        <v>0.104</v>
      </c>
      <c r="N190" s="121">
        <f t="shared" si="9"/>
        <v>3.9663519999999997</v>
      </c>
      <c r="O190" s="121">
        <v>0</v>
      </c>
      <c r="P190" s="121">
        <f t="shared" si="10"/>
        <v>0</v>
      </c>
      <c r="Q190" s="121">
        <v>1.6999999999999999E-3</v>
      </c>
      <c r="R190" s="122">
        <f t="shared" si="11"/>
        <v>6.4834599999999992E-2</v>
      </c>
      <c r="S190" s="25"/>
      <c r="T190" s="25"/>
      <c r="U190" s="25"/>
      <c r="V190" s="25"/>
      <c r="W190" s="25"/>
      <c r="X190" s="25"/>
      <c r="Y190" s="25"/>
      <c r="Z190" s="25"/>
      <c r="AA190" s="25"/>
      <c r="AB190" s="25"/>
      <c r="AC190" s="25"/>
      <c r="AP190" s="123" t="s">
        <v>214</v>
      </c>
      <c r="AR190" s="123" t="s">
        <v>145</v>
      </c>
      <c r="AS190" s="123" t="s">
        <v>67</v>
      </c>
      <c r="AW190" s="14" t="s">
        <v>144</v>
      </c>
      <c r="BC190" s="124" t="e">
        <f>IF(L190="základní",#REF!,0)</f>
        <v>#REF!</v>
      </c>
      <c r="BD190" s="124">
        <f>IF(L190="snížená",#REF!,0)</f>
        <v>0</v>
      </c>
      <c r="BE190" s="124">
        <f>IF(L190="zákl. přenesená",#REF!,0)</f>
        <v>0</v>
      </c>
      <c r="BF190" s="124">
        <f>IF(L190="sníž. přenesená",#REF!,0)</f>
        <v>0</v>
      </c>
      <c r="BG190" s="124">
        <f>IF(L190="nulová",#REF!,0)</f>
        <v>0</v>
      </c>
      <c r="BH190" s="14" t="s">
        <v>65</v>
      </c>
      <c r="BI190" s="124" t="e">
        <f>ROUND(#REF!*H190,2)</f>
        <v>#REF!</v>
      </c>
      <c r="BJ190" s="14" t="s">
        <v>214</v>
      </c>
      <c r="BK190" s="123" t="s">
        <v>366</v>
      </c>
    </row>
    <row r="191" spans="1:63" s="2" customFormat="1" ht="33" customHeight="1" x14ac:dyDescent="0.2">
      <c r="A191" s="25"/>
      <c r="B191" s="112"/>
      <c r="C191" s="113" t="s">
        <v>367</v>
      </c>
      <c r="D191" s="113" t="s">
        <v>145</v>
      </c>
      <c r="E191" s="114" t="s">
        <v>368</v>
      </c>
      <c r="F191" s="115" t="s">
        <v>369</v>
      </c>
      <c r="G191" s="116" t="s">
        <v>198</v>
      </c>
      <c r="H191" s="117">
        <v>38.137999999999998</v>
      </c>
      <c r="I191" s="118"/>
      <c r="J191" s="26"/>
      <c r="K191" s="119" t="s">
        <v>1</v>
      </c>
      <c r="L191" s="120" t="s">
        <v>37</v>
      </c>
      <c r="M191" s="121">
        <v>0</v>
      </c>
      <c r="N191" s="121">
        <f t="shared" si="9"/>
        <v>0</v>
      </c>
      <c r="O191" s="121">
        <v>3.47E-3</v>
      </c>
      <c r="P191" s="121">
        <f t="shared" si="10"/>
        <v>0.13233886</v>
      </c>
      <c r="Q191" s="121">
        <v>0</v>
      </c>
      <c r="R191" s="122">
        <f t="shared" si="11"/>
        <v>0</v>
      </c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5"/>
      <c r="AP191" s="123" t="s">
        <v>214</v>
      </c>
      <c r="AR191" s="123" t="s">
        <v>145</v>
      </c>
      <c r="AS191" s="123" t="s">
        <v>67</v>
      </c>
      <c r="AW191" s="14" t="s">
        <v>144</v>
      </c>
      <c r="BC191" s="124" t="e">
        <f>IF(L191="základní",#REF!,0)</f>
        <v>#REF!</v>
      </c>
      <c r="BD191" s="124">
        <f>IF(L191="snížená",#REF!,0)</f>
        <v>0</v>
      </c>
      <c r="BE191" s="124">
        <f>IF(L191="zákl. přenesená",#REF!,0)</f>
        <v>0</v>
      </c>
      <c r="BF191" s="124">
        <f>IF(L191="sníž. přenesená",#REF!,0)</f>
        <v>0</v>
      </c>
      <c r="BG191" s="124">
        <f>IF(L191="nulová",#REF!,0)</f>
        <v>0</v>
      </c>
      <c r="BH191" s="14" t="s">
        <v>65</v>
      </c>
      <c r="BI191" s="124" t="e">
        <f>ROUND(#REF!*H191,2)</f>
        <v>#REF!</v>
      </c>
      <c r="BJ191" s="14" t="s">
        <v>214</v>
      </c>
      <c r="BK191" s="123" t="s">
        <v>370</v>
      </c>
    </row>
    <row r="192" spans="1:63" s="2" customFormat="1" ht="21.75" customHeight="1" x14ac:dyDescent="0.2">
      <c r="A192" s="25"/>
      <c r="B192" s="112"/>
      <c r="C192" s="113" t="s">
        <v>371</v>
      </c>
      <c r="D192" s="113" t="s">
        <v>145</v>
      </c>
      <c r="E192" s="114" t="s">
        <v>372</v>
      </c>
      <c r="F192" s="115" t="s">
        <v>373</v>
      </c>
      <c r="G192" s="116" t="s">
        <v>198</v>
      </c>
      <c r="H192" s="117">
        <v>74.156999999999996</v>
      </c>
      <c r="I192" s="118"/>
      <c r="J192" s="26"/>
      <c r="K192" s="119" t="s">
        <v>1</v>
      </c>
      <c r="L192" s="120" t="s">
        <v>37</v>
      </c>
      <c r="M192" s="121">
        <v>0.14599999999999999</v>
      </c>
      <c r="N192" s="121">
        <f t="shared" si="9"/>
        <v>10.826921999999998</v>
      </c>
      <c r="O192" s="121">
        <v>0</v>
      </c>
      <c r="P192" s="121">
        <f t="shared" si="10"/>
        <v>0</v>
      </c>
      <c r="Q192" s="121">
        <v>1.7700000000000001E-3</v>
      </c>
      <c r="R192" s="122">
        <f t="shared" si="11"/>
        <v>0.13125788999999999</v>
      </c>
      <c r="S192" s="25"/>
      <c r="T192" s="25"/>
      <c r="U192" s="25"/>
      <c r="V192" s="25"/>
      <c r="W192" s="25"/>
      <c r="X192" s="25"/>
      <c r="Y192" s="25"/>
      <c r="Z192" s="25"/>
      <c r="AA192" s="25"/>
      <c r="AB192" s="25"/>
      <c r="AC192" s="25"/>
      <c r="AP192" s="123" t="s">
        <v>214</v>
      </c>
      <c r="AR192" s="123" t="s">
        <v>145</v>
      </c>
      <c r="AS192" s="123" t="s">
        <v>67</v>
      </c>
      <c r="AW192" s="14" t="s">
        <v>144</v>
      </c>
      <c r="BC192" s="124" t="e">
        <f>IF(L192="základní",#REF!,0)</f>
        <v>#REF!</v>
      </c>
      <c r="BD192" s="124">
        <f>IF(L192="snížená",#REF!,0)</f>
        <v>0</v>
      </c>
      <c r="BE192" s="124">
        <f>IF(L192="zákl. přenesená",#REF!,0)</f>
        <v>0</v>
      </c>
      <c r="BF192" s="124">
        <f>IF(L192="sníž. přenesená",#REF!,0)</f>
        <v>0</v>
      </c>
      <c r="BG192" s="124">
        <f>IF(L192="nulová",#REF!,0)</f>
        <v>0</v>
      </c>
      <c r="BH192" s="14" t="s">
        <v>65</v>
      </c>
      <c r="BI192" s="124" t="e">
        <f>ROUND(#REF!*H192,2)</f>
        <v>#REF!</v>
      </c>
      <c r="BJ192" s="14" t="s">
        <v>214</v>
      </c>
      <c r="BK192" s="123" t="s">
        <v>374</v>
      </c>
    </row>
    <row r="193" spans="1:63" s="2" customFormat="1" ht="33" customHeight="1" x14ac:dyDescent="0.2">
      <c r="A193" s="25"/>
      <c r="B193" s="112"/>
      <c r="C193" s="113" t="s">
        <v>375</v>
      </c>
      <c r="D193" s="113" t="s">
        <v>145</v>
      </c>
      <c r="E193" s="114" t="s">
        <v>376</v>
      </c>
      <c r="F193" s="115" t="s">
        <v>377</v>
      </c>
      <c r="G193" s="116" t="s">
        <v>198</v>
      </c>
      <c r="H193" s="117">
        <v>74.156999999999996</v>
      </c>
      <c r="I193" s="118"/>
      <c r="J193" s="26"/>
      <c r="K193" s="119" t="s">
        <v>1</v>
      </c>
      <c r="L193" s="120" t="s">
        <v>37</v>
      </c>
      <c r="M193" s="121">
        <v>0</v>
      </c>
      <c r="N193" s="121">
        <f t="shared" si="9"/>
        <v>0</v>
      </c>
      <c r="O193" s="121">
        <v>3.5699999999999998E-3</v>
      </c>
      <c r="P193" s="121">
        <f t="shared" si="10"/>
        <v>0.26474048999999999</v>
      </c>
      <c r="Q193" s="121">
        <v>0</v>
      </c>
      <c r="R193" s="122">
        <f t="shared" si="11"/>
        <v>0</v>
      </c>
      <c r="S193" s="25"/>
      <c r="T193" s="25"/>
      <c r="U193" s="25"/>
      <c r="V193" s="25"/>
      <c r="W193" s="25"/>
      <c r="X193" s="25"/>
      <c r="Y193" s="25"/>
      <c r="Z193" s="25"/>
      <c r="AA193" s="25"/>
      <c r="AB193" s="25"/>
      <c r="AC193" s="25"/>
      <c r="AP193" s="123" t="s">
        <v>214</v>
      </c>
      <c r="AR193" s="123" t="s">
        <v>145</v>
      </c>
      <c r="AS193" s="123" t="s">
        <v>67</v>
      </c>
      <c r="AW193" s="14" t="s">
        <v>144</v>
      </c>
      <c r="BC193" s="124" t="e">
        <f>IF(L193="základní",#REF!,0)</f>
        <v>#REF!</v>
      </c>
      <c r="BD193" s="124">
        <f>IF(L193="snížená",#REF!,0)</f>
        <v>0</v>
      </c>
      <c r="BE193" s="124">
        <f>IF(L193="zákl. přenesená",#REF!,0)</f>
        <v>0</v>
      </c>
      <c r="BF193" s="124">
        <f>IF(L193="sníž. přenesená",#REF!,0)</f>
        <v>0</v>
      </c>
      <c r="BG193" s="124">
        <f>IF(L193="nulová",#REF!,0)</f>
        <v>0</v>
      </c>
      <c r="BH193" s="14" t="s">
        <v>65</v>
      </c>
      <c r="BI193" s="124" t="e">
        <f>ROUND(#REF!*H193,2)</f>
        <v>#REF!</v>
      </c>
      <c r="BJ193" s="14" t="s">
        <v>214</v>
      </c>
      <c r="BK193" s="123" t="s">
        <v>378</v>
      </c>
    </row>
    <row r="194" spans="1:63" s="2" customFormat="1" ht="16.5" customHeight="1" x14ac:dyDescent="0.2">
      <c r="A194" s="25"/>
      <c r="B194" s="112"/>
      <c r="C194" s="113" t="s">
        <v>379</v>
      </c>
      <c r="D194" s="113" t="s">
        <v>145</v>
      </c>
      <c r="E194" s="114" t="s">
        <v>380</v>
      </c>
      <c r="F194" s="115" t="s">
        <v>381</v>
      </c>
      <c r="G194" s="116" t="s">
        <v>198</v>
      </c>
      <c r="H194" s="117">
        <v>74.156999999999996</v>
      </c>
      <c r="I194" s="118"/>
      <c r="J194" s="26"/>
      <c r="K194" s="119" t="s">
        <v>1</v>
      </c>
      <c r="L194" s="120" t="s">
        <v>37</v>
      </c>
      <c r="M194" s="121">
        <v>0.10100000000000001</v>
      </c>
      <c r="N194" s="121">
        <f t="shared" si="9"/>
        <v>7.4898569999999998</v>
      </c>
      <c r="O194" s="121">
        <v>0</v>
      </c>
      <c r="P194" s="121">
        <f t="shared" si="10"/>
        <v>0</v>
      </c>
      <c r="Q194" s="121">
        <v>1.7600000000000001E-3</v>
      </c>
      <c r="R194" s="122">
        <f t="shared" si="11"/>
        <v>0.13051631999999999</v>
      </c>
      <c r="S194" s="25"/>
      <c r="T194" s="25"/>
      <c r="U194" s="25"/>
      <c r="V194" s="25"/>
      <c r="W194" s="25"/>
      <c r="X194" s="25"/>
      <c r="Y194" s="25"/>
      <c r="Z194" s="25"/>
      <c r="AA194" s="25"/>
      <c r="AB194" s="25"/>
      <c r="AC194" s="25"/>
      <c r="AP194" s="123" t="s">
        <v>214</v>
      </c>
      <c r="AR194" s="123" t="s">
        <v>145</v>
      </c>
      <c r="AS194" s="123" t="s">
        <v>67</v>
      </c>
      <c r="AW194" s="14" t="s">
        <v>144</v>
      </c>
      <c r="BC194" s="124" t="e">
        <f>IF(L194="základní",#REF!,0)</f>
        <v>#REF!</v>
      </c>
      <c r="BD194" s="124">
        <f>IF(L194="snížená",#REF!,0)</f>
        <v>0</v>
      </c>
      <c r="BE194" s="124">
        <f>IF(L194="zákl. přenesená",#REF!,0)</f>
        <v>0</v>
      </c>
      <c r="BF194" s="124">
        <f>IF(L194="sníž. přenesená",#REF!,0)</f>
        <v>0</v>
      </c>
      <c r="BG194" s="124">
        <f>IF(L194="nulová",#REF!,0)</f>
        <v>0</v>
      </c>
      <c r="BH194" s="14" t="s">
        <v>65</v>
      </c>
      <c r="BI194" s="124" t="e">
        <f>ROUND(#REF!*H194,2)</f>
        <v>#REF!</v>
      </c>
      <c r="BJ194" s="14" t="s">
        <v>214</v>
      </c>
      <c r="BK194" s="123" t="s">
        <v>382</v>
      </c>
    </row>
    <row r="195" spans="1:63" s="2" customFormat="1" ht="24.2" customHeight="1" x14ac:dyDescent="0.2">
      <c r="A195" s="25"/>
      <c r="B195" s="112"/>
      <c r="C195" s="113" t="s">
        <v>383</v>
      </c>
      <c r="D195" s="113" t="s">
        <v>145</v>
      </c>
      <c r="E195" s="114" t="s">
        <v>384</v>
      </c>
      <c r="F195" s="115" t="s">
        <v>385</v>
      </c>
      <c r="G195" s="116" t="s">
        <v>198</v>
      </c>
      <c r="H195" s="117">
        <v>74.156999999999996</v>
      </c>
      <c r="I195" s="118"/>
      <c r="J195" s="26"/>
      <c r="K195" s="119" t="s">
        <v>1</v>
      </c>
      <c r="L195" s="120" t="s">
        <v>37</v>
      </c>
      <c r="M195" s="121">
        <v>0.13500000000000001</v>
      </c>
      <c r="N195" s="121">
        <f t="shared" si="9"/>
        <v>10.011195000000001</v>
      </c>
      <c r="O195" s="121">
        <v>3.5400000000000002E-3</v>
      </c>
      <c r="P195" s="121">
        <f t="shared" si="10"/>
        <v>0.26251577999999998</v>
      </c>
      <c r="Q195" s="121">
        <v>0</v>
      </c>
      <c r="R195" s="122">
        <f t="shared" si="11"/>
        <v>0</v>
      </c>
      <c r="S195" s="25"/>
      <c r="T195" s="25"/>
      <c r="U195" s="25"/>
      <c r="V195" s="25"/>
      <c r="W195" s="25"/>
      <c r="X195" s="25"/>
      <c r="Y195" s="25"/>
      <c r="Z195" s="25"/>
      <c r="AA195" s="25"/>
      <c r="AB195" s="25"/>
      <c r="AC195" s="25"/>
      <c r="AP195" s="123" t="s">
        <v>214</v>
      </c>
      <c r="AR195" s="123" t="s">
        <v>145</v>
      </c>
      <c r="AS195" s="123" t="s">
        <v>67</v>
      </c>
      <c r="AW195" s="14" t="s">
        <v>144</v>
      </c>
      <c r="BC195" s="124" t="e">
        <f>IF(L195="základní",#REF!,0)</f>
        <v>#REF!</v>
      </c>
      <c r="BD195" s="124">
        <f>IF(L195="snížená",#REF!,0)</f>
        <v>0</v>
      </c>
      <c r="BE195" s="124">
        <f>IF(L195="zákl. přenesená",#REF!,0)</f>
        <v>0</v>
      </c>
      <c r="BF195" s="124">
        <f>IF(L195="sníž. přenesená",#REF!,0)</f>
        <v>0</v>
      </c>
      <c r="BG195" s="124">
        <f>IF(L195="nulová",#REF!,0)</f>
        <v>0</v>
      </c>
      <c r="BH195" s="14" t="s">
        <v>65</v>
      </c>
      <c r="BI195" s="124" t="e">
        <f>ROUND(#REF!*H195,2)</f>
        <v>#REF!</v>
      </c>
      <c r="BJ195" s="14" t="s">
        <v>214</v>
      </c>
      <c r="BK195" s="123" t="s">
        <v>386</v>
      </c>
    </row>
    <row r="196" spans="1:63" s="2" customFormat="1" ht="16.5" customHeight="1" x14ac:dyDescent="0.2">
      <c r="A196" s="25"/>
      <c r="B196" s="112"/>
      <c r="C196" s="113" t="s">
        <v>387</v>
      </c>
      <c r="D196" s="113" t="s">
        <v>145</v>
      </c>
      <c r="E196" s="114" t="s">
        <v>388</v>
      </c>
      <c r="F196" s="115" t="s">
        <v>389</v>
      </c>
      <c r="G196" s="116" t="s">
        <v>162</v>
      </c>
      <c r="H196" s="117">
        <v>2.27</v>
      </c>
      <c r="I196" s="118"/>
      <c r="J196" s="26"/>
      <c r="K196" s="119" t="s">
        <v>1</v>
      </c>
      <c r="L196" s="120" t="s">
        <v>37</v>
      </c>
      <c r="M196" s="121">
        <v>0.20699999999999999</v>
      </c>
      <c r="N196" s="121">
        <f t="shared" si="9"/>
        <v>0.46988999999999997</v>
      </c>
      <c r="O196" s="121">
        <v>0</v>
      </c>
      <c r="P196" s="121">
        <f t="shared" si="10"/>
        <v>0</v>
      </c>
      <c r="Q196" s="121">
        <v>9.0600000000000003E-3</v>
      </c>
      <c r="R196" s="122">
        <f t="shared" si="11"/>
        <v>2.05662E-2</v>
      </c>
      <c r="S196" s="25"/>
      <c r="T196" s="25"/>
      <c r="U196" s="25"/>
      <c r="V196" s="25"/>
      <c r="W196" s="25"/>
      <c r="X196" s="25"/>
      <c r="Y196" s="25"/>
      <c r="Z196" s="25"/>
      <c r="AA196" s="25"/>
      <c r="AB196" s="25"/>
      <c r="AC196" s="25"/>
      <c r="AP196" s="123" t="s">
        <v>214</v>
      </c>
      <c r="AR196" s="123" t="s">
        <v>145</v>
      </c>
      <c r="AS196" s="123" t="s">
        <v>67</v>
      </c>
      <c r="AW196" s="14" t="s">
        <v>144</v>
      </c>
      <c r="BC196" s="124" t="e">
        <f>IF(L196="základní",#REF!,0)</f>
        <v>#REF!</v>
      </c>
      <c r="BD196" s="124">
        <f>IF(L196="snížená",#REF!,0)</f>
        <v>0</v>
      </c>
      <c r="BE196" s="124">
        <f>IF(L196="zákl. přenesená",#REF!,0)</f>
        <v>0</v>
      </c>
      <c r="BF196" s="124">
        <f>IF(L196="sníž. přenesená",#REF!,0)</f>
        <v>0</v>
      </c>
      <c r="BG196" s="124">
        <f>IF(L196="nulová",#REF!,0)</f>
        <v>0</v>
      </c>
      <c r="BH196" s="14" t="s">
        <v>65</v>
      </c>
      <c r="BI196" s="124" t="e">
        <f>ROUND(#REF!*H196,2)</f>
        <v>#REF!</v>
      </c>
      <c r="BJ196" s="14" t="s">
        <v>214</v>
      </c>
      <c r="BK196" s="123" t="s">
        <v>390</v>
      </c>
    </row>
    <row r="197" spans="1:63" s="2" customFormat="1" ht="24.2" customHeight="1" x14ac:dyDescent="0.2">
      <c r="A197" s="25"/>
      <c r="B197" s="112"/>
      <c r="C197" s="113" t="s">
        <v>391</v>
      </c>
      <c r="D197" s="113" t="s">
        <v>145</v>
      </c>
      <c r="E197" s="114" t="s">
        <v>392</v>
      </c>
      <c r="F197" s="115" t="s">
        <v>393</v>
      </c>
      <c r="G197" s="116" t="s">
        <v>162</v>
      </c>
      <c r="H197" s="117">
        <v>4.54</v>
      </c>
      <c r="I197" s="118"/>
      <c r="J197" s="26"/>
      <c r="K197" s="119" t="s">
        <v>1</v>
      </c>
      <c r="L197" s="120" t="s">
        <v>37</v>
      </c>
      <c r="M197" s="121">
        <v>0</v>
      </c>
      <c r="N197" s="121">
        <f t="shared" si="9"/>
        <v>0</v>
      </c>
      <c r="O197" s="121">
        <v>3.5999999999999999E-3</v>
      </c>
      <c r="P197" s="121">
        <f t="shared" si="10"/>
        <v>1.6344000000000001E-2</v>
      </c>
      <c r="Q197" s="121">
        <v>0</v>
      </c>
      <c r="R197" s="122">
        <f t="shared" si="11"/>
        <v>0</v>
      </c>
      <c r="S197" s="25"/>
      <c r="T197" s="25"/>
      <c r="U197" s="25"/>
      <c r="V197" s="25"/>
      <c r="W197" s="25"/>
      <c r="X197" s="25"/>
      <c r="Y197" s="25"/>
      <c r="Z197" s="25"/>
      <c r="AA197" s="25"/>
      <c r="AB197" s="25"/>
      <c r="AC197" s="25"/>
      <c r="AP197" s="123" t="s">
        <v>214</v>
      </c>
      <c r="AR197" s="123" t="s">
        <v>145</v>
      </c>
      <c r="AS197" s="123" t="s">
        <v>67</v>
      </c>
      <c r="AW197" s="14" t="s">
        <v>144</v>
      </c>
      <c r="BC197" s="124" t="e">
        <f>IF(L197="základní",#REF!,0)</f>
        <v>#REF!</v>
      </c>
      <c r="BD197" s="124">
        <f>IF(L197="snížená",#REF!,0)</f>
        <v>0</v>
      </c>
      <c r="BE197" s="124">
        <f>IF(L197="zákl. přenesená",#REF!,0)</f>
        <v>0</v>
      </c>
      <c r="BF197" s="124">
        <f>IF(L197="sníž. přenesená",#REF!,0)</f>
        <v>0</v>
      </c>
      <c r="BG197" s="124">
        <f>IF(L197="nulová",#REF!,0)</f>
        <v>0</v>
      </c>
      <c r="BH197" s="14" t="s">
        <v>65</v>
      </c>
      <c r="BI197" s="124" t="e">
        <f>ROUND(#REF!*H197,2)</f>
        <v>#REF!</v>
      </c>
      <c r="BJ197" s="14" t="s">
        <v>214</v>
      </c>
      <c r="BK197" s="123" t="s">
        <v>394</v>
      </c>
    </row>
    <row r="198" spans="1:63" s="2" customFormat="1" ht="16.5" customHeight="1" x14ac:dyDescent="0.2">
      <c r="A198" s="25"/>
      <c r="B198" s="112"/>
      <c r="C198" s="113" t="s">
        <v>395</v>
      </c>
      <c r="D198" s="113" t="s">
        <v>145</v>
      </c>
      <c r="E198" s="114" t="s">
        <v>396</v>
      </c>
      <c r="F198" s="115" t="s">
        <v>397</v>
      </c>
      <c r="G198" s="116" t="s">
        <v>198</v>
      </c>
      <c r="H198" s="117">
        <v>22.701000000000001</v>
      </c>
      <c r="I198" s="118"/>
      <c r="J198" s="26"/>
      <c r="K198" s="119" t="s">
        <v>1</v>
      </c>
      <c r="L198" s="120" t="s">
        <v>37</v>
      </c>
      <c r="M198" s="121">
        <v>0.17899999999999999</v>
      </c>
      <c r="N198" s="121">
        <f t="shared" si="9"/>
        <v>4.0634790000000001</v>
      </c>
      <c r="O198" s="121">
        <v>0</v>
      </c>
      <c r="P198" s="121">
        <f t="shared" si="10"/>
        <v>0</v>
      </c>
      <c r="Q198" s="121">
        <v>1.75E-3</v>
      </c>
      <c r="R198" s="122">
        <f t="shared" si="11"/>
        <v>3.9726750000000005E-2</v>
      </c>
      <c r="S198" s="25"/>
      <c r="T198" s="25"/>
      <c r="U198" s="25"/>
      <c r="V198" s="25"/>
      <c r="W198" s="25"/>
      <c r="X198" s="25"/>
      <c r="Y198" s="25"/>
      <c r="Z198" s="25"/>
      <c r="AA198" s="25"/>
      <c r="AB198" s="25"/>
      <c r="AC198" s="25"/>
      <c r="AP198" s="123" t="s">
        <v>214</v>
      </c>
      <c r="AR198" s="123" t="s">
        <v>145</v>
      </c>
      <c r="AS198" s="123" t="s">
        <v>67</v>
      </c>
      <c r="AW198" s="14" t="s">
        <v>144</v>
      </c>
      <c r="BC198" s="124" t="e">
        <f>IF(L198="základní",#REF!,0)</f>
        <v>#REF!</v>
      </c>
      <c r="BD198" s="124">
        <f>IF(L198="snížená",#REF!,0)</f>
        <v>0</v>
      </c>
      <c r="BE198" s="124">
        <f>IF(L198="zákl. přenesená",#REF!,0)</f>
        <v>0</v>
      </c>
      <c r="BF198" s="124">
        <f>IF(L198="sníž. přenesená",#REF!,0)</f>
        <v>0</v>
      </c>
      <c r="BG198" s="124">
        <f>IF(L198="nulová",#REF!,0)</f>
        <v>0</v>
      </c>
      <c r="BH198" s="14" t="s">
        <v>65</v>
      </c>
      <c r="BI198" s="124" t="e">
        <f>ROUND(#REF!*H198,2)</f>
        <v>#REF!</v>
      </c>
      <c r="BJ198" s="14" t="s">
        <v>214</v>
      </c>
      <c r="BK198" s="123" t="s">
        <v>398</v>
      </c>
    </row>
    <row r="199" spans="1:63" s="2" customFormat="1" ht="24.2" customHeight="1" x14ac:dyDescent="0.2">
      <c r="A199" s="25"/>
      <c r="B199" s="112"/>
      <c r="C199" s="113" t="s">
        <v>399</v>
      </c>
      <c r="D199" s="113" t="s">
        <v>145</v>
      </c>
      <c r="E199" s="114" t="s">
        <v>400</v>
      </c>
      <c r="F199" s="115" t="s">
        <v>401</v>
      </c>
      <c r="G199" s="116" t="s">
        <v>198</v>
      </c>
      <c r="H199" s="117">
        <v>22.701000000000001</v>
      </c>
      <c r="I199" s="118"/>
      <c r="J199" s="26"/>
      <c r="K199" s="119" t="s">
        <v>1</v>
      </c>
      <c r="L199" s="120" t="s">
        <v>37</v>
      </c>
      <c r="M199" s="121">
        <v>0</v>
      </c>
      <c r="N199" s="121">
        <f t="shared" si="9"/>
        <v>0</v>
      </c>
      <c r="O199" s="121">
        <v>2.8900000000000002E-3</v>
      </c>
      <c r="P199" s="121">
        <f t="shared" si="10"/>
        <v>6.560589E-2</v>
      </c>
      <c r="Q199" s="121">
        <v>0</v>
      </c>
      <c r="R199" s="122">
        <f t="shared" si="11"/>
        <v>0</v>
      </c>
      <c r="S199" s="25"/>
      <c r="T199" s="25"/>
      <c r="U199" s="25"/>
      <c r="V199" s="25"/>
      <c r="W199" s="25"/>
      <c r="X199" s="25"/>
      <c r="Y199" s="25"/>
      <c r="Z199" s="25"/>
      <c r="AA199" s="25"/>
      <c r="AB199" s="25"/>
      <c r="AC199" s="25"/>
      <c r="AP199" s="123" t="s">
        <v>214</v>
      </c>
      <c r="AR199" s="123" t="s">
        <v>145</v>
      </c>
      <c r="AS199" s="123" t="s">
        <v>67</v>
      </c>
      <c r="AW199" s="14" t="s">
        <v>144</v>
      </c>
      <c r="BC199" s="124" t="e">
        <f>IF(L199="základní",#REF!,0)</f>
        <v>#REF!</v>
      </c>
      <c r="BD199" s="124">
        <f>IF(L199="snížená",#REF!,0)</f>
        <v>0</v>
      </c>
      <c r="BE199" s="124">
        <f>IF(L199="zákl. přenesená",#REF!,0)</f>
        <v>0</v>
      </c>
      <c r="BF199" s="124">
        <f>IF(L199="sníž. přenesená",#REF!,0)</f>
        <v>0</v>
      </c>
      <c r="BG199" s="124">
        <f>IF(L199="nulová",#REF!,0)</f>
        <v>0</v>
      </c>
      <c r="BH199" s="14" t="s">
        <v>65</v>
      </c>
      <c r="BI199" s="124" t="e">
        <f>ROUND(#REF!*H199,2)</f>
        <v>#REF!</v>
      </c>
      <c r="BJ199" s="14" t="s">
        <v>214</v>
      </c>
      <c r="BK199" s="123" t="s">
        <v>402</v>
      </c>
    </row>
    <row r="200" spans="1:63" s="2" customFormat="1" ht="16.5" customHeight="1" x14ac:dyDescent="0.2">
      <c r="A200" s="25"/>
      <c r="B200" s="112"/>
      <c r="C200" s="113" t="s">
        <v>403</v>
      </c>
      <c r="D200" s="113" t="s">
        <v>145</v>
      </c>
      <c r="E200" s="114" t="s">
        <v>404</v>
      </c>
      <c r="F200" s="115" t="s">
        <v>405</v>
      </c>
      <c r="G200" s="116" t="s">
        <v>178</v>
      </c>
      <c r="H200" s="117">
        <v>1.3620000000000001</v>
      </c>
      <c r="I200" s="118"/>
      <c r="J200" s="26"/>
      <c r="K200" s="119" t="s">
        <v>1</v>
      </c>
      <c r="L200" s="120" t="s">
        <v>37</v>
      </c>
      <c r="M200" s="121">
        <v>0.57999999999999996</v>
      </c>
      <c r="N200" s="121">
        <f t="shared" si="9"/>
        <v>0.78996</v>
      </c>
      <c r="O200" s="121">
        <v>0</v>
      </c>
      <c r="P200" s="121">
        <f t="shared" si="10"/>
        <v>0</v>
      </c>
      <c r="Q200" s="121">
        <v>5.8399999999999997E-3</v>
      </c>
      <c r="R200" s="122">
        <f t="shared" si="11"/>
        <v>7.9540800000000005E-3</v>
      </c>
      <c r="S200" s="25"/>
      <c r="T200" s="25"/>
      <c r="U200" s="25"/>
      <c r="V200" s="25"/>
      <c r="W200" s="25"/>
      <c r="X200" s="25"/>
      <c r="Y200" s="25"/>
      <c r="Z200" s="25"/>
      <c r="AA200" s="25"/>
      <c r="AB200" s="25"/>
      <c r="AC200" s="25"/>
      <c r="AP200" s="123" t="s">
        <v>214</v>
      </c>
      <c r="AR200" s="123" t="s">
        <v>145</v>
      </c>
      <c r="AS200" s="123" t="s">
        <v>67</v>
      </c>
      <c r="AW200" s="14" t="s">
        <v>144</v>
      </c>
      <c r="BC200" s="124" t="e">
        <f>IF(L200="základní",#REF!,0)</f>
        <v>#REF!</v>
      </c>
      <c r="BD200" s="124">
        <f>IF(L200="snížená",#REF!,0)</f>
        <v>0</v>
      </c>
      <c r="BE200" s="124">
        <f>IF(L200="zákl. přenesená",#REF!,0)</f>
        <v>0</v>
      </c>
      <c r="BF200" s="124">
        <f>IF(L200="sníž. přenesená",#REF!,0)</f>
        <v>0</v>
      </c>
      <c r="BG200" s="124">
        <f>IF(L200="nulová",#REF!,0)</f>
        <v>0</v>
      </c>
      <c r="BH200" s="14" t="s">
        <v>65</v>
      </c>
      <c r="BI200" s="124" t="e">
        <f>ROUND(#REF!*H200,2)</f>
        <v>#REF!</v>
      </c>
      <c r="BJ200" s="14" t="s">
        <v>214</v>
      </c>
      <c r="BK200" s="123" t="s">
        <v>406</v>
      </c>
    </row>
    <row r="201" spans="1:63" s="2" customFormat="1" ht="24.2" customHeight="1" x14ac:dyDescent="0.2">
      <c r="A201" s="25"/>
      <c r="B201" s="112"/>
      <c r="C201" s="113" t="s">
        <v>407</v>
      </c>
      <c r="D201" s="113" t="s">
        <v>145</v>
      </c>
      <c r="E201" s="114" t="s">
        <v>408</v>
      </c>
      <c r="F201" s="115" t="s">
        <v>409</v>
      </c>
      <c r="G201" s="116" t="s">
        <v>178</v>
      </c>
      <c r="H201" s="117">
        <v>1.3620000000000001</v>
      </c>
      <c r="I201" s="118"/>
      <c r="J201" s="26"/>
      <c r="K201" s="119" t="s">
        <v>1</v>
      </c>
      <c r="L201" s="120" t="s">
        <v>37</v>
      </c>
      <c r="M201" s="121">
        <v>0</v>
      </c>
      <c r="N201" s="121">
        <f t="shared" si="9"/>
        <v>0</v>
      </c>
      <c r="O201" s="121">
        <v>1.082E-2</v>
      </c>
      <c r="P201" s="121">
        <f t="shared" si="10"/>
        <v>1.4736840000000001E-2</v>
      </c>
      <c r="Q201" s="121">
        <v>0</v>
      </c>
      <c r="R201" s="122">
        <f t="shared" si="11"/>
        <v>0</v>
      </c>
      <c r="S201" s="25"/>
      <c r="T201" s="25"/>
      <c r="U201" s="25"/>
      <c r="V201" s="25"/>
      <c r="W201" s="25"/>
      <c r="X201" s="25"/>
      <c r="Y201" s="25"/>
      <c r="Z201" s="25"/>
      <c r="AA201" s="25"/>
      <c r="AB201" s="25"/>
      <c r="AC201" s="25"/>
      <c r="AP201" s="123" t="s">
        <v>214</v>
      </c>
      <c r="AR201" s="123" t="s">
        <v>145</v>
      </c>
      <c r="AS201" s="123" t="s">
        <v>67</v>
      </c>
      <c r="AW201" s="14" t="s">
        <v>144</v>
      </c>
      <c r="BC201" s="124" t="e">
        <f>IF(L201="základní",#REF!,0)</f>
        <v>#REF!</v>
      </c>
      <c r="BD201" s="124">
        <f>IF(L201="snížená",#REF!,0)</f>
        <v>0</v>
      </c>
      <c r="BE201" s="124">
        <f>IF(L201="zákl. přenesená",#REF!,0)</f>
        <v>0</v>
      </c>
      <c r="BF201" s="124">
        <f>IF(L201="sníž. přenesená",#REF!,0)</f>
        <v>0</v>
      </c>
      <c r="BG201" s="124">
        <f>IF(L201="nulová",#REF!,0)</f>
        <v>0</v>
      </c>
      <c r="BH201" s="14" t="s">
        <v>65</v>
      </c>
      <c r="BI201" s="124" t="e">
        <f>ROUND(#REF!*H201,2)</f>
        <v>#REF!</v>
      </c>
      <c r="BJ201" s="14" t="s">
        <v>214</v>
      </c>
      <c r="BK201" s="123" t="s">
        <v>410</v>
      </c>
    </row>
    <row r="202" spans="1:63" s="2" customFormat="1" ht="33" customHeight="1" x14ac:dyDescent="0.2">
      <c r="A202" s="25"/>
      <c r="B202" s="112"/>
      <c r="C202" s="113" t="s">
        <v>411</v>
      </c>
      <c r="D202" s="113" t="s">
        <v>145</v>
      </c>
      <c r="E202" s="114" t="s">
        <v>412</v>
      </c>
      <c r="F202" s="115" t="s">
        <v>413</v>
      </c>
      <c r="G202" s="116" t="s">
        <v>162</v>
      </c>
      <c r="H202" s="117">
        <v>1.5129999999999999</v>
      </c>
      <c r="I202" s="118"/>
      <c r="J202" s="26"/>
      <c r="K202" s="119" t="s">
        <v>1</v>
      </c>
      <c r="L202" s="120" t="s">
        <v>37</v>
      </c>
      <c r="M202" s="121">
        <v>0.42799999999999999</v>
      </c>
      <c r="N202" s="121">
        <f t="shared" si="9"/>
        <v>0.64756399999999992</v>
      </c>
      <c r="O202" s="121">
        <v>0</v>
      </c>
      <c r="P202" s="121">
        <f t="shared" si="10"/>
        <v>0</v>
      </c>
      <c r="Q202" s="121">
        <v>1.8799999999999999E-3</v>
      </c>
      <c r="R202" s="122">
        <f t="shared" si="11"/>
        <v>2.8444399999999997E-3</v>
      </c>
      <c r="S202" s="25"/>
      <c r="T202" s="25"/>
      <c r="U202" s="25"/>
      <c r="V202" s="25"/>
      <c r="W202" s="25"/>
      <c r="X202" s="25"/>
      <c r="Y202" s="25"/>
      <c r="Z202" s="25"/>
      <c r="AA202" s="25"/>
      <c r="AB202" s="25"/>
      <c r="AC202" s="25"/>
      <c r="AP202" s="123" t="s">
        <v>214</v>
      </c>
      <c r="AR202" s="123" t="s">
        <v>145</v>
      </c>
      <c r="AS202" s="123" t="s">
        <v>67</v>
      </c>
      <c r="AW202" s="14" t="s">
        <v>144</v>
      </c>
      <c r="BC202" s="124" t="e">
        <f>IF(L202="základní",#REF!,0)</f>
        <v>#REF!</v>
      </c>
      <c r="BD202" s="124">
        <f>IF(L202="snížená",#REF!,0)</f>
        <v>0</v>
      </c>
      <c r="BE202" s="124">
        <f>IF(L202="zákl. přenesená",#REF!,0)</f>
        <v>0</v>
      </c>
      <c r="BF202" s="124">
        <f>IF(L202="sníž. přenesená",#REF!,0)</f>
        <v>0</v>
      </c>
      <c r="BG202" s="124">
        <f>IF(L202="nulová",#REF!,0)</f>
        <v>0</v>
      </c>
      <c r="BH202" s="14" t="s">
        <v>65</v>
      </c>
      <c r="BI202" s="124" t="e">
        <f>ROUND(#REF!*H202,2)</f>
        <v>#REF!</v>
      </c>
      <c r="BJ202" s="14" t="s">
        <v>214</v>
      </c>
      <c r="BK202" s="123" t="s">
        <v>414</v>
      </c>
    </row>
    <row r="203" spans="1:63" s="2" customFormat="1" ht="37.9" customHeight="1" x14ac:dyDescent="0.2">
      <c r="A203" s="25"/>
      <c r="B203" s="112"/>
      <c r="C203" s="113" t="s">
        <v>415</v>
      </c>
      <c r="D203" s="113" t="s">
        <v>145</v>
      </c>
      <c r="E203" s="114" t="s">
        <v>416</v>
      </c>
      <c r="F203" s="115" t="s">
        <v>417</v>
      </c>
      <c r="G203" s="116" t="s">
        <v>162</v>
      </c>
      <c r="H203" s="117">
        <v>2.27</v>
      </c>
      <c r="I203" s="118"/>
      <c r="J203" s="26"/>
      <c r="K203" s="119" t="s">
        <v>1</v>
      </c>
      <c r="L203" s="120" t="s">
        <v>37</v>
      </c>
      <c r="M203" s="121">
        <v>0</v>
      </c>
      <c r="N203" s="121">
        <f t="shared" si="9"/>
        <v>0</v>
      </c>
      <c r="O203" s="121">
        <v>2.7299999999999998E-3</v>
      </c>
      <c r="P203" s="121">
        <f t="shared" si="10"/>
        <v>6.1970999999999997E-3</v>
      </c>
      <c r="Q203" s="121">
        <v>0</v>
      </c>
      <c r="R203" s="122">
        <f t="shared" si="11"/>
        <v>0</v>
      </c>
      <c r="S203" s="25"/>
      <c r="T203" s="25"/>
      <c r="U203" s="25"/>
      <c r="V203" s="25"/>
      <c r="W203" s="25"/>
      <c r="X203" s="25"/>
      <c r="Y203" s="25"/>
      <c r="Z203" s="25"/>
      <c r="AA203" s="25"/>
      <c r="AB203" s="25"/>
      <c r="AC203" s="25"/>
      <c r="AP203" s="123" t="s">
        <v>214</v>
      </c>
      <c r="AR203" s="123" t="s">
        <v>145</v>
      </c>
      <c r="AS203" s="123" t="s">
        <v>67</v>
      </c>
      <c r="AW203" s="14" t="s">
        <v>144</v>
      </c>
      <c r="BC203" s="124" t="e">
        <f>IF(L203="základní",#REF!,0)</f>
        <v>#REF!</v>
      </c>
      <c r="BD203" s="124">
        <f>IF(L203="snížená",#REF!,0)</f>
        <v>0</v>
      </c>
      <c r="BE203" s="124">
        <f>IF(L203="zákl. přenesená",#REF!,0)</f>
        <v>0</v>
      </c>
      <c r="BF203" s="124">
        <f>IF(L203="sníž. přenesená",#REF!,0)</f>
        <v>0</v>
      </c>
      <c r="BG203" s="124">
        <f>IF(L203="nulová",#REF!,0)</f>
        <v>0</v>
      </c>
      <c r="BH203" s="14" t="s">
        <v>65</v>
      </c>
      <c r="BI203" s="124" t="e">
        <f>ROUND(#REF!*H203,2)</f>
        <v>#REF!</v>
      </c>
      <c r="BJ203" s="14" t="s">
        <v>214</v>
      </c>
      <c r="BK203" s="123" t="s">
        <v>418</v>
      </c>
    </row>
    <row r="204" spans="1:63" s="2" customFormat="1" ht="33" customHeight="1" x14ac:dyDescent="0.2">
      <c r="A204" s="25"/>
      <c r="B204" s="112"/>
      <c r="C204" s="113" t="s">
        <v>419</v>
      </c>
      <c r="D204" s="113" t="s">
        <v>145</v>
      </c>
      <c r="E204" s="114" t="s">
        <v>420</v>
      </c>
      <c r="F204" s="115" t="s">
        <v>421</v>
      </c>
      <c r="G204" s="116" t="s">
        <v>162</v>
      </c>
      <c r="H204" s="117">
        <v>1.5129999999999999</v>
      </c>
      <c r="I204" s="118"/>
      <c r="J204" s="26"/>
      <c r="K204" s="119" t="s">
        <v>1</v>
      </c>
      <c r="L204" s="120" t="s">
        <v>37</v>
      </c>
      <c r="M204" s="121">
        <v>0.90700000000000003</v>
      </c>
      <c r="N204" s="121">
        <f t="shared" si="9"/>
        <v>1.3722909999999999</v>
      </c>
      <c r="O204" s="121">
        <v>7.4999999999999997E-3</v>
      </c>
      <c r="P204" s="121">
        <f t="shared" si="10"/>
        <v>1.1347499999999998E-2</v>
      </c>
      <c r="Q204" s="121">
        <v>0</v>
      </c>
      <c r="R204" s="122">
        <f t="shared" si="11"/>
        <v>0</v>
      </c>
      <c r="S204" s="25"/>
      <c r="T204" s="25"/>
      <c r="U204" s="25"/>
      <c r="V204" s="25"/>
      <c r="W204" s="25"/>
      <c r="X204" s="25"/>
      <c r="Y204" s="25"/>
      <c r="Z204" s="25"/>
      <c r="AA204" s="25"/>
      <c r="AB204" s="25"/>
      <c r="AC204" s="25"/>
      <c r="AP204" s="123" t="s">
        <v>214</v>
      </c>
      <c r="AR204" s="123" t="s">
        <v>145</v>
      </c>
      <c r="AS204" s="123" t="s">
        <v>67</v>
      </c>
      <c r="AW204" s="14" t="s">
        <v>144</v>
      </c>
      <c r="BC204" s="124" t="e">
        <f>IF(L204="základní",#REF!,0)</f>
        <v>#REF!</v>
      </c>
      <c r="BD204" s="124">
        <f>IF(L204="snížená",#REF!,0)</f>
        <v>0</v>
      </c>
      <c r="BE204" s="124">
        <f>IF(L204="zákl. přenesená",#REF!,0)</f>
        <v>0</v>
      </c>
      <c r="BF204" s="124">
        <f>IF(L204="sníž. přenesená",#REF!,0)</f>
        <v>0</v>
      </c>
      <c r="BG204" s="124">
        <f>IF(L204="nulová",#REF!,0)</f>
        <v>0</v>
      </c>
      <c r="BH204" s="14" t="s">
        <v>65</v>
      </c>
      <c r="BI204" s="124" t="e">
        <f>ROUND(#REF!*H204,2)</f>
        <v>#REF!</v>
      </c>
      <c r="BJ204" s="14" t="s">
        <v>214</v>
      </c>
      <c r="BK204" s="123" t="s">
        <v>422</v>
      </c>
    </row>
    <row r="205" spans="1:63" s="2" customFormat="1" ht="16.5" customHeight="1" x14ac:dyDescent="0.2">
      <c r="A205" s="25"/>
      <c r="B205" s="112"/>
      <c r="C205" s="113" t="s">
        <v>423</v>
      </c>
      <c r="D205" s="113" t="s">
        <v>145</v>
      </c>
      <c r="E205" s="114" t="s">
        <v>424</v>
      </c>
      <c r="F205" s="115" t="s">
        <v>425</v>
      </c>
      <c r="G205" s="116" t="s">
        <v>198</v>
      </c>
      <c r="H205" s="117">
        <v>74.156999999999996</v>
      </c>
      <c r="I205" s="118"/>
      <c r="J205" s="26"/>
      <c r="K205" s="119" t="s">
        <v>1</v>
      </c>
      <c r="L205" s="120" t="s">
        <v>37</v>
      </c>
      <c r="M205" s="121">
        <v>0.189</v>
      </c>
      <c r="N205" s="121">
        <f t="shared" si="9"/>
        <v>14.015673</v>
      </c>
      <c r="O205" s="121">
        <v>0</v>
      </c>
      <c r="P205" s="121">
        <f t="shared" si="10"/>
        <v>0</v>
      </c>
      <c r="Q205" s="121">
        <v>2.5999999999999999E-3</v>
      </c>
      <c r="R205" s="122">
        <f t="shared" si="11"/>
        <v>0.19280819999999999</v>
      </c>
      <c r="S205" s="25"/>
      <c r="T205" s="25"/>
      <c r="U205" s="25"/>
      <c r="V205" s="25"/>
      <c r="W205" s="25"/>
      <c r="X205" s="25"/>
      <c r="Y205" s="25"/>
      <c r="Z205" s="25"/>
      <c r="AA205" s="25"/>
      <c r="AB205" s="25"/>
      <c r="AC205" s="25"/>
      <c r="AP205" s="123" t="s">
        <v>214</v>
      </c>
      <c r="AR205" s="123" t="s">
        <v>145</v>
      </c>
      <c r="AS205" s="123" t="s">
        <v>67</v>
      </c>
      <c r="AW205" s="14" t="s">
        <v>144</v>
      </c>
      <c r="BC205" s="124" t="e">
        <f>IF(L205="základní",#REF!,0)</f>
        <v>#REF!</v>
      </c>
      <c r="BD205" s="124">
        <f>IF(L205="snížená",#REF!,0)</f>
        <v>0</v>
      </c>
      <c r="BE205" s="124">
        <f>IF(L205="zákl. přenesená",#REF!,0)</f>
        <v>0</v>
      </c>
      <c r="BF205" s="124">
        <f>IF(L205="sníž. přenesená",#REF!,0)</f>
        <v>0</v>
      </c>
      <c r="BG205" s="124">
        <f>IF(L205="nulová",#REF!,0)</f>
        <v>0</v>
      </c>
      <c r="BH205" s="14" t="s">
        <v>65</v>
      </c>
      <c r="BI205" s="124" t="e">
        <f>ROUND(#REF!*H205,2)</f>
        <v>#REF!</v>
      </c>
      <c r="BJ205" s="14" t="s">
        <v>214</v>
      </c>
      <c r="BK205" s="123" t="s">
        <v>426</v>
      </c>
    </row>
    <row r="206" spans="1:63" s="2" customFormat="1" ht="24.2" customHeight="1" x14ac:dyDescent="0.2">
      <c r="A206" s="25"/>
      <c r="B206" s="112"/>
      <c r="C206" s="113" t="s">
        <v>427</v>
      </c>
      <c r="D206" s="113" t="s">
        <v>145</v>
      </c>
      <c r="E206" s="114" t="s">
        <v>428</v>
      </c>
      <c r="F206" s="115" t="s">
        <v>429</v>
      </c>
      <c r="G206" s="116" t="s">
        <v>198</v>
      </c>
      <c r="H206" s="117">
        <v>74.156999999999996</v>
      </c>
      <c r="I206" s="118"/>
      <c r="J206" s="26"/>
      <c r="K206" s="119" t="s">
        <v>1</v>
      </c>
      <c r="L206" s="120" t="s">
        <v>37</v>
      </c>
      <c r="M206" s="121">
        <v>0.20399999999999999</v>
      </c>
      <c r="N206" s="121">
        <f t="shared" si="9"/>
        <v>15.128027999999999</v>
      </c>
      <c r="O206" s="121">
        <v>1.6900000000000001E-3</v>
      </c>
      <c r="P206" s="121">
        <f t="shared" si="10"/>
        <v>0.12532533000000001</v>
      </c>
      <c r="Q206" s="121">
        <v>0</v>
      </c>
      <c r="R206" s="122">
        <f t="shared" si="11"/>
        <v>0</v>
      </c>
      <c r="S206" s="25"/>
      <c r="T206" s="25"/>
      <c r="U206" s="25"/>
      <c r="V206" s="25"/>
      <c r="W206" s="25"/>
      <c r="X206" s="25"/>
      <c r="Y206" s="25"/>
      <c r="Z206" s="25"/>
      <c r="AA206" s="25"/>
      <c r="AB206" s="25"/>
      <c r="AC206" s="25"/>
      <c r="AP206" s="123" t="s">
        <v>214</v>
      </c>
      <c r="AR206" s="123" t="s">
        <v>145</v>
      </c>
      <c r="AS206" s="123" t="s">
        <v>67</v>
      </c>
      <c r="AW206" s="14" t="s">
        <v>144</v>
      </c>
      <c r="BC206" s="124" t="e">
        <f>IF(L206="základní",#REF!,0)</f>
        <v>#REF!</v>
      </c>
      <c r="BD206" s="124">
        <f>IF(L206="snížená",#REF!,0)</f>
        <v>0</v>
      </c>
      <c r="BE206" s="124">
        <f>IF(L206="zákl. přenesená",#REF!,0)</f>
        <v>0</v>
      </c>
      <c r="BF206" s="124">
        <f>IF(L206="sníž. přenesená",#REF!,0)</f>
        <v>0</v>
      </c>
      <c r="BG206" s="124">
        <f>IF(L206="nulová",#REF!,0)</f>
        <v>0</v>
      </c>
      <c r="BH206" s="14" t="s">
        <v>65</v>
      </c>
      <c r="BI206" s="124" t="e">
        <f>ROUND(#REF!*H206,2)</f>
        <v>#REF!</v>
      </c>
      <c r="BJ206" s="14" t="s">
        <v>214</v>
      </c>
      <c r="BK206" s="123" t="s">
        <v>430</v>
      </c>
    </row>
    <row r="207" spans="1:63" s="2" customFormat="1" ht="24.2" customHeight="1" x14ac:dyDescent="0.2">
      <c r="A207" s="25"/>
      <c r="B207" s="112"/>
      <c r="C207" s="113" t="s">
        <v>431</v>
      </c>
      <c r="D207" s="113" t="s">
        <v>145</v>
      </c>
      <c r="E207" s="114" t="s">
        <v>432</v>
      </c>
      <c r="F207" s="115" t="s">
        <v>433</v>
      </c>
      <c r="G207" s="116" t="s">
        <v>162</v>
      </c>
      <c r="H207" s="117">
        <v>7.5670000000000002</v>
      </c>
      <c r="I207" s="118"/>
      <c r="J207" s="26"/>
      <c r="K207" s="119" t="s">
        <v>1</v>
      </c>
      <c r="L207" s="120" t="s">
        <v>37</v>
      </c>
      <c r="M207" s="121">
        <v>0.4</v>
      </c>
      <c r="N207" s="121">
        <f t="shared" si="9"/>
        <v>3.0268000000000002</v>
      </c>
      <c r="O207" s="121">
        <v>3.6000000000000002E-4</v>
      </c>
      <c r="P207" s="121">
        <f t="shared" si="10"/>
        <v>2.7241200000000004E-3</v>
      </c>
      <c r="Q207" s="121">
        <v>0</v>
      </c>
      <c r="R207" s="122">
        <f t="shared" si="11"/>
        <v>0</v>
      </c>
      <c r="S207" s="25"/>
      <c r="T207" s="25"/>
      <c r="U207" s="25"/>
      <c r="V207" s="25"/>
      <c r="W207" s="25"/>
      <c r="X207" s="25"/>
      <c r="Y207" s="25"/>
      <c r="Z207" s="25"/>
      <c r="AA207" s="25"/>
      <c r="AB207" s="25"/>
      <c r="AC207" s="25"/>
      <c r="AP207" s="123" t="s">
        <v>214</v>
      </c>
      <c r="AR207" s="123" t="s">
        <v>145</v>
      </c>
      <c r="AS207" s="123" t="s">
        <v>67</v>
      </c>
      <c r="AW207" s="14" t="s">
        <v>144</v>
      </c>
      <c r="BC207" s="124" t="e">
        <f>IF(L207="základní",#REF!,0)</f>
        <v>#REF!</v>
      </c>
      <c r="BD207" s="124">
        <f>IF(L207="snížená",#REF!,0)</f>
        <v>0</v>
      </c>
      <c r="BE207" s="124">
        <f>IF(L207="zákl. přenesená",#REF!,0)</f>
        <v>0</v>
      </c>
      <c r="BF207" s="124">
        <f>IF(L207="sníž. přenesená",#REF!,0)</f>
        <v>0</v>
      </c>
      <c r="BG207" s="124">
        <f>IF(L207="nulová",#REF!,0)</f>
        <v>0</v>
      </c>
      <c r="BH207" s="14" t="s">
        <v>65</v>
      </c>
      <c r="BI207" s="124" t="e">
        <f>ROUND(#REF!*H207,2)</f>
        <v>#REF!</v>
      </c>
      <c r="BJ207" s="14" t="s">
        <v>214</v>
      </c>
      <c r="BK207" s="123" t="s">
        <v>434</v>
      </c>
    </row>
    <row r="208" spans="1:63" s="2" customFormat="1" ht="16.5" customHeight="1" x14ac:dyDescent="0.2">
      <c r="A208" s="25"/>
      <c r="B208" s="112"/>
      <c r="C208" s="113" t="s">
        <v>435</v>
      </c>
      <c r="D208" s="113" t="s">
        <v>145</v>
      </c>
      <c r="E208" s="114" t="s">
        <v>436</v>
      </c>
      <c r="F208" s="115" t="s">
        <v>437</v>
      </c>
      <c r="G208" s="116" t="s">
        <v>162</v>
      </c>
      <c r="H208" s="117">
        <v>7.5670000000000002</v>
      </c>
      <c r="I208" s="118"/>
      <c r="J208" s="26"/>
      <c r="K208" s="119" t="s">
        <v>1</v>
      </c>
      <c r="L208" s="120" t="s">
        <v>37</v>
      </c>
      <c r="M208" s="121">
        <v>0</v>
      </c>
      <c r="N208" s="121">
        <f t="shared" si="9"/>
        <v>0</v>
      </c>
      <c r="O208" s="121">
        <v>2.0000000000000001E-4</v>
      </c>
      <c r="P208" s="121">
        <f t="shared" si="10"/>
        <v>1.5134E-3</v>
      </c>
      <c r="Q208" s="121">
        <v>0</v>
      </c>
      <c r="R208" s="122">
        <f t="shared" si="11"/>
        <v>0</v>
      </c>
      <c r="S208" s="25"/>
      <c r="T208" s="25"/>
      <c r="U208" s="25"/>
      <c r="V208" s="25"/>
      <c r="W208" s="25"/>
      <c r="X208" s="25"/>
      <c r="Y208" s="25"/>
      <c r="Z208" s="25"/>
      <c r="AA208" s="25"/>
      <c r="AB208" s="25"/>
      <c r="AC208" s="25"/>
      <c r="AP208" s="123" t="s">
        <v>214</v>
      </c>
      <c r="AR208" s="123" t="s">
        <v>145</v>
      </c>
      <c r="AS208" s="123" t="s">
        <v>67</v>
      </c>
      <c r="AW208" s="14" t="s">
        <v>144</v>
      </c>
      <c r="BC208" s="124" t="e">
        <f>IF(L208="základní",#REF!,0)</f>
        <v>#REF!</v>
      </c>
      <c r="BD208" s="124">
        <f>IF(L208="snížená",#REF!,0)</f>
        <v>0</v>
      </c>
      <c r="BE208" s="124">
        <f>IF(L208="zákl. přenesená",#REF!,0)</f>
        <v>0</v>
      </c>
      <c r="BF208" s="124">
        <f>IF(L208="sníž. přenesená",#REF!,0)</f>
        <v>0</v>
      </c>
      <c r="BG208" s="124">
        <f>IF(L208="nulová",#REF!,0)</f>
        <v>0</v>
      </c>
      <c r="BH208" s="14" t="s">
        <v>65</v>
      </c>
      <c r="BI208" s="124" t="e">
        <f>ROUND(#REF!*H208,2)</f>
        <v>#REF!</v>
      </c>
      <c r="BJ208" s="14" t="s">
        <v>214</v>
      </c>
      <c r="BK208" s="123" t="s">
        <v>438</v>
      </c>
    </row>
    <row r="209" spans="1:63" s="2" customFormat="1" ht="24.2" customHeight="1" x14ac:dyDescent="0.2">
      <c r="A209" s="25"/>
      <c r="B209" s="112"/>
      <c r="C209" s="113" t="s">
        <v>439</v>
      </c>
      <c r="D209" s="113" t="s">
        <v>145</v>
      </c>
      <c r="E209" s="114" t="s">
        <v>440</v>
      </c>
      <c r="F209" s="115" t="s">
        <v>441</v>
      </c>
      <c r="G209" s="116" t="s">
        <v>198</v>
      </c>
      <c r="H209" s="117">
        <v>74.156999999999996</v>
      </c>
      <c r="I209" s="118"/>
      <c r="J209" s="26"/>
      <c r="K209" s="119" t="s">
        <v>1</v>
      </c>
      <c r="L209" s="120" t="s">
        <v>37</v>
      </c>
      <c r="M209" s="121">
        <v>0.35</v>
      </c>
      <c r="N209" s="121">
        <f t="shared" si="9"/>
        <v>25.954949999999997</v>
      </c>
      <c r="O209" s="121">
        <v>0</v>
      </c>
      <c r="P209" s="121">
        <f t="shared" si="10"/>
        <v>0</v>
      </c>
      <c r="Q209" s="121">
        <v>0</v>
      </c>
      <c r="R209" s="122">
        <f t="shared" si="11"/>
        <v>0</v>
      </c>
      <c r="S209" s="25"/>
      <c r="T209" s="25"/>
      <c r="U209" s="25"/>
      <c r="V209" s="25"/>
      <c r="W209" s="25"/>
      <c r="X209" s="25"/>
      <c r="Y209" s="25"/>
      <c r="Z209" s="25"/>
      <c r="AA209" s="25"/>
      <c r="AB209" s="25"/>
      <c r="AC209" s="25"/>
      <c r="AP209" s="123" t="s">
        <v>214</v>
      </c>
      <c r="AR209" s="123" t="s">
        <v>145</v>
      </c>
      <c r="AS209" s="123" t="s">
        <v>67</v>
      </c>
      <c r="AW209" s="14" t="s">
        <v>144</v>
      </c>
      <c r="BC209" s="124" t="e">
        <f>IF(L209="základní",#REF!,0)</f>
        <v>#REF!</v>
      </c>
      <c r="BD209" s="124">
        <f>IF(L209="snížená",#REF!,0)</f>
        <v>0</v>
      </c>
      <c r="BE209" s="124">
        <f>IF(L209="zákl. přenesená",#REF!,0)</f>
        <v>0</v>
      </c>
      <c r="BF209" s="124">
        <f>IF(L209="sníž. přenesená",#REF!,0)</f>
        <v>0</v>
      </c>
      <c r="BG209" s="124">
        <f>IF(L209="nulová",#REF!,0)</f>
        <v>0</v>
      </c>
      <c r="BH209" s="14" t="s">
        <v>65</v>
      </c>
      <c r="BI209" s="124" t="e">
        <f>ROUND(#REF!*H209,2)</f>
        <v>#REF!</v>
      </c>
      <c r="BJ209" s="14" t="s">
        <v>214</v>
      </c>
      <c r="BK209" s="123" t="s">
        <v>442</v>
      </c>
    </row>
    <row r="210" spans="1:63" s="2" customFormat="1" ht="37.9" customHeight="1" x14ac:dyDescent="0.2">
      <c r="A210" s="25"/>
      <c r="B210" s="112"/>
      <c r="C210" s="113" t="s">
        <v>443</v>
      </c>
      <c r="D210" s="113" t="s">
        <v>145</v>
      </c>
      <c r="E210" s="114" t="s">
        <v>444</v>
      </c>
      <c r="F210" s="115" t="s">
        <v>445</v>
      </c>
      <c r="G210" s="116" t="s">
        <v>162</v>
      </c>
      <c r="H210" s="117">
        <v>3.0270000000000001</v>
      </c>
      <c r="I210" s="118"/>
      <c r="J210" s="26"/>
      <c r="K210" s="119" t="s">
        <v>1</v>
      </c>
      <c r="L210" s="120" t="s">
        <v>37</v>
      </c>
      <c r="M210" s="121">
        <v>0</v>
      </c>
      <c r="N210" s="121">
        <f t="shared" si="9"/>
        <v>0</v>
      </c>
      <c r="O210" s="121">
        <v>1.4E-3</v>
      </c>
      <c r="P210" s="121">
        <f t="shared" si="10"/>
        <v>4.2377999999999999E-3</v>
      </c>
      <c r="Q210" s="121">
        <v>0</v>
      </c>
      <c r="R210" s="122">
        <f t="shared" si="11"/>
        <v>0</v>
      </c>
      <c r="S210" s="25"/>
      <c r="T210" s="25"/>
      <c r="U210" s="25"/>
      <c r="V210" s="25"/>
      <c r="W210" s="25"/>
      <c r="X210" s="25"/>
      <c r="Y210" s="25"/>
      <c r="Z210" s="25"/>
      <c r="AA210" s="25"/>
      <c r="AB210" s="25"/>
      <c r="AC210" s="25"/>
      <c r="AP210" s="123" t="s">
        <v>214</v>
      </c>
      <c r="AR210" s="123" t="s">
        <v>145</v>
      </c>
      <c r="AS210" s="123" t="s">
        <v>67</v>
      </c>
      <c r="AW210" s="14" t="s">
        <v>144</v>
      </c>
      <c r="BC210" s="124" t="e">
        <f>IF(L210="základní",#REF!,0)</f>
        <v>#REF!</v>
      </c>
      <c r="BD210" s="124">
        <f>IF(L210="snížená",#REF!,0)</f>
        <v>0</v>
      </c>
      <c r="BE210" s="124">
        <f>IF(L210="zákl. přenesená",#REF!,0)</f>
        <v>0</v>
      </c>
      <c r="BF210" s="124">
        <f>IF(L210="sníž. přenesená",#REF!,0)</f>
        <v>0</v>
      </c>
      <c r="BG210" s="124">
        <f>IF(L210="nulová",#REF!,0)</f>
        <v>0</v>
      </c>
      <c r="BH210" s="14" t="s">
        <v>65</v>
      </c>
      <c r="BI210" s="124" t="e">
        <f>ROUND(#REF!*H210,2)</f>
        <v>#REF!</v>
      </c>
      <c r="BJ210" s="14" t="s">
        <v>214</v>
      </c>
      <c r="BK210" s="123" t="s">
        <v>446</v>
      </c>
    </row>
    <row r="211" spans="1:63" s="2" customFormat="1" ht="24.2" customHeight="1" x14ac:dyDescent="0.2">
      <c r="A211" s="25"/>
      <c r="B211" s="112"/>
      <c r="C211" s="113" t="s">
        <v>447</v>
      </c>
      <c r="D211" s="113" t="s">
        <v>145</v>
      </c>
      <c r="E211" s="114" t="s">
        <v>448</v>
      </c>
      <c r="F211" s="115" t="s">
        <v>449</v>
      </c>
      <c r="G211" s="116" t="s">
        <v>339</v>
      </c>
      <c r="H211" s="117">
        <v>9433.125</v>
      </c>
      <c r="I211" s="118"/>
      <c r="J211" s="26"/>
      <c r="K211" s="119" t="s">
        <v>1</v>
      </c>
      <c r="L211" s="120" t="s">
        <v>37</v>
      </c>
      <c r="M211" s="121">
        <v>0</v>
      </c>
      <c r="N211" s="121">
        <f t="shared" si="9"/>
        <v>0</v>
      </c>
      <c r="O211" s="121">
        <v>0</v>
      </c>
      <c r="P211" s="121">
        <f t="shared" si="10"/>
        <v>0</v>
      </c>
      <c r="Q211" s="121">
        <v>0</v>
      </c>
      <c r="R211" s="122">
        <f t="shared" si="11"/>
        <v>0</v>
      </c>
      <c r="S211" s="25"/>
      <c r="T211" s="25"/>
      <c r="U211" s="25"/>
      <c r="V211" s="25"/>
      <c r="W211" s="25"/>
      <c r="X211" s="25"/>
      <c r="Y211" s="25"/>
      <c r="Z211" s="25"/>
      <c r="AA211" s="25"/>
      <c r="AB211" s="25"/>
      <c r="AC211" s="25"/>
      <c r="AP211" s="123" t="s">
        <v>214</v>
      </c>
      <c r="AR211" s="123" t="s">
        <v>145</v>
      </c>
      <c r="AS211" s="123" t="s">
        <v>67</v>
      </c>
      <c r="AW211" s="14" t="s">
        <v>144</v>
      </c>
      <c r="BC211" s="124" t="e">
        <f>IF(L211="základní",#REF!,0)</f>
        <v>#REF!</v>
      </c>
      <c r="BD211" s="124">
        <f>IF(L211="snížená",#REF!,0)</f>
        <v>0</v>
      </c>
      <c r="BE211" s="124">
        <f>IF(L211="zákl. přenesená",#REF!,0)</f>
        <v>0</v>
      </c>
      <c r="BF211" s="124">
        <f>IF(L211="sníž. přenesená",#REF!,0)</f>
        <v>0</v>
      </c>
      <c r="BG211" s="124">
        <f>IF(L211="nulová",#REF!,0)</f>
        <v>0</v>
      </c>
      <c r="BH211" s="14" t="s">
        <v>65</v>
      </c>
      <c r="BI211" s="124" t="e">
        <f>ROUND(#REF!*H211,2)</f>
        <v>#REF!</v>
      </c>
      <c r="BJ211" s="14" t="s">
        <v>214</v>
      </c>
      <c r="BK211" s="123" t="s">
        <v>450</v>
      </c>
    </row>
    <row r="212" spans="1:63" s="12" customFormat="1" ht="22.9" customHeight="1" x14ac:dyDescent="0.2">
      <c r="B212" s="103"/>
      <c r="D212" s="104" t="s">
        <v>56</v>
      </c>
      <c r="E212" s="125" t="s">
        <v>451</v>
      </c>
      <c r="F212" s="125" t="s">
        <v>452</v>
      </c>
      <c r="J212" s="103"/>
      <c r="K212" s="106"/>
      <c r="L212" s="107"/>
      <c r="M212" s="107"/>
      <c r="N212" s="108">
        <f>SUM(N213:N221)</f>
        <v>243.20865500000002</v>
      </c>
      <c r="O212" s="107"/>
      <c r="P212" s="108">
        <f>SUM(P213:P221)</f>
        <v>0.12876887000000001</v>
      </c>
      <c r="Q212" s="107"/>
      <c r="R212" s="109">
        <f>SUM(R213:R221)</f>
        <v>9.5846641500000018</v>
      </c>
      <c r="AP212" s="104" t="s">
        <v>67</v>
      </c>
      <c r="AR212" s="110" t="s">
        <v>56</v>
      </c>
      <c r="AS212" s="110" t="s">
        <v>65</v>
      </c>
      <c r="AW212" s="104" t="s">
        <v>144</v>
      </c>
      <c r="BI212" s="111" t="e">
        <f>SUM(BI213:BI221)</f>
        <v>#REF!</v>
      </c>
    </row>
    <row r="213" spans="1:63" s="2" customFormat="1" ht="24.2" customHeight="1" x14ac:dyDescent="0.2">
      <c r="A213" s="25"/>
      <c r="B213" s="112"/>
      <c r="C213" s="113" t="s">
        <v>453</v>
      </c>
      <c r="D213" s="113" t="s">
        <v>145</v>
      </c>
      <c r="E213" s="114" t="s">
        <v>454</v>
      </c>
      <c r="F213" s="115" t="s">
        <v>455</v>
      </c>
      <c r="G213" s="116" t="s">
        <v>178</v>
      </c>
      <c r="H213" s="117">
        <v>524.39800000000002</v>
      </c>
      <c r="I213" s="118"/>
      <c r="J213" s="26"/>
      <c r="K213" s="119" t="s">
        <v>1</v>
      </c>
      <c r="L213" s="120" t="s">
        <v>37</v>
      </c>
      <c r="M213" s="121">
        <v>0.255</v>
      </c>
      <c r="N213" s="121">
        <f t="shared" ref="N213:N221" si="12">M213*H213</f>
        <v>133.72149000000002</v>
      </c>
      <c r="O213" s="121">
        <v>0</v>
      </c>
      <c r="P213" s="121">
        <f t="shared" ref="P213:P221" si="13">O213*H213</f>
        <v>0</v>
      </c>
      <c r="Q213" s="121">
        <v>1.7780000000000001E-2</v>
      </c>
      <c r="R213" s="122">
        <f t="shared" ref="R213:R221" si="14">Q213*H213</f>
        <v>9.3237964400000006</v>
      </c>
      <c r="S213" s="25"/>
      <c r="T213" s="25"/>
      <c r="U213" s="25"/>
      <c r="V213" s="25"/>
      <c r="W213" s="25"/>
      <c r="X213" s="25"/>
      <c r="Y213" s="25"/>
      <c r="Z213" s="25"/>
      <c r="AA213" s="25"/>
      <c r="AB213" s="25"/>
      <c r="AC213" s="25"/>
      <c r="AP213" s="123" t="s">
        <v>214</v>
      </c>
      <c r="AR213" s="123" t="s">
        <v>145</v>
      </c>
      <c r="AS213" s="123" t="s">
        <v>67</v>
      </c>
      <c r="AW213" s="14" t="s">
        <v>144</v>
      </c>
      <c r="BC213" s="124" t="e">
        <f>IF(L213="základní",#REF!,0)</f>
        <v>#REF!</v>
      </c>
      <c r="BD213" s="124">
        <f>IF(L213="snížená",#REF!,0)</f>
        <v>0</v>
      </c>
      <c r="BE213" s="124">
        <f>IF(L213="zákl. přenesená",#REF!,0)</f>
        <v>0</v>
      </c>
      <c r="BF213" s="124">
        <f>IF(L213="sníž. přenesená",#REF!,0)</f>
        <v>0</v>
      </c>
      <c r="BG213" s="124">
        <f>IF(L213="nulová",#REF!,0)</f>
        <v>0</v>
      </c>
      <c r="BH213" s="14" t="s">
        <v>65</v>
      </c>
      <c r="BI213" s="124" t="e">
        <f>ROUND(#REF!*H213,2)</f>
        <v>#REF!</v>
      </c>
      <c r="BJ213" s="14" t="s">
        <v>214</v>
      </c>
      <c r="BK213" s="123" t="s">
        <v>456</v>
      </c>
    </row>
    <row r="214" spans="1:63" s="2" customFormat="1" ht="37.9" customHeight="1" x14ac:dyDescent="0.2">
      <c r="A214" s="25"/>
      <c r="B214" s="112"/>
      <c r="C214" s="113" t="s">
        <v>457</v>
      </c>
      <c r="D214" s="113" t="s">
        <v>145</v>
      </c>
      <c r="E214" s="114" t="s">
        <v>458</v>
      </c>
      <c r="F214" s="115" t="s">
        <v>459</v>
      </c>
      <c r="G214" s="116" t="s">
        <v>198</v>
      </c>
      <c r="H214" s="117">
        <v>41.619</v>
      </c>
      <c r="I214" s="118"/>
      <c r="J214" s="26"/>
      <c r="K214" s="119" t="s">
        <v>1</v>
      </c>
      <c r="L214" s="120" t="s">
        <v>37</v>
      </c>
      <c r="M214" s="121">
        <v>8.5999999999999993E-2</v>
      </c>
      <c r="N214" s="121">
        <f t="shared" si="12"/>
        <v>3.5792339999999996</v>
      </c>
      <c r="O214" s="121">
        <v>0</v>
      </c>
      <c r="P214" s="121">
        <f t="shared" si="13"/>
        <v>0</v>
      </c>
      <c r="Q214" s="121">
        <v>4.6299999999999996E-3</v>
      </c>
      <c r="R214" s="122">
        <f t="shared" si="14"/>
        <v>0.19269596999999999</v>
      </c>
      <c r="S214" s="25"/>
      <c r="T214" s="25"/>
      <c r="U214" s="25"/>
      <c r="V214" s="25"/>
      <c r="W214" s="25"/>
      <c r="X214" s="25"/>
      <c r="Y214" s="25"/>
      <c r="Z214" s="25"/>
      <c r="AA214" s="25"/>
      <c r="AB214" s="25"/>
      <c r="AC214" s="25"/>
      <c r="AP214" s="123" t="s">
        <v>214</v>
      </c>
      <c r="AR214" s="123" t="s">
        <v>145</v>
      </c>
      <c r="AS214" s="123" t="s">
        <v>67</v>
      </c>
      <c r="AW214" s="14" t="s">
        <v>144</v>
      </c>
      <c r="BC214" s="124" t="e">
        <f>IF(L214="základní",#REF!,0)</f>
        <v>#REF!</v>
      </c>
      <c r="BD214" s="124">
        <f>IF(L214="snížená",#REF!,0)</f>
        <v>0</v>
      </c>
      <c r="BE214" s="124">
        <f>IF(L214="zákl. přenesená",#REF!,0)</f>
        <v>0</v>
      </c>
      <c r="BF214" s="124">
        <f>IF(L214="sníž. přenesená",#REF!,0)</f>
        <v>0</v>
      </c>
      <c r="BG214" s="124">
        <f>IF(L214="nulová",#REF!,0)</f>
        <v>0</v>
      </c>
      <c r="BH214" s="14" t="s">
        <v>65</v>
      </c>
      <c r="BI214" s="124" t="e">
        <f>ROUND(#REF!*H214,2)</f>
        <v>#REF!</v>
      </c>
      <c r="BJ214" s="14" t="s">
        <v>214</v>
      </c>
      <c r="BK214" s="123" t="s">
        <v>460</v>
      </c>
    </row>
    <row r="215" spans="1:63" s="2" customFormat="1" ht="24.2" customHeight="1" x14ac:dyDescent="0.2">
      <c r="A215" s="25"/>
      <c r="B215" s="112"/>
      <c r="C215" s="113" t="s">
        <v>461</v>
      </c>
      <c r="D215" s="113" t="s">
        <v>145</v>
      </c>
      <c r="E215" s="114" t="s">
        <v>462</v>
      </c>
      <c r="F215" s="115" t="s">
        <v>463</v>
      </c>
      <c r="G215" s="116" t="s">
        <v>178</v>
      </c>
      <c r="H215" s="117">
        <v>524.39800000000002</v>
      </c>
      <c r="I215" s="118"/>
      <c r="J215" s="26"/>
      <c r="K215" s="119" t="s">
        <v>1</v>
      </c>
      <c r="L215" s="120" t="s">
        <v>37</v>
      </c>
      <c r="M215" s="121">
        <v>6.7000000000000004E-2</v>
      </c>
      <c r="N215" s="121">
        <f t="shared" si="12"/>
        <v>35.134666000000003</v>
      </c>
      <c r="O215" s="121">
        <v>0</v>
      </c>
      <c r="P215" s="121">
        <f t="shared" si="13"/>
        <v>0</v>
      </c>
      <c r="Q215" s="121">
        <v>0</v>
      </c>
      <c r="R215" s="122">
        <f t="shared" si="14"/>
        <v>0</v>
      </c>
      <c r="S215" s="25"/>
      <c r="T215" s="25"/>
      <c r="U215" s="25"/>
      <c r="V215" s="25"/>
      <c r="W215" s="25"/>
      <c r="X215" s="25"/>
      <c r="Y215" s="25"/>
      <c r="Z215" s="25"/>
      <c r="AA215" s="25"/>
      <c r="AB215" s="25"/>
      <c r="AC215" s="25"/>
      <c r="AP215" s="123" t="s">
        <v>214</v>
      </c>
      <c r="AR215" s="123" t="s">
        <v>145</v>
      </c>
      <c r="AS215" s="123" t="s">
        <v>67</v>
      </c>
      <c r="AW215" s="14" t="s">
        <v>144</v>
      </c>
      <c r="BC215" s="124" t="e">
        <f>IF(L215="základní",#REF!,0)</f>
        <v>#REF!</v>
      </c>
      <c r="BD215" s="124">
        <f>IF(L215="snížená",#REF!,0)</f>
        <v>0</v>
      </c>
      <c r="BE215" s="124">
        <f>IF(L215="zákl. přenesená",#REF!,0)</f>
        <v>0</v>
      </c>
      <c r="BF215" s="124">
        <f>IF(L215="sníž. přenesená",#REF!,0)</f>
        <v>0</v>
      </c>
      <c r="BG215" s="124">
        <f>IF(L215="nulová",#REF!,0)</f>
        <v>0</v>
      </c>
      <c r="BH215" s="14" t="s">
        <v>65</v>
      </c>
      <c r="BI215" s="124" t="e">
        <f>ROUND(#REF!*H215,2)</f>
        <v>#REF!</v>
      </c>
      <c r="BJ215" s="14" t="s">
        <v>214</v>
      </c>
      <c r="BK215" s="123" t="s">
        <v>464</v>
      </c>
    </row>
    <row r="216" spans="1:63" s="2" customFormat="1" ht="33" customHeight="1" x14ac:dyDescent="0.2">
      <c r="A216" s="25"/>
      <c r="B216" s="112"/>
      <c r="C216" s="113" t="s">
        <v>465</v>
      </c>
      <c r="D216" s="113" t="s">
        <v>145</v>
      </c>
      <c r="E216" s="114" t="s">
        <v>466</v>
      </c>
      <c r="F216" s="115" t="s">
        <v>467</v>
      </c>
      <c r="G216" s="116" t="s">
        <v>198</v>
      </c>
      <c r="H216" s="117">
        <v>41.619</v>
      </c>
      <c r="I216" s="118"/>
      <c r="J216" s="26"/>
      <c r="K216" s="119" t="s">
        <v>1</v>
      </c>
      <c r="L216" s="120" t="s">
        <v>37</v>
      </c>
      <c r="M216" s="121">
        <v>2.7E-2</v>
      </c>
      <c r="N216" s="121">
        <f t="shared" si="12"/>
        <v>1.123713</v>
      </c>
      <c r="O216" s="121">
        <v>0</v>
      </c>
      <c r="P216" s="121">
        <f t="shared" si="13"/>
        <v>0</v>
      </c>
      <c r="Q216" s="121">
        <v>0</v>
      </c>
      <c r="R216" s="122">
        <f t="shared" si="14"/>
        <v>0</v>
      </c>
      <c r="S216" s="25"/>
      <c r="T216" s="25"/>
      <c r="U216" s="25"/>
      <c r="V216" s="25"/>
      <c r="W216" s="25"/>
      <c r="X216" s="25"/>
      <c r="Y216" s="25"/>
      <c r="Z216" s="25"/>
      <c r="AA216" s="25"/>
      <c r="AB216" s="25"/>
      <c r="AC216" s="25"/>
      <c r="AP216" s="123" t="s">
        <v>214</v>
      </c>
      <c r="AR216" s="123" t="s">
        <v>145</v>
      </c>
      <c r="AS216" s="123" t="s">
        <v>67</v>
      </c>
      <c r="AW216" s="14" t="s">
        <v>144</v>
      </c>
      <c r="BC216" s="124" t="e">
        <f>IF(L216="základní",#REF!,0)</f>
        <v>#REF!</v>
      </c>
      <c r="BD216" s="124">
        <f>IF(L216="snížená",#REF!,0)</f>
        <v>0</v>
      </c>
      <c r="BE216" s="124">
        <f>IF(L216="zákl. přenesená",#REF!,0)</f>
        <v>0</v>
      </c>
      <c r="BF216" s="124">
        <f>IF(L216="sníž. přenesená",#REF!,0)</f>
        <v>0</v>
      </c>
      <c r="BG216" s="124">
        <f>IF(L216="nulová",#REF!,0)</f>
        <v>0</v>
      </c>
      <c r="BH216" s="14" t="s">
        <v>65</v>
      </c>
      <c r="BI216" s="124" t="e">
        <f>ROUND(#REF!*H216,2)</f>
        <v>#REF!</v>
      </c>
      <c r="BJ216" s="14" t="s">
        <v>214</v>
      </c>
      <c r="BK216" s="123" t="s">
        <v>468</v>
      </c>
    </row>
    <row r="217" spans="1:63" s="2" customFormat="1" ht="24.2" customHeight="1" x14ac:dyDescent="0.2">
      <c r="A217" s="25"/>
      <c r="B217" s="112"/>
      <c r="C217" s="113" t="s">
        <v>469</v>
      </c>
      <c r="D217" s="113" t="s">
        <v>145</v>
      </c>
      <c r="E217" s="114" t="s">
        <v>470</v>
      </c>
      <c r="F217" s="115" t="s">
        <v>471</v>
      </c>
      <c r="G217" s="116" t="s">
        <v>178</v>
      </c>
      <c r="H217" s="117">
        <v>524.39800000000002</v>
      </c>
      <c r="I217" s="118"/>
      <c r="J217" s="26"/>
      <c r="K217" s="119" t="s">
        <v>1</v>
      </c>
      <c r="L217" s="120" t="s">
        <v>37</v>
      </c>
      <c r="M217" s="121">
        <v>2.9000000000000001E-2</v>
      </c>
      <c r="N217" s="121">
        <f t="shared" si="12"/>
        <v>15.207542000000002</v>
      </c>
      <c r="O217" s="121">
        <v>0</v>
      </c>
      <c r="P217" s="121">
        <f t="shared" si="13"/>
        <v>0</v>
      </c>
      <c r="Q217" s="121">
        <v>1.2999999999999999E-4</v>
      </c>
      <c r="R217" s="122">
        <f t="shared" si="14"/>
        <v>6.8171739999999995E-2</v>
      </c>
      <c r="S217" s="25"/>
      <c r="T217" s="25"/>
      <c r="U217" s="25"/>
      <c r="V217" s="25"/>
      <c r="W217" s="25"/>
      <c r="X217" s="25"/>
      <c r="Y217" s="25"/>
      <c r="Z217" s="25"/>
      <c r="AA217" s="25"/>
      <c r="AB217" s="25"/>
      <c r="AC217" s="25"/>
      <c r="AP217" s="123" t="s">
        <v>214</v>
      </c>
      <c r="AR217" s="123" t="s">
        <v>145</v>
      </c>
      <c r="AS217" s="123" t="s">
        <v>67</v>
      </c>
      <c r="AW217" s="14" t="s">
        <v>144</v>
      </c>
      <c r="BC217" s="124" t="e">
        <f>IF(L217="základní",#REF!,0)</f>
        <v>#REF!</v>
      </c>
      <c r="BD217" s="124">
        <f>IF(L217="snížená",#REF!,0)</f>
        <v>0</v>
      </c>
      <c r="BE217" s="124">
        <f>IF(L217="zákl. přenesená",#REF!,0)</f>
        <v>0</v>
      </c>
      <c r="BF217" s="124">
        <f>IF(L217="sníž. přenesená",#REF!,0)</f>
        <v>0</v>
      </c>
      <c r="BG217" s="124">
        <f>IF(L217="nulová",#REF!,0)</f>
        <v>0</v>
      </c>
      <c r="BH217" s="14" t="s">
        <v>65</v>
      </c>
      <c r="BI217" s="124" t="e">
        <f>ROUND(#REF!*H217,2)</f>
        <v>#REF!</v>
      </c>
      <c r="BJ217" s="14" t="s">
        <v>214</v>
      </c>
      <c r="BK217" s="123" t="s">
        <v>472</v>
      </c>
    </row>
    <row r="218" spans="1:63" s="2" customFormat="1" ht="24.2" customHeight="1" x14ac:dyDescent="0.2">
      <c r="A218" s="25"/>
      <c r="B218" s="112"/>
      <c r="C218" s="113" t="s">
        <v>473</v>
      </c>
      <c r="D218" s="113" t="s">
        <v>145</v>
      </c>
      <c r="E218" s="114" t="s">
        <v>474</v>
      </c>
      <c r="F218" s="115" t="s">
        <v>475</v>
      </c>
      <c r="G218" s="116" t="s">
        <v>178</v>
      </c>
      <c r="H218" s="117">
        <v>524.39800000000002</v>
      </c>
      <c r="I218" s="118"/>
      <c r="J218" s="26"/>
      <c r="K218" s="119" t="s">
        <v>1</v>
      </c>
      <c r="L218" s="120" t="s">
        <v>37</v>
      </c>
      <c r="M218" s="121">
        <v>8.5999999999999993E-2</v>
      </c>
      <c r="N218" s="121">
        <f t="shared" si="12"/>
        <v>45.098227999999999</v>
      </c>
      <c r="O218" s="121">
        <v>0</v>
      </c>
      <c r="P218" s="121">
        <f t="shared" si="13"/>
        <v>0</v>
      </c>
      <c r="Q218" s="121">
        <v>0</v>
      </c>
      <c r="R218" s="122">
        <f t="shared" si="14"/>
        <v>0</v>
      </c>
      <c r="S218" s="25"/>
      <c r="T218" s="25"/>
      <c r="U218" s="25"/>
      <c r="V218" s="25"/>
      <c r="W218" s="25"/>
      <c r="X218" s="25"/>
      <c r="Y218" s="25"/>
      <c r="Z218" s="25"/>
      <c r="AA218" s="25"/>
      <c r="AB218" s="25"/>
      <c r="AC218" s="25"/>
      <c r="AP218" s="123" t="s">
        <v>214</v>
      </c>
      <c r="AR218" s="123" t="s">
        <v>145</v>
      </c>
      <c r="AS218" s="123" t="s">
        <v>67</v>
      </c>
      <c r="AW218" s="14" t="s">
        <v>144</v>
      </c>
      <c r="BC218" s="124" t="e">
        <f>IF(L218="základní",#REF!,0)</f>
        <v>#REF!</v>
      </c>
      <c r="BD218" s="124">
        <f>IF(L218="snížená",#REF!,0)</f>
        <v>0</v>
      </c>
      <c r="BE218" s="124">
        <f>IF(L218="zákl. přenesená",#REF!,0)</f>
        <v>0</v>
      </c>
      <c r="BF218" s="124">
        <f>IF(L218="sníž. přenesená",#REF!,0)</f>
        <v>0</v>
      </c>
      <c r="BG218" s="124">
        <f>IF(L218="nulová",#REF!,0)</f>
        <v>0</v>
      </c>
      <c r="BH218" s="14" t="s">
        <v>65</v>
      </c>
      <c r="BI218" s="124" t="e">
        <f>ROUND(#REF!*H218,2)</f>
        <v>#REF!</v>
      </c>
      <c r="BJ218" s="14" t="s">
        <v>214</v>
      </c>
      <c r="BK218" s="123" t="s">
        <v>476</v>
      </c>
    </row>
    <row r="219" spans="1:63" s="2" customFormat="1" ht="37.9" customHeight="1" x14ac:dyDescent="0.2">
      <c r="A219" s="25"/>
      <c r="B219" s="112"/>
      <c r="C219" s="126" t="s">
        <v>477</v>
      </c>
      <c r="D219" s="126" t="s">
        <v>242</v>
      </c>
      <c r="E219" s="127" t="s">
        <v>478</v>
      </c>
      <c r="F219" s="128" t="s">
        <v>479</v>
      </c>
      <c r="G219" s="129" t="s">
        <v>178</v>
      </c>
      <c r="H219" s="130">
        <v>603.05799999999999</v>
      </c>
      <c r="I219" s="131"/>
      <c r="J219" s="132"/>
      <c r="K219" s="133" t="s">
        <v>1</v>
      </c>
      <c r="L219" s="134" t="s">
        <v>37</v>
      </c>
      <c r="M219" s="121">
        <v>0</v>
      </c>
      <c r="N219" s="121">
        <f t="shared" si="12"/>
        <v>0</v>
      </c>
      <c r="O219" s="121">
        <v>2.0000000000000001E-4</v>
      </c>
      <c r="P219" s="121">
        <f t="shared" si="13"/>
        <v>0.1206116</v>
      </c>
      <c r="Q219" s="121">
        <v>0</v>
      </c>
      <c r="R219" s="122">
        <f t="shared" si="14"/>
        <v>0</v>
      </c>
      <c r="S219" s="25"/>
      <c r="T219" s="25"/>
      <c r="U219" s="25"/>
      <c r="V219" s="25"/>
      <c r="W219" s="25"/>
      <c r="X219" s="25"/>
      <c r="Y219" s="25"/>
      <c r="Z219" s="25"/>
      <c r="AA219" s="25"/>
      <c r="AB219" s="25"/>
      <c r="AC219" s="25"/>
      <c r="AP219" s="123" t="s">
        <v>267</v>
      </c>
      <c r="AR219" s="123" t="s">
        <v>242</v>
      </c>
      <c r="AS219" s="123" t="s">
        <v>67</v>
      </c>
      <c r="AW219" s="14" t="s">
        <v>144</v>
      </c>
      <c r="BC219" s="124" t="e">
        <f>IF(L219="základní",#REF!,0)</f>
        <v>#REF!</v>
      </c>
      <c r="BD219" s="124">
        <f>IF(L219="snížená",#REF!,0)</f>
        <v>0</v>
      </c>
      <c r="BE219" s="124">
        <f>IF(L219="zákl. přenesená",#REF!,0)</f>
        <v>0</v>
      </c>
      <c r="BF219" s="124">
        <f>IF(L219="sníž. přenesená",#REF!,0)</f>
        <v>0</v>
      </c>
      <c r="BG219" s="124">
        <f>IF(L219="nulová",#REF!,0)</f>
        <v>0</v>
      </c>
      <c r="BH219" s="14" t="s">
        <v>65</v>
      </c>
      <c r="BI219" s="124" t="e">
        <f>ROUND(#REF!*H219,2)</f>
        <v>#REF!</v>
      </c>
      <c r="BJ219" s="14" t="s">
        <v>214</v>
      </c>
      <c r="BK219" s="123" t="s">
        <v>480</v>
      </c>
    </row>
    <row r="220" spans="1:63" s="2" customFormat="1" ht="16.5" customHeight="1" x14ac:dyDescent="0.2">
      <c r="A220" s="25"/>
      <c r="B220" s="112"/>
      <c r="C220" s="113" t="s">
        <v>481</v>
      </c>
      <c r="D220" s="113" t="s">
        <v>145</v>
      </c>
      <c r="E220" s="114" t="s">
        <v>482</v>
      </c>
      <c r="F220" s="115" t="s">
        <v>483</v>
      </c>
      <c r="G220" s="116" t="s">
        <v>198</v>
      </c>
      <c r="H220" s="117">
        <v>74.156999999999996</v>
      </c>
      <c r="I220" s="118"/>
      <c r="J220" s="26"/>
      <c r="K220" s="119" t="s">
        <v>1</v>
      </c>
      <c r="L220" s="120" t="s">
        <v>37</v>
      </c>
      <c r="M220" s="121">
        <v>0.126</v>
      </c>
      <c r="N220" s="121">
        <f t="shared" si="12"/>
        <v>9.3437819999999991</v>
      </c>
      <c r="O220" s="121">
        <v>1.1E-4</v>
      </c>
      <c r="P220" s="121">
        <f t="shared" si="13"/>
        <v>8.1572699999999995E-3</v>
      </c>
      <c r="Q220" s="121">
        <v>0</v>
      </c>
      <c r="R220" s="122">
        <f t="shared" si="14"/>
        <v>0</v>
      </c>
      <c r="S220" s="25"/>
      <c r="T220" s="25"/>
      <c r="U220" s="25"/>
      <c r="V220" s="25"/>
      <c r="W220" s="25"/>
      <c r="X220" s="25"/>
      <c r="Y220" s="25"/>
      <c r="Z220" s="25"/>
      <c r="AA220" s="25"/>
      <c r="AB220" s="25"/>
      <c r="AC220" s="25"/>
      <c r="AP220" s="123" t="s">
        <v>214</v>
      </c>
      <c r="AR220" s="123" t="s">
        <v>145</v>
      </c>
      <c r="AS220" s="123" t="s">
        <v>67</v>
      </c>
      <c r="AW220" s="14" t="s">
        <v>144</v>
      </c>
      <c r="BC220" s="124" t="e">
        <f>IF(L220="základní",#REF!,0)</f>
        <v>#REF!</v>
      </c>
      <c r="BD220" s="124">
        <f>IF(L220="snížená",#REF!,0)</f>
        <v>0</v>
      </c>
      <c r="BE220" s="124">
        <f>IF(L220="zákl. přenesená",#REF!,0)</f>
        <v>0</v>
      </c>
      <c r="BF220" s="124">
        <f>IF(L220="sníž. přenesená",#REF!,0)</f>
        <v>0</v>
      </c>
      <c r="BG220" s="124">
        <f>IF(L220="nulová",#REF!,0)</f>
        <v>0</v>
      </c>
      <c r="BH220" s="14" t="s">
        <v>65</v>
      </c>
      <c r="BI220" s="124" t="e">
        <f>ROUND(#REF!*H220,2)</f>
        <v>#REF!</v>
      </c>
      <c r="BJ220" s="14" t="s">
        <v>214</v>
      </c>
      <c r="BK220" s="123" t="s">
        <v>484</v>
      </c>
    </row>
    <row r="221" spans="1:63" s="2" customFormat="1" ht="24.2" customHeight="1" x14ac:dyDescent="0.2">
      <c r="A221" s="25"/>
      <c r="B221" s="112"/>
      <c r="C221" s="113" t="s">
        <v>485</v>
      </c>
      <c r="D221" s="113" t="s">
        <v>145</v>
      </c>
      <c r="E221" s="114" t="s">
        <v>486</v>
      </c>
      <c r="F221" s="115" t="s">
        <v>487</v>
      </c>
      <c r="G221" s="116" t="s">
        <v>339</v>
      </c>
      <c r="H221" s="117">
        <v>1704.2260000000001</v>
      </c>
      <c r="I221" s="118"/>
      <c r="J221" s="26"/>
      <c r="K221" s="119" t="s">
        <v>1</v>
      </c>
      <c r="L221" s="120" t="s">
        <v>37</v>
      </c>
      <c r="M221" s="121">
        <v>0</v>
      </c>
      <c r="N221" s="121">
        <f t="shared" si="12"/>
        <v>0</v>
      </c>
      <c r="O221" s="121">
        <v>0</v>
      </c>
      <c r="P221" s="121">
        <f t="shared" si="13"/>
        <v>0</v>
      </c>
      <c r="Q221" s="121">
        <v>0</v>
      </c>
      <c r="R221" s="122">
        <f t="shared" si="14"/>
        <v>0</v>
      </c>
      <c r="S221" s="25"/>
      <c r="T221" s="25"/>
      <c r="U221" s="25"/>
      <c r="V221" s="25"/>
      <c r="W221" s="25"/>
      <c r="X221" s="25"/>
      <c r="Y221" s="25"/>
      <c r="Z221" s="25"/>
      <c r="AA221" s="25"/>
      <c r="AB221" s="25"/>
      <c r="AC221" s="25"/>
      <c r="AP221" s="123" t="s">
        <v>214</v>
      </c>
      <c r="AR221" s="123" t="s">
        <v>145</v>
      </c>
      <c r="AS221" s="123" t="s">
        <v>67</v>
      </c>
      <c r="AW221" s="14" t="s">
        <v>144</v>
      </c>
      <c r="BC221" s="124" t="e">
        <f>IF(L221="základní",#REF!,0)</f>
        <v>#REF!</v>
      </c>
      <c r="BD221" s="124">
        <f>IF(L221="snížená",#REF!,0)</f>
        <v>0</v>
      </c>
      <c r="BE221" s="124">
        <f>IF(L221="zákl. přenesená",#REF!,0)</f>
        <v>0</v>
      </c>
      <c r="BF221" s="124">
        <f>IF(L221="sníž. přenesená",#REF!,0)</f>
        <v>0</v>
      </c>
      <c r="BG221" s="124">
        <f>IF(L221="nulová",#REF!,0)</f>
        <v>0</v>
      </c>
      <c r="BH221" s="14" t="s">
        <v>65</v>
      </c>
      <c r="BI221" s="124" t="e">
        <f>ROUND(#REF!*H221,2)</f>
        <v>#REF!</v>
      </c>
      <c r="BJ221" s="14" t="s">
        <v>214</v>
      </c>
      <c r="BK221" s="123" t="s">
        <v>488</v>
      </c>
    </row>
    <row r="222" spans="1:63" s="12" customFormat="1" ht="22.9" customHeight="1" x14ac:dyDescent="0.2">
      <c r="B222" s="103"/>
      <c r="D222" s="104" t="s">
        <v>56</v>
      </c>
      <c r="E222" s="125" t="s">
        <v>489</v>
      </c>
      <c r="F222" s="125" t="s">
        <v>490</v>
      </c>
      <c r="J222" s="103"/>
      <c r="K222" s="106"/>
      <c r="L222" s="107"/>
      <c r="M222" s="107"/>
      <c r="N222" s="108">
        <f>SUM(N223:N225)</f>
        <v>39.043999999999997</v>
      </c>
      <c r="O222" s="107"/>
      <c r="P222" s="108">
        <f>SUM(P223:P225)</f>
        <v>3.6319999999999998E-2</v>
      </c>
      <c r="Q222" s="107"/>
      <c r="R222" s="109">
        <f>SUM(R223:R225)</f>
        <v>0</v>
      </c>
      <c r="AP222" s="104" t="s">
        <v>67</v>
      </c>
      <c r="AR222" s="110" t="s">
        <v>56</v>
      </c>
      <c r="AS222" s="110" t="s">
        <v>65</v>
      </c>
      <c r="AW222" s="104" t="s">
        <v>144</v>
      </c>
      <c r="BI222" s="111" t="e">
        <f>SUM(BI223:BI225)</f>
        <v>#REF!</v>
      </c>
    </row>
    <row r="223" spans="1:63" s="2" customFormat="1" ht="16.5" customHeight="1" x14ac:dyDescent="0.2">
      <c r="A223" s="25"/>
      <c r="B223" s="112"/>
      <c r="C223" s="113" t="s">
        <v>491</v>
      </c>
      <c r="D223" s="113" t="s">
        <v>145</v>
      </c>
      <c r="E223" s="114" t="s">
        <v>492</v>
      </c>
      <c r="F223" s="115" t="s">
        <v>493</v>
      </c>
      <c r="G223" s="116" t="s">
        <v>198</v>
      </c>
      <c r="H223" s="117">
        <v>9.08</v>
      </c>
      <c r="I223" s="118"/>
      <c r="J223" s="26"/>
      <c r="K223" s="119" t="s">
        <v>1</v>
      </c>
      <c r="L223" s="120" t="s">
        <v>37</v>
      </c>
      <c r="M223" s="121">
        <v>4.3</v>
      </c>
      <c r="N223" s="121">
        <f>M223*H223</f>
        <v>39.043999999999997</v>
      </c>
      <c r="O223" s="121">
        <v>0</v>
      </c>
      <c r="P223" s="121">
        <f>O223*H223</f>
        <v>0</v>
      </c>
      <c r="Q223" s="121">
        <v>0</v>
      </c>
      <c r="R223" s="122">
        <f>Q223*H223</f>
        <v>0</v>
      </c>
      <c r="S223" s="25"/>
      <c r="T223" s="25"/>
      <c r="U223" s="25"/>
      <c r="V223" s="25"/>
      <c r="W223" s="25"/>
      <c r="X223" s="25"/>
      <c r="Y223" s="25"/>
      <c r="Z223" s="25"/>
      <c r="AA223" s="25"/>
      <c r="AB223" s="25"/>
      <c r="AC223" s="25"/>
      <c r="AP223" s="123" t="s">
        <v>214</v>
      </c>
      <c r="AR223" s="123" t="s">
        <v>145</v>
      </c>
      <c r="AS223" s="123" t="s">
        <v>67</v>
      </c>
      <c r="AW223" s="14" t="s">
        <v>144</v>
      </c>
      <c r="BC223" s="124" t="e">
        <f>IF(L223="základní",#REF!,0)</f>
        <v>#REF!</v>
      </c>
      <c r="BD223" s="124">
        <f>IF(L223="snížená",#REF!,0)</f>
        <v>0</v>
      </c>
      <c r="BE223" s="124">
        <f>IF(L223="zákl. přenesená",#REF!,0)</f>
        <v>0</v>
      </c>
      <c r="BF223" s="124">
        <f>IF(L223="sníž. přenesená",#REF!,0)</f>
        <v>0</v>
      </c>
      <c r="BG223" s="124">
        <f>IF(L223="nulová",#REF!,0)</f>
        <v>0</v>
      </c>
      <c r="BH223" s="14" t="s">
        <v>65</v>
      </c>
      <c r="BI223" s="124" t="e">
        <f>ROUND(#REF!*H223,2)</f>
        <v>#REF!</v>
      </c>
      <c r="BJ223" s="14" t="s">
        <v>214</v>
      </c>
      <c r="BK223" s="123" t="s">
        <v>494</v>
      </c>
    </row>
    <row r="224" spans="1:63" s="2" customFormat="1" ht="24.2" customHeight="1" x14ac:dyDescent="0.2">
      <c r="A224" s="25"/>
      <c r="B224" s="112"/>
      <c r="C224" s="126" t="s">
        <v>495</v>
      </c>
      <c r="D224" s="126" t="s">
        <v>242</v>
      </c>
      <c r="E224" s="127" t="s">
        <v>496</v>
      </c>
      <c r="F224" s="128" t="s">
        <v>497</v>
      </c>
      <c r="G224" s="129" t="s">
        <v>198</v>
      </c>
      <c r="H224" s="130">
        <v>9.08</v>
      </c>
      <c r="I224" s="131"/>
      <c r="J224" s="132"/>
      <c r="K224" s="133" t="s">
        <v>1</v>
      </c>
      <c r="L224" s="134" t="s">
        <v>37</v>
      </c>
      <c r="M224" s="121">
        <v>0</v>
      </c>
      <c r="N224" s="121">
        <f>M224*H224</f>
        <v>0</v>
      </c>
      <c r="O224" s="121">
        <v>4.0000000000000001E-3</v>
      </c>
      <c r="P224" s="121">
        <f>O224*H224</f>
        <v>3.6319999999999998E-2</v>
      </c>
      <c r="Q224" s="121">
        <v>0</v>
      </c>
      <c r="R224" s="122">
        <f>Q224*H224</f>
        <v>0</v>
      </c>
      <c r="S224" s="25"/>
      <c r="T224" s="25"/>
      <c r="U224" s="25"/>
      <c r="V224" s="25"/>
      <c r="W224" s="25"/>
      <c r="X224" s="25"/>
      <c r="Y224" s="25"/>
      <c r="Z224" s="25"/>
      <c r="AA224" s="25"/>
      <c r="AB224" s="25"/>
      <c r="AC224" s="25"/>
      <c r="AP224" s="123" t="s">
        <v>267</v>
      </c>
      <c r="AR224" s="123" t="s">
        <v>242</v>
      </c>
      <c r="AS224" s="123" t="s">
        <v>67</v>
      </c>
      <c r="AW224" s="14" t="s">
        <v>144</v>
      </c>
      <c r="BC224" s="124" t="e">
        <f>IF(L224="základní",#REF!,0)</f>
        <v>#REF!</v>
      </c>
      <c r="BD224" s="124">
        <f>IF(L224="snížená",#REF!,0)</f>
        <v>0</v>
      </c>
      <c r="BE224" s="124">
        <f>IF(L224="zákl. přenesená",#REF!,0)</f>
        <v>0</v>
      </c>
      <c r="BF224" s="124">
        <f>IF(L224="sníž. přenesená",#REF!,0)</f>
        <v>0</v>
      </c>
      <c r="BG224" s="124">
        <f>IF(L224="nulová",#REF!,0)</f>
        <v>0</v>
      </c>
      <c r="BH224" s="14" t="s">
        <v>65</v>
      </c>
      <c r="BI224" s="124" t="e">
        <f>ROUND(#REF!*H224,2)</f>
        <v>#REF!</v>
      </c>
      <c r="BJ224" s="14" t="s">
        <v>214</v>
      </c>
      <c r="BK224" s="123" t="s">
        <v>498</v>
      </c>
    </row>
    <row r="225" spans="1:63" s="2" customFormat="1" ht="24.2" customHeight="1" x14ac:dyDescent="0.2">
      <c r="A225" s="25"/>
      <c r="B225" s="112"/>
      <c r="C225" s="113" t="s">
        <v>499</v>
      </c>
      <c r="D225" s="113" t="s">
        <v>145</v>
      </c>
      <c r="E225" s="114" t="s">
        <v>500</v>
      </c>
      <c r="F225" s="115" t="s">
        <v>501</v>
      </c>
      <c r="G225" s="116" t="s">
        <v>339</v>
      </c>
      <c r="H225" s="117">
        <v>445.64600000000002</v>
      </c>
      <c r="I225" s="118"/>
      <c r="J225" s="26"/>
      <c r="K225" s="119" t="s">
        <v>1</v>
      </c>
      <c r="L225" s="120" t="s">
        <v>37</v>
      </c>
      <c r="M225" s="121">
        <v>0</v>
      </c>
      <c r="N225" s="121">
        <f>M225*H225</f>
        <v>0</v>
      </c>
      <c r="O225" s="121">
        <v>0</v>
      </c>
      <c r="P225" s="121">
        <f>O225*H225</f>
        <v>0</v>
      </c>
      <c r="Q225" s="121">
        <v>0</v>
      </c>
      <c r="R225" s="122">
        <f>Q225*H225</f>
        <v>0</v>
      </c>
      <c r="S225" s="25"/>
      <c r="T225" s="25"/>
      <c r="U225" s="25"/>
      <c r="V225" s="25"/>
      <c r="W225" s="25"/>
      <c r="X225" s="25"/>
      <c r="Y225" s="25"/>
      <c r="Z225" s="25"/>
      <c r="AA225" s="25"/>
      <c r="AB225" s="25"/>
      <c r="AC225" s="25"/>
      <c r="AP225" s="123" t="s">
        <v>214</v>
      </c>
      <c r="AR225" s="123" t="s">
        <v>145</v>
      </c>
      <c r="AS225" s="123" t="s">
        <v>67</v>
      </c>
      <c r="AW225" s="14" t="s">
        <v>144</v>
      </c>
      <c r="BC225" s="124" t="e">
        <f>IF(L225="základní",#REF!,0)</f>
        <v>#REF!</v>
      </c>
      <c r="BD225" s="124">
        <f>IF(L225="snížená",#REF!,0)</f>
        <v>0</v>
      </c>
      <c r="BE225" s="124">
        <f>IF(L225="zákl. přenesená",#REF!,0)</f>
        <v>0</v>
      </c>
      <c r="BF225" s="124">
        <f>IF(L225="sníž. přenesená",#REF!,0)</f>
        <v>0</v>
      </c>
      <c r="BG225" s="124">
        <f>IF(L225="nulová",#REF!,0)</f>
        <v>0</v>
      </c>
      <c r="BH225" s="14" t="s">
        <v>65</v>
      </c>
      <c r="BI225" s="124" t="e">
        <f>ROUND(#REF!*H225,2)</f>
        <v>#REF!</v>
      </c>
      <c r="BJ225" s="14" t="s">
        <v>214</v>
      </c>
      <c r="BK225" s="123" t="s">
        <v>502</v>
      </c>
    </row>
    <row r="226" spans="1:63" s="12" customFormat="1" ht="22.9" customHeight="1" x14ac:dyDescent="0.2">
      <c r="B226" s="103"/>
      <c r="D226" s="104" t="s">
        <v>56</v>
      </c>
      <c r="E226" s="125" t="s">
        <v>503</v>
      </c>
      <c r="F226" s="125" t="s">
        <v>504</v>
      </c>
      <c r="J226" s="103"/>
      <c r="K226" s="106"/>
      <c r="L226" s="107"/>
      <c r="M226" s="107"/>
      <c r="N226" s="108">
        <f>SUM(N227:N233)</f>
        <v>361.27440600000006</v>
      </c>
      <c r="O226" s="107"/>
      <c r="P226" s="108">
        <f>SUM(P227:P233)</f>
        <v>0.21822257</v>
      </c>
      <c r="Q226" s="107"/>
      <c r="R226" s="109">
        <f>SUM(R227:R233)</f>
        <v>0</v>
      </c>
      <c r="AP226" s="104" t="s">
        <v>67</v>
      </c>
      <c r="AR226" s="110" t="s">
        <v>56</v>
      </c>
      <c r="AS226" s="110" t="s">
        <v>65</v>
      </c>
      <c r="AW226" s="104" t="s">
        <v>144</v>
      </c>
      <c r="BI226" s="111" t="e">
        <f>SUM(BI227:BI233)</f>
        <v>#REF!</v>
      </c>
    </row>
    <row r="227" spans="1:63" s="2" customFormat="1" ht="24.2" customHeight="1" x14ac:dyDescent="0.2">
      <c r="A227" s="25"/>
      <c r="B227" s="112"/>
      <c r="C227" s="113" t="s">
        <v>505</v>
      </c>
      <c r="D227" s="113" t="s">
        <v>145</v>
      </c>
      <c r="E227" s="114" t="s">
        <v>506</v>
      </c>
      <c r="F227" s="115" t="s">
        <v>507</v>
      </c>
      <c r="G227" s="116" t="s">
        <v>178</v>
      </c>
      <c r="H227" s="117">
        <v>367.07900000000001</v>
      </c>
      <c r="I227" s="118"/>
      <c r="J227" s="26"/>
      <c r="K227" s="119" t="s">
        <v>1</v>
      </c>
      <c r="L227" s="120" t="s">
        <v>37</v>
      </c>
      <c r="M227" s="121">
        <v>9.2999999999999999E-2</v>
      </c>
      <c r="N227" s="121">
        <f t="shared" ref="N227:N233" si="15">M227*H227</f>
        <v>34.138347000000003</v>
      </c>
      <c r="O227" s="121">
        <v>2.0000000000000002E-5</v>
      </c>
      <c r="P227" s="121">
        <f t="shared" ref="P227:P233" si="16">O227*H227</f>
        <v>7.3415800000000003E-3</v>
      </c>
      <c r="Q227" s="121">
        <v>0</v>
      </c>
      <c r="R227" s="122">
        <f t="shared" ref="R227:R233" si="17">Q227*H227</f>
        <v>0</v>
      </c>
      <c r="S227" s="25"/>
      <c r="T227" s="25"/>
      <c r="U227" s="25"/>
      <c r="V227" s="25"/>
      <c r="W227" s="25"/>
      <c r="X227" s="25"/>
      <c r="Y227" s="25"/>
      <c r="Z227" s="25"/>
      <c r="AA227" s="25"/>
      <c r="AB227" s="25"/>
      <c r="AC227" s="25"/>
      <c r="AP227" s="123" t="s">
        <v>214</v>
      </c>
      <c r="AR227" s="123" t="s">
        <v>145</v>
      </c>
      <c r="AS227" s="123" t="s">
        <v>67</v>
      </c>
      <c r="AW227" s="14" t="s">
        <v>144</v>
      </c>
      <c r="BC227" s="124" t="e">
        <f>IF(L227="základní",#REF!,0)</f>
        <v>#REF!</v>
      </c>
      <c r="BD227" s="124">
        <f>IF(L227="snížená",#REF!,0)</f>
        <v>0</v>
      </c>
      <c r="BE227" s="124">
        <f>IF(L227="zákl. přenesená",#REF!,0)</f>
        <v>0</v>
      </c>
      <c r="BF227" s="124">
        <f>IF(L227="sníž. přenesená",#REF!,0)</f>
        <v>0</v>
      </c>
      <c r="BG227" s="124">
        <f>IF(L227="nulová",#REF!,0)</f>
        <v>0</v>
      </c>
      <c r="BH227" s="14" t="s">
        <v>65</v>
      </c>
      <c r="BI227" s="124" t="e">
        <f>ROUND(#REF!*H227,2)</f>
        <v>#REF!</v>
      </c>
      <c r="BJ227" s="14" t="s">
        <v>214</v>
      </c>
      <c r="BK227" s="123" t="s">
        <v>508</v>
      </c>
    </row>
    <row r="228" spans="1:63" s="2" customFormat="1" ht="24.2" customHeight="1" x14ac:dyDescent="0.2">
      <c r="A228" s="25"/>
      <c r="B228" s="112"/>
      <c r="C228" s="113" t="s">
        <v>509</v>
      </c>
      <c r="D228" s="113" t="s">
        <v>145</v>
      </c>
      <c r="E228" s="114" t="s">
        <v>510</v>
      </c>
      <c r="F228" s="115" t="s">
        <v>511</v>
      </c>
      <c r="G228" s="116" t="s">
        <v>178</v>
      </c>
      <c r="H228" s="117">
        <v>196.13900000000001</v>
      </c>
      <c r="I228" s="118"/>
      <c r="J228" s="26"/>
      <c r="K228" s="119" t="s">
        <v>1</v>
      </c>
      <c r="L228" s="120" t="s">
        <v>37</v>
      </c>
      <c r="M228" s="121">
        <v>0.32600000000000001</v>
      </c>
      <c r="N228" s="121">
        <f t="shared" si="15"/>
        <v>63.941314000000006</v>
      </c>
      <c r="O228" s="121">
        <v>2.0000000000000002E-5</v>
      </c>
      <c r="P228" s="121">
        <f t="shared" si="16"/>
        <v>3.9227800000000007E-3</v>
      </c>
      <c r="Q228" s="121">
        <v>0</v>
      </c>
      <c r="R228" s="122">
        <f t="shared" si="17"/>
        <v>0</v>
      </c>
      <c r="S228" s="25"/>
      <c r="T228" s="25"/>
      <c r="U228" s="25"/>
      <c r="V228" s="25"/>
      <c r="W228" s="25"/>
      <c r="X228" s="25"/>
      <c r="Y228" s="25"/>
      <c r="Z228" s="25"/>
      <c r="AA228" s="25"/>
      <c r="AB228" s="25"/>
      <c r="AC228" s="25"/>
      <c r="AP228" s="123" t="s">
        <v>214</v>
      </c>
      <c r="AR228" s="123" t="s">
        <v>145</v>
      </c>
      <c r="AS228" s="123" t="s">
        <v>67</v>
      </c>
      <c r="AW228" s="14" t="s">
        <v>144</v>
      </c>
      <c r="BC228" s="124" t="e">
        <f>IF(L228="základní",#REF!,0)</f>
        <v>#REF!</v>
      </c>
      <c r="BD228" s="124">
        <f>IF(L228="snížená",#REF!,0)</f>
        <v>0</v>
      </c>
      <c r="BE228" s="124">
        <f>IF(L228="zákl. přenesená",#REF!,0)</f>
        <v>0</v>
      </c>
      <c r="BF228" s="124">
        <f>IF(L228="sníž. přenesená",#REF!,0)</f>
        <v>0</v>
      </c>
      <c r="BG228" s="124">
        <f>IF(L228="nulová",#REF!,0)</f>
        <v>0</v>
      </c>
      <c r="BH228" s="14" t="s">
        <v>65</v>
      </c>
      <c r="BI228" s="124" t="e">
        <f>ROUND(#REF!*H228,2)</f>
        <v>#REF!</v>
      </c>
      <c r="BJ228" s="14" t="s">
        <v>214</v>
      </c>
      <c r="BK228" s="123" t="s">
        <v>512</v>
      </c>
    </row>
    <row r="229" spans="1:63" s="2" customFormat="1" ht="24.2" customHeight="1" x14ac:dyDescent="0.2">
      <c r="A229" s="25"/>
      <c r="B229" s="112"/>
      <c r="C229" s="113" t="s">
        <v>513</v>
      </c>
      <c r="D229" s="113" t="s">
        <v>145</v>
      </c>
      <c r="E229" s="114" t="s">
        <v>514</v>
      </c>
      <c r="F229" s="115" t="s">
        <v>515</v>
      </c>
      <c r="G229" s="116" t="s">
        <v>178</v>
      </c>
      <c r="H229" s="117">
        <v>593.04700000000003</v>
      </c>
      <c r="I229" s="118"/>
      <c r="J229" s="26"/>
      <c r="K229" s="119" t="s">
        <v>1</v>
      </c>
      <c r="L229" s="120" t="s">
        <v>37</v>
      </c>
      <c r="M229" s="121">
        <v>0.01</v>
      </c>
      <c r="N229" s="121">
        <f t="shared" si="15"/>
        <v>5.9304700000000006</v>
      </c>
      <c r="O229" s="121">
        <v>0</v>
      </c>
      <c r="P229" s="121">
        <f t="shared" si="16"/>
        <v>0</v>
      </c>
      <c r="Q229" s="121">
        <v>0</v>
      </c>
      <c r="R229" s="122">
        <f t="shared" si="17"/>
        <v>0</v>
      </c>
      <c r="S229" s="25"/>
      <c r="T229" s="25"/>
      <c r="U229" s="25"/>
      <c r="V229" s="25"/>
      <c r="W229" s="25"/>
      <c r="X229" s="25"/>
      <c r="Y229" s="25"/>
      <c r="Z229" s="25"/>
      <c r="AA229" s="25"/>
      <c r="AB229" s="25"/>
      <c r="AC229" s="25"/>
      <c r="AP229" s="123" t="s">
        <v>214</v>
      </c>
      <c r="AR229" s="123" t="s">
        <v>145</v>
      </c>
      <c r="AS229" s="123" t="s">
        <v>67</v>
      </c>
      <c r="AW229" s="14" t="s">
        <v>144</v>
      </c>
      <c r="BC229" s="124" t="e">
        <f>IF(L229="základní",#REF!,0)</f>
        <v>#REF!</v>
      </c>
      <c r="BD229" s="124">
        <f>IF(L229="snížená",#REF!,0)</f>
        <v>0</v>
      </c>
      <c r="BE229" s="124">
        <f>IF(L229="zákl. přenesená",#REF!,0)</f>
        <v>0</v>
      </c>
      <c r="BF229" s="124">
        <f>IF(L229="sníž. přenesená",#REF!,0)</f>
        <v>0</v>
      </c>
      <c r="BG229" s="124">
        <f>IF(L229="nulová",#REF!,0)</f>
        <v>0</v>
      </c>
      <c r="BH229" s="14" t="s">
        <v>65</v>
      </c>
      <c r="BI229" s="124" t="e">
        <f>ROUND(#REF!*H229,2)</f>
        <v>#REF!</v>
      </c>
      <c r="BJ229" s="14" t="s">
        <v>214</v>
      </c>
      <c r="BK229" s="123" t="s">
        <v>516</v>
      </c>
    </row>
    <row r="230" spans="1:63" s="2" customFormat="1" ht="24.2" customHeight="1" x14ac:dyDescent="0.2">
      <c r="A230" s="25"/>
      <c r="B230" s="112"/>
      <c r="C230" s="113" t="s">
        <v>517</v>
      </c>
      <c r="D230" s="113" t="s">
        <v>145</v>
      </c>
      <c r="E230" s="114" t="s">
        <v>518</v>
      </c>
      <c r="F230" s="115" t="s">
        <v>519</v>
      </c>
      <c r="G230" s="116" t="s">
        <v>178</v>
      </c>
      <c r="H230" s="117">
        <v>593.04700000000003</v>
      </c>
      <c r="I230" s="118"/>
      <c r="J230" s="26"/>
      <c r="K230" s="119" t="s">
        <v>1</v>
      </c>
      <c r="L230" s="120" t="s">
        <v>37</v>
      </c>
      <c r="M230" s="121">
        <v>0.29099999999999998</v>
      </c>
      <c r="N230" s="121">
        <f t="shared" si="15"/>
        <v>172.57667699999999</v>
      </c>
      <c r="O230" s="121">
        <v>2.2000000000000001E-4</v>
      </c>
      <c r="P230" s="121">
        <f t="shared" si="16"/>
        <v>0.13047034000000002</v>
      </c>
      <c r="Q230" s="121">
        <v>0</v>
      </c>
      <c r="R230" s="122">
        <f t="shared" si="17"/>
        <v>0</v>
      </c>
      <c r="S230" s="25"/>
      <c r="T230" s="25"/>
      <c r="U230" s="25"/>
      <c r="V230" s="25"/>
      <c r="W230" s="25"/>
      <c r="X230" s="25"/>
      <c r="Y230" s="25"/>
      <c r="Z230" s="25"/>
      <c r="AA230" s="25"/>
      <c r="AB230" s="25"/>
      <c r="AC230" s="25"/>
      <c r="AP230" s="123" t="s">
        <v>214</v>
      </c>
      <c r="AR230" s="123" t="s">
        <v>145</v>
      </c>
      <c r="AS230" s="123" t="s">
        <v>67</v>
      </c>
      <c r="AW230" s="14" t="s">
        <v>144</v>
      </c>
      <c r="BC230" s="124" t="e">
        <f>IF(L230="základní",#REF!,0)</f>
        <v>#REF!</v>
      </c>
      <c r="BD230" s="124">
        <f>IF(L230="snížená",#REF!,0)</f>
        <v>0</v>
      </c>
      <c r="BE230" s="124">
        <f>IF(L230="zákl. přenesená",#REF!,0)</f>
        <v>0</v>
      </c>
      <c r="BF230" s="124">
        <f>IF(L230="sníž. přenesená",#REF!,0)</f>
        <v>0</v>
      </c>
      <c r="BG230" s="124">
        <f>IF(L230="nulová",#REF!,0)</f>
        <v>0</v>
      </c>
      <c r="BH230" s="14" t="s">
        <v>65</v>
      </c>
      <c r="BI230" s="124" t="e">
        <f>ROUND(#REF!*H230,2)</f>
        <v>#REF!</v>
      </c>
      <c r="BJ230" s="14" t="s">
        <v>214</v>
      </c>
      <c r="BK230" s="123" t="s">
        <v>520</v>
      </c>
    </row>
    <row r="231" spans="1:63" s="2" customFormat="1" ht="24.2" customHeight="1" x14ac:dyDescent="0.2">
      <c r="A231" s="25"/>
      <c r="B231" s="112"/>
      <c r="C231" s="113" t="s">
        <v>521</v>
      </c>
      <c r="D231" s="113" t="s">
        <v>145</v>
      </c>
      <c r="E231" s="114" t="s">
        <v>522</v>
      </c>
      <c r="F231" s="115" t="s">
        <v>523</v>
      </c>
      <c r="G231" s="116" t="s">
        <v>178</v>
      </c>
      <c r="H231" s="117">
        <v>264.78699999999998</v>
      </c>
      <c r="I231" s="118"/>
      <c r="J231" s="26"/>
      <c r="K231" s="119" t="s">
        <v>1</v>
      </c>
      <c r="L231" s="120" t="s">
        <v>37</v>
      </c>
      <c r="M231" s="121">
        <v>0.3</v>
      </c>
      <c r="N231" s="121">
        <f t="shared" si="15"/>
        <v>79.436099999999996</v>
      </c>
      <c r="O231" s="121">
        <v>2.5000000000000001E-4</v>
      </c>
      <c r="P231" s="121">
        <f t="shared" si="16"/>
        <v>6.6196749999999999E-2</v>
      </c>
      <c r="Q231" s="121">
        <v>0</v>
      </c>
      <c r="R231" s="122">
        <f t="shared" si="17"/>
        <v>0</v>
      </c>
      <c r="S231" s="25"/>
      <c r="T231" s="25"/>
      <c r="U231" s="25"/>
      <c r="V231" s="25"/>
      <c r="W231" s="25"/>
      <c r="X231" s="25"/>
      <c r="Y231" s="25"/>
      <c r="Z231" s="25"/>
      <c r="AA231" s="25"/>
      <c r="AB231" s="25"/>
      <c r="AC231" s="25"/>
      <c r="AP231" s="123" t="s">
        <v>214</v>
      </c>
      <c r="AR231" s="123" t="s">
        <v>145</v>
      </c>
      <c r="AS231" s="123" t="s">
        <v>67</v>
      </c>
      <c r="AW231" s="14" t="s">
        <v>144</v>
      </c>
      <c r="BC231" s="124" t="e">
        <f>IF(L231="základní",#REF!,0)</f>
        <v>#REF!</v>
      </c>
      <c r="BD231" s="124">
        <f>IF(L231="snížená",#REF!,0)</f>
        <v>0</v>
      </c>
      <c r="BE231" s="124">
        <f>IF(L231="zákl. přenesená",#REF!,0)</f>
        <v>0</v>
      </c>
      <c r="BF231" s="124">
        <f>IF(L231="sníž. přenesená",#REF!,0)</f>
        <v>0</v>
      </c>
      <c r="BG231" s="124">
        <f>IF(L231="nulová",#REF!,0)</f>
        <v>0</v>
      </c>
      <c r="BH231" s="14" t="s">
        <v>65</v>
      </c>
      <c r="BI231" s="124" t="e">
        <f>ROUND(#REF!*H231,2)</f>
        <v>#REF!</v>
      </c>
      <c r="BJ231" s="14" t="s">
        <v>214</v>
      </c>
      <c r="BK231" s="123" t="s">
        <v>524</v>
      </c>
    </row>
    <row r="232" spans="1:63" s="2" customFormat="1" ht="24.2" customHeight="1" x14ac:dyDescent="0.2">
      <c r="A232" s="25"/>
      <c r="B232" s="112"/>
      <c r="C232" s="113" t="s">
        <v>525</v>
      </c>
      <c r="D232" s="113" t="s">
        <v>145</v>
      </c>
      <c r="E232" s="114" t="s">
        <v>526</v>
      </c>
      <c r="F232" s="115" t="s">
        <v>527</v>
      </c>
      <c r="G232" s="116" t="s">
        <v>178</v>
      </c>
      <c r="H232" s="117">
        <v>15.134</v>
      </c>
      <c r="I232" s="118"/>
      <c r="J232" s="26"/>
      <c r="K232" s="119" t="s">
        <v>1</v>
      </c>
      <c r="L232" s="120" t="s">
        <v>37</v>
      </c>
      <c r="M232" s="121">
        <v>0.34699999999999998</v>
      </c>
      <c r="N232" s="121">
        <f t="shared" si="15"/>
        <v>5.2514979999999998</v>
      </c>
      <c r="O232" s="121">
        <v>2.0000000000000002E-5</v>
      </c>
      <c r="P232" s="121">
        <f t="shared" si="16"/>
        <v>3.0268000000000005E-4</v>
      </c>
      <c r="Q232" s="121">
        <v>0</v>
      </c>
      <c r="R232" s="122">
        <f t="shared" si="17"/>
        <v>0</v>
      </c>
      <c r="S232" s="25"/>
      <c r="T232" s="25"/>
      <c r="U232" s="25"/>
      <c r="V232" s="25"/>
      <c r="W232" s="25"/>
      <c r="X232" s="25"/>
      <c r="Y232" s="25"/>
      <c r="Z232" s="25"/>
      <c r="AA232" s="25"/>
      <c r="AB232" s="25"/>
      <c r="AC232" s="25"/>
      <c r="AP232" s="123" t="s">
        <v>214</v>
      </c>
      <c r="AR232" s="123" t="s">
        <v>145</v>
      </c>
      <c r="AS232" s="123" t="s">
        <v>67</v>
      </c>
      <c r="AW232" s="14" t="s">
        <v>144</v>
      </c>
      <c r="BC232" s="124" t="e">
        <f>IF(L232="základní",#REF!,0)</f>
        <v>#REF!</v>
      </c>
      <c r="BD232" s="124">
        <f>IF(L232="snížená",#REF!,0)</f>
        <v>0</v>
      </c>
      <c r="BE232" s="124">
        <f>IF(L232="zákl. přenesená",#REF!,0)</f>
        <v>0</v>
      </c>
      <c r="BF232" s="124">
        <f>IF(L232="sníž. přenesená",#REF!,0)</f>
        <v>0</v>
      </c>
      <c r="BG232" s="124">
        <f>IF(L232="nulová",#REF!,0)</f>
        <v>0</v>
      </c>
      <c r="BH232" s="14" t="s">
        <v>65</v>
      </c>
      <c r="BI232" s="124" t="e">
        <f>ROUND(#REF!*H232,2)</f>
        <v>#REF!</v>
      </c>
      <c r="BJ232" s="14" t="s">
        <v>214</v>
      </c>
      <c r="BK232" s="123" t="s">
        <v>528</v>
      </c>
    </row>
    <row r="233" spans="1:63" s="2" customFormat="1" ht="24.2" customHeight="1" x14ac:dyDescent="0.2">
      <c r="A233" s="25"/>
      <c r="B233" s="112"/>
      <c r="C233" s="113" t="s">
        <v>529</v>
      </c>
      <c r="D233" s="113" t="s">
        <v>145</v>
      </c>
      <c r="E233" s="114" t="s">
        <v>530</v>
      </c>
      <c r="F233" s="115" t="s">
        <v>531</v>
      </c>
      <c r="G233" s="116" t="s">
        <v>178</v>
      </c>
      <c r="H233" s="117">
        <v>15.134</v>
      </c>
      <c r="I233" s="118"/>
      <c r="J233" s="26"/>
      <c r="K233" s="135" t="s">
        <v>1</v>
      </c>
      <c r="L233" s="136" t="s">
        <v>37</v>
      </c>
      <c r="M233" s="137">
        <v>0</v>
      </c>
      <c r="N233" s="137">
        <f t="shared" si="15"/>
        <v>0</v>
      </c>
      <c r="O233" s="137">
        <v>6.6E-4</v>
      </c>
      <c r="P233" s="137">
        <f t="shared" si="16"/>
        <v>9.9884399999999995E-3</v>
      </c>
      <c r="Q233" s="137">
        <v>0</v>
      </c>
      <c r="R233" s="138">
        <f t="shared" si="17"/>
        <v>0</v>
      </c>
      <c r="S233" s="25"/>
      <c r="T233" s="25"/>
      <c r="U233" s="25"/>
      <c r="V233" s="25"/>
      <c r="W233" s="25"/>
      <c r="X233" s="25"/>
      <c r="Y233" s="25"/>
      <c r="Z233" s="25"/>
      <c r="AA233" s="25"/>
      <c r="AB233" s="25"/>
      <c r="AC233" s="25"/>
      <c r="AP233" s="123" t="s">
        <v>214</v>
      </c>
      <c r="AR233" s="123" t="s">
        <v>145</v>
      </c>
      <c r="AS233" s="123" t="s">
        <v>67</v>
      </c>
      <c r="AW233" s="14" t="s">
        <v>144</v>
      </c>
      <c r="BC233" s="124" t="e">
        <f>IF(L233="základní",#REF!,0)</f>
        <v>#REF!</v>
      </c>
      <c r="BD233" s="124">
        <f>IF(L233="snížená",#REF!,0)</f>
        <v>0</v>
      </c>
      <c r="BE233" s="124">
        <f>IF(L233="zákl. přenesená",#REF!,0)</f>
        <v>0</v>
      </c>
      <c r="BF233" s="124">
        <f>IF(L233="sníž. přenesená",#REF!,0)</f>
        <v>0</v>
      </c>
      <c r="BG233" s="124">
        <f>IF(L233="nulová",#REF!,0)</f>
        <v>0</v>
      </c>
      <c r="BH233" s="14" t="s">
        <v>65</v>
      </c>
      <c r="BI233" s="124" t="e">
        <f>ROUND(#REF!*H233,2)</f>
        <v>#REF!</v>
      </c>
      <c r="BJ233" s="14" t="s">
        <v>214</v>
      </c>
      <c r="BK233" s="123" t="s">
        <v>532</v>
      </c>
    </row>
    <row r="234" spans="1:63" s="2" customFormat="1" ht="6.95" customHeight="1" x14ac:dyDescent="0.2">
      <c r="A234" s="25"/>
      <c r="B234" s="35"/>
      <c r="C234" s="36"/>
      <c r="D234" s="36"/>
      <c r="E234" s="36"/>
      <c r="F234" s="36"/>
      <c r="G234" s="36"/>
      <c r="H234" s="36"/>
      <c r="I234" s="36"/>
      <c r="J234" s="26"/>
      <c r="K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  <c r="AA234" s="25"/>
      <c r="AB234" s="25"/>
      <c r="AC234" s="25"/>
    </row>
  </sheetData>
  <autoFilter ref="C128:I233"/>
  <mergeCells count="9">
    <mergeCell ref="E87:H87"/>
    <mergeCell ref="E119:H119"/>
    <mergeCell ref="E121:H121"/>
    <mergeCell ref="J2:T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202"/>
  <sheetViews>
    <sheetView showGridLines="0" topLeftCell="C1" zoomScale="85" zoomScaleNormal="85" workbookViewId="0">
      <selection activeCell="F40" sqref="F40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91.5" style="1" customWidth="1"/>
    <col min="7" max="7" width="7.5" style="1" customWidth="1"/>
    <col min="8" max="8" width="14" style="1" customWidth="1"/>
    <col min="9" max="9" width="22.33203125" style="1" hidden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1" spans="1:44" x14ac:dyDescent="0.2">
      <c r="A1" s="79"/>
    </row>
    <row r="2" spans="1:44" s="1" customFormat="1" ht="36.950000000000003" customHeight="1" x14ac:dyDescent="0.2">
      <c r="J2" s="189" t="s">
        <v>5</v>
      </c>
      <c r="K2" s="172"/>
      <c r="L2" s="172"/>
      <c r="M2" s="172"/>
      <c r="N2" s="172"/>
      <c r="O2" s="172"/>
      <c r="P2" s="172"/>
      <c r="Q2" s="172"/>
      <c r="R2" s="172"/>
      <c r="S2" s="172"/>
      <c r="T2" s="172"/>
      <c r="AR2" s="14" t="s">
        <v>70</v>
      </c>
    </row>
    <row r="3" spans="1:4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7"/>
      <c r="AR3" s="14" t="s">
        <v>67</v>
      </c>
    </row>
    <row r="4" spans="1:44" s="1" customFormat="1" ht="24.95" customHeight="1" x14ac:dyDescent="0.2">
      <c r="B4" s="17"/>
      <c r="D4" s="18" t="str">
        <f>'001 - Oprava střechy VB'!D4</f>
        <v>KRYCÍ LIST ORIENTAČNÍHO SOUPISU</v>
      </c>
      <c r="J4" s="17"/>
      <c r="K4" s="80" t="s">
        <v>10</v>
      </c>
      <c r="AR4" s="14" t="s">
        <v>3</v>
      </c>
    </row>
    <row r="5" spans="1:44" s="1" customFormat="1" ht="6.95" customHeight="1" x14ac:dyDescent="0.2">
      <c r="B5" s="17"/>
      <c r="J5" s="17"/>
    </row>
    <row r="6" spans="1:44" s="1" customFormat="1" ht="12" customHeight="1" x14ac:dyDescent="0.2">
      <c r="B6" s="17"/>
      <c r="D6" s="23" t="s">
        <v>14</v>
      </c>
      <c r="J6" s="17"/>
    </row>
    <row r="7" spans="1:44" s="1" customFormat="1" ht="26.25" customHeight="1" x14ac:dyDescent="0.2">
      <c r="B7" s="17"/>
      <c r="E7" s="202" t="str">
        <f>'Rekapitulace zakázky'!K6</f>
        <v>Údržbové a dílčí opravné práce na objektech u SPS OŘ PHA 2023-2024 - Praha město</v>
      </c>
      <c r="F7" s="203"/>
      <c r="G7" s="203"/>
      <c r="H7" s="203"/>
      <c r="J7" s="17"/>
    </row>
    <row r="8" spans="1:44" s="2" customFormat="1" ht="12" customHeight="1" x14ac:dyDescent="0.2">
      <c r="A8" s="25"/>
      <c r="B8" s="26"/>
      <c r="C8" s="25"/>
      <c r="D8" s="23" t="s">
        <v>114</v>
      </c>
      <c r="E8" s="25"/>
      <c r="F8" s="25"/>
      <c r="G8" s="25"/>
      <c r="H8" s="25"/>
      <c r="I8" s="25"/>
      <c r="J8" s="31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</row>
    <row r="9" spans="1:44" s="2" customFormat="1" ht="16.5" customHeight="1" x14ac:dyDescent="0.2">
      <c r="A9" s="25"/>
      <c r="B9" s="26"/>
      <c r="C9" s="25"/>
      <c r="D9" s="25"/>
      <c r="E9" s="167" t="s">
        <v>533</v>
      </c>
      <c r="F9" s="201"/>
      <c r="G9" s="201"/>
      <c r="H9" s="201"/>
      <c r="I9" s="25"/>
      <c r="J9" s="31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</row>
    <row r="10" spans="1:44" s="2" customFormat="1" x14ac:dyDescent="0.2">
      <c r="A10" s="25"/>
      <c r="B10" s="26"/>
      <c r="C10" s="25"/>
      <c r="D10" s="25"/>
      <c r="E10" s="25"/>
      <c r="F10" s="25"/>
      <c r="G10" s="25"/>
      <c r="H10" s="25"/>
      <c r="I10" s="25"/>
      <c r="J10" s="31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</row>
    <row r="11" spans="1:44" s="2" customFormat="1" ht="12" customHeight="1" x14ac:dyDescent="0.2">
      <c r="A11" s="25"/>
      <c r="B11" s="26"/>
      <c r="C11" s="25"/>
      <c r="D11" s="23" t="s">
        <v>16</v>
      </c>
      <c r="E11" s="25"/>
      <c r="F11" s="21" t="s">
        <v>1</v>
      </c>
      <c r="G11" s="25"/>
      <c r="H11" s="25"/>
      <c r="I11" s="25"/>
      <c r="J11" s="31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</row>
    <row r="12" spans="1:44" s="2" customFormat="1" ht="12" customHeight="1" x14ac:dyDescent="0.2">
      <c r="A12" s="25"/>
      <c r="B12" s="26"/>
      <c r="C12" s="25"/>
      <c r="D12" s="23" t="s">
        <v>18</v>
      </c>
      <c r="E12" s="25"/>
      <c r="F12" s="21" t="s">
        <v>19</v>
      </c>
      <c r="G12" s="25"/>
      <c r="H12" s="25"/>
      <c r="I12" s="25"/>
      <c r="J12" s="31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</row>
    <row r="13" spans="1:44" s="2" customFormat="1" ht="10.9" customHeight="1" x14ac:dyDescent="0.2">
      <c r="A13" s="25"/>
      <c r="B13" s="26"/>
      <c r="C13" s="25"/>
      <c r="D13" s="25"/>
      <c r="E13" s="25"/>
      <c r="F13" s="25"/>
      <c r="G13" s="25"/>
      <c r="H13" s="25"/>
      <c r="I13" s="25"/>
      <c r="J13" s="31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</row>
    <row r="14" spans="1:44" s="2" customFormat="1" ht="12" customHeight="1" x14ac:dyDescent="0.2">
      <c r="A14" s="25"/>
      <c r="B14" s="26"/>
      <c r="C14" s="25"/>
      <c r="D14" s="23" t="s">
        <v>22</v>
      </c>
      <c r="E14" s="25"/>
      <c r="F14" s="25"/>
      <c r="G14" s="25"/>
      <c r="H14" s="25"/>
      <c r="I14" s="25"/>
      <c r="J14" s="31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</row>
    <row r="15" spans="1:44" s="2" customFormat="1" ht="18" customHeight="1" x14ac:dyDescent="0.2">
      <c r="A15" s="25"/>
      <c r="B15" s="26"/>
      <c r="C15" s="25"/>
      <c r="D15" s="25"/>
      <c r="E15" s="21" t="s">
        <v>25</v>
      </c>
      <c r="F15" s="25"/>
      <c r="G15" s="25"/>
      <c r="H15" s="25"/>
      <c r="I15" s="25"/>
      <c r="J15" s="31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</row>
    <row r="16" spans="1:44" s="2" customFormat="1" ht="6.95" customHeight="1" x14ac:dyDescent="0.2">
      <c r="A16" s="25"/>
      <c r="B16" s="26"/>
      <c r="C16" s="25"/>
      <c r="D16" s="25"/>
      <c r="E16" s="25"/>
      <c r="F16" s="25"/>
      <c r="G16" s="25"/>
      <c r="H16" s="25"/>
      <c r="I16" s="25"/>
      <c r="J16" s="31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</row>
    <row r="17" spans="1:29" s="2" customFormat="1" ht="12" customHeight="1" x14ac:dyDescent="0.2">
      <c r="A17" s="25"/>
      <c r="B17" s="26"/>
      <c r="C17" s="25"/>
      <c r="D17" s="23" t="s">
        <v>28</v>
      </c>
      <c r="E17" s="25"/>
      <c r="F17" s="25"/>
      <c r="G17" s="25"/>
      <c r="H17" s="25"/>
      <c r="I17" s="25"/>
      <c r="J17" s="31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</row>
    <row r="18" spans="1:29" s="2" customFormat="1" ht="18" customHeight="1" x14ac:dyDescent="0.2">
      <c r="A18" s="25"/>
      <c r="B18" s="26"/>
      <c r="C18" s="25"/>
      <c r="D18" s="25"/>
      <c r="E18" s="171" t="str">
        <f>'Rekapitulace zakázky'!E14</f>
        <v xml:space="preserve"> </v>
      </c>
      <c r="F18" s="171"/>
      <c r="G18" s="171"/>
      <c r="H18" s="171"/>
      <c r="I18" s="25"/>
      <c r="J18" s="31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</row>
    <row r="19" spans="1:29" s="2" customFormat="1" ht="6.95" customHeight="1" x14ac:dyDescent="0.2">
      <c r="A19" s="25"/>
      <c r="B19" s="26"/>
      <c r="C19" s="25"/>
      <c r="D19" s="25"/>
      <c r="E19" s="25"/>
      <c r="F19" s="25"/>
      <c r="G19" s="25"/>
      <c r="H19" s="25"/>
      <c r="I19" s="25"/>
      <c r="J19" s="31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s="2" customFormat="1" ht="12" customHeight="1" x14ac:dyDescent="0.2">
      <c r="A20" s="25"/>
      <c r="B20" s="26"/>
      <c r="C20" s="25"/>
      <c r="D20" s="23" t="s">
        <v>30</v>
      </c>
      <c r="E20" s="25"/>
      <c r="F20" s="25"/>
      <c r="G20" s="25"/>
      <c r="H20" s="25"/>
      <c r="I20" s="25"/>
      <c r="J20" s="31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s="2" customFormat="1" ht="18" customHeight="1" x14ac:dyDescent="0.2">
      <c r="A21" s="25"/>
      <c r="B21" s="26"/>
      <c r="C21" s="25"/>
      <c r="D21" s="25"/>
      <c r="E21" s="21" t="str">
        <f>IF('Rekapitulace zakázky'!E17="","",'Rekapitulace zakázky'!E17)</f>
        <v xml:space="preserve"> </v>
      </c>
      <c r="F21" s="25"/>
      <c r="G21" s="25"/>
      <c r="H21" s="25"/>
      <c r="I21" s="25"/>
      <c r="J21" s="31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s="2" customFormat="1" ht="6.95" customHeight="1" x14ac:dyDescent="0.2">
      <c r="A22" s="25"/>
      <c r="B22" s="26"/>
      <c r="C22" s="25"/>
      <c r="D22" s="25"/>
      <c r="E22" s="25"/>
      <c r="F22" s="25"/>
      <c r="G22" s="25"/>
      <c r="H22" s="25"/>
      <c r="I22" s="25"/>
      <c r="J22" s="31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s="2" customFormat="1" ht="12" customHeight="1" x14ac:dyDescent="0.2">
      <c r="A23" s="25"/>
      <c r="B23" s="26"/>
      <c r="C23" s="25"/>
      <c r="D23" s="23" t="s">
        <v>32</v>
      </c>
      <c r="E23" s="25"/>
      <c r="F23" s="25"/>
      <c r="G23" s="25"/>
      <c r="H23" s="25"/>
      <c r="I23" s="25"/>
      <c r="J23" s="31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s="2" customFormat="1" ht="18" customHeight="1" x14ac:dyDescent="0.2">
      <c r="A24" s="25"/>
      <c r="B24" s="26"/>
      <c r="C24" s="25"/>
      <c r="D24" s="25"/>
      <c r="E24" s="21" t="s">
        <v>33</v>
      </c>
      <c r="F24" s="25"/>
      <c r="G24" s="25"/>
      <c r="H24" s="25"/>
      <c r="I24" s="25"/>
      <c r="J24" s="31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s="2" customFormat="1" ht="6.95" customHeight="1" x14ac:dyDescent="0.2">
      <c r="A25" s="25"/>
      <c r="B25" s="26"/>
      <c r="C25" s="25"/>
      <c r="D25" s="25"/>
      <c r="E25" s="25"/>
      <c r="F25" s="25"/>
      <c r="G25" s="25"/>
      <c r="H25" s="25"/>
      <c r="I25" s="25"/>
      <c r="J25" s="31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</row>
    <row r="26" spans="1:29" s="2" customFormat="1" ht="12" customHeight="1" x14ac:dyDescent="0.2">
      <c r="A26" s="25"/>
      <c r="B26" s="26"/>
      <c r="C26" s="25"/>
      <c r="D26" s="23" t="s">
        <v>34</v>
      </c>
      <c r="E26" s="25"/>
      <c r="F26" s="25"/>
      <c r="G26" s="25"/>
      <c r="H26" s="25"/>
      <c r="I26" s="25"/>
      <c r="J26" s="31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</row>
    <row r="27" spans="1:29" s="8" customFormat="1" ht="16.5" customHeight="1" x14ac:dyDescent="0.2">
      <c r="A27" s="81"/>
      <c r="B27" s="82"/>
      <c r="C27" s="81"/>
      <c r="D27" s="154"/>
      <c r="E27" s="204"/>
      <c r="F27" s="204"/>
      <c r="G27" s="204"/>
      <c r="H27" s="204"/>
      <c r="I27" s="81"/>
      <c r="J27" s="83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</row>
    <row r="28" spans="1:29" s="2" customFormat="1" ht="6.95" customHeight="1" x14ac:dyDescent="0.2">
      <c r="A28" s="25"/>
      <c r="B28" s="26"/>
      <c r="C28" s="25"/>
      <c r="D28" s="45"/>
      <c r="E28" s="45"/>
      <c r="F28" s="45"/>
      <c r="G28" s="45"/>
      <c r="H28" s="45"/>
      <c r="I28" s="25"/>
      <c r="J28" s="31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</row>
    <row r="29" spans="1:29" s="2" customFormat="1" ht="6.95" customHeight="1" x14ac:dyDescent="0.2">
      <c r="A29" s="25"/>
      <c r="B29" s="26"/>
      <c r="C29" s="25"/>
      <c r="D29" s="45"/>
      <c r="E29" s="45"/>
      <c r="F29" s="45"/>
      <c r="G29" s="45"/>
      <c r="H29" s="45"/>
      <c r="I29" s="53"/>
      <c r="J29" s="31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</row>
    <row r="30" spans="1:29" s="2" customFormat="1" ht="25.35" customHeight="1" x14ac:dyDescent="0.2">
      <c r="A30" s="25"/>
      <c r="B30" s="26"/>
      <c r="C30" s="25"/>
      <c r="D30" s="141"/>
      <c r="E30" s="45"/>
      <c r="F30" s="45"/>
      <c r="G30" s="45"/>
      <c r="H30" s="45"/>
      <c r="I30" s="25"/>
      <c r="J30" s="31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</row>
    <row r="31" spans="1:29" s="2" customFormat="1" ht="6.95" customHeight="1" x14ac:dyDescent="0.2">
      <c r="A31" s="25"/>
      <c r="B31" s="26"/>
      <c r="C31" s="25"/>
      <c r="D31" s="45"/>
      <c r="E31" s="45"/>
      <c r="F31" s="45"/>
      <c r="G31" s="45"/>
      <c r="H31" s="45"/>
      <c r="I31" s="53"/>
      <c r="J31" s="31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</row>
    <row r="32" spans="1:29" s="2" customFormat="1" ht="14.45" customHeight="1" x14ac:dyDescent="0.2">
      <c r="A32" s="25"/>
      <c r="B32" s="26"/>
      <c r="C32" s="25"/>
      <c r="D32" s="45"/>
      <c r="E32" s="45"/>
      <c r="F32" s="149"/>
      <c r="G32" s="45"/>
      <c r="H32" s="45"/>
      <c r="I32" s="25"/>
      <c r="J32" s="31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</row>
    <row r="33" spans="1:29" s="2" customFormat="1" ht="14.45" customHeight="1" x14ac:dyDescent="0.2">
      <c r="A33" s="25"/>
      <c r="B33" s="26"/>
      <c r="C33" s="25"/>
      <c r="D33" s="139"/>
      <c r="E33" s="143"/>
      <c r="F33" s="150"/>
      <c r="G33" s="45"/>
      <c r="H33" s="45"/>
      <c r="I33" s="25"/>
      <c r="J33" s="31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</row>
    <row r="34" spans="1:29" s="2" customFormat="1" ht="14.45" customHeight="1" x14ac:dyDescent="0.2">
      <c r="A34" s="25"/>
      <c r="B34" s="26"/>
      <c r="C34" s="25"/>
      <c r="D34" s="45"/>
      <c r="E34" s="143"/>
      <c r="F34" s="150"/>
      <c r="G34" s="45"/>
      <c r="H34" s="45"/>
      <c r="I34" s="25"/>
      <c r="J34" s="31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</row>
    <row r="35" spans="1:29" s="2" customFormat="1" ht="14.45" hidden="1" customHeight="1" x14ac:dyDescent="0.2">
      <c r="A35" s="25"/>
      <c r="B35" s="26"/>
      <c r="C35" s="25"/>
      <c r="D35" s="45"/>
      <c r="E35" s="143"/>
      <c r="F35" s="150"/>
      <c r="G35" s="45"/>
      <c r="H35" s="45"/>
      <c r="I35" s="25"/>
      <c r="J35" s="31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</row>
    <row r="36" spans="1:29" s="2" customFormat="1" ht="14.45" hidden="1" customHeight="1" x14ac:dyDescent="0.2">
      <c r="A36" s="25"/>
      <c r="B36" s="26"/>
      <c r="C36" s="25"/>
      <c r="D36" s="45"/>
      <c r="E36" s="143"/>
      <c r="F36" s="150"/>
      <c r="G36" s="45"/>
      <c r="H36" s="45"/>
      <c r="I36" s="25"/>
      <c r="J36" s="31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</row>
    <row r="37" spans="1:29" s="2" customFormat="1" ht="14.45" hidden="1" customHeight="1" x14ac:dyDescent="0.2">
      <c r="A37" s="25"/>
      <c r="B37" s="26"/>
      <c r="C37" s="25"/>
      <c r="D37" s="45"/>
      <c r="E37" s="143"/>
      <c r="F37" s="150"/>
      <c r="G37" s="45"/>
      <c r="H37" s="45"/>
      <c r="I37" s="25"/>
      <c r="J37" s="31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</row>
    <row r="38" spans="1:29" s="2" customFormat="1" ht="6.95" customHeight="1" x14ac:dyDescent="0.2">
      <c r="A38" s="25"/>
      <c r="B38" s="26"/>
      <c r="C38" s="25"/>
      <c r="D38" s="45"/>
      <c r="E38" s="45"/>
      <c r="F38" s="45"/>
      <c r="G38" s="45"/>
      <c r="H38" s="45"/>
      <c r="I38" s="25"/>
      <c r="J38" s="31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</row>
    <row r="39" spans="1:29" s="2" customFormat="1" ht="25.35" customHeight="1" x14ac:dyDescent="0.2">
      <c r="A39" s="25"/>
      <c r="B39" s="26"/>
      <c r="C39" s="146"/>
      <c r="D39" s="147"/>
      <c r="E39" s="146"/>
      <c r="F39" s="146"/>
      <c r="G39" s="152"/>
      <c r="H39" s="148"/>
      <c r="I39" s="85"/>
      <c r="J39" s="31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</row>
    <row r="40" spans="1:29" s="2" customFormat="1" ht="14.45" customHeight="1" x14ac:dyDescent="0.2">
      <c r="A40" s="25"/>
      <c r="B40" s="26"/>
      <c r="C40" s="45"/>
      <c r="D40" s="45"/>
      <c r="E40" s="45"/>
      <c r="F40" s="45"/>
      <c r="G40" s="45"/>
      <c r="H40" s="45"/>
      <c r="I40" s="25"/>
      <c r="J40" s="31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</row>
    <row r="41" spans="1:29" s="1" customFormat="1" ht="14.45" customHeight="1" x14ac:dyDescent="0.2">
      <c r="B41" s="17"/>
      <c r="C41" s="140"/>
      <c r="D41" s="140"/>
      <c r="E41" s="140"/>
      <c r="F41" s="140"/>
      <c r="G41" s="140"/>
      <c r="H41" s="140"/>
      <c r="J41" s="17"/>
    </row>
    <row r="42" spans="1:29" s="1" customFormat="1" ht="14.45" customHeight="1" x14ac:dyDescent="0.2">
      <c r="B42" s="17"/>
      <c r="C42" s="140"/>
      <c r="D42" s="140"/>
      <c r="E42" s="140"/>
      <c r="F42" s="140"/>
      <c r="G42" s="140"/>
      <c r="H42" s="140"/>
      <c r="J42" s="17"/>
    </row>
    <row r="43" spans="1:29" s="1" customFormat="1" ht="14.45" customHeight="1" x14ac:dyDescent="0.2">
      <c r="B43" s="17"/>
      <c r="C43" s="140"/>
      <c r="D43" s="140"/>
      <c r="E43" s="140"/>
      <c r="F43" s="140"/>
      <c r="G43" s="140"/>
      <c r="H43" s="140"/>
      <c r="J43" s="17"/>
    </row>
    <row r="44" spans="1:29" s="1" customFormat="1" ht="14.45" customHeight="1" x14ac:dyDescent="0.2">
      <c r="B44" s="17"/>
      <c r="C44" s="140"/>
      <c r="D44" s="140"/>
      <c r="E44" s="140"/>
      <c r="F44" s="140"/>
      <c r="G44" s="140"/>
      <c r="H44" s="140"/>
      <c r="J44" s="17"/>
    </row>
    <row r="45" spans="1:29" s="1" customFormat="1" ht="14.45" customHeight="1" x14ac:dyDescent="0.2">
      <c r="B45" s="17"/>
      <c r="C45" s="140"/>
      <c r="D45" s="140"/>
      <c r="E45" s="140"/>
      <c r="F45" s="140"/>
      <c r="G45" s="140"/>
      <c r="H45" s="140"/>
      <c r="J45" s="17"/>
    </row>
    <row r="46" spans="1:29" s="1" customFormat="1" ht="14.45" customHeight="1" x14ac:dyDescent="0.2">
      <c r="B46" s="17"/>
      <c r="C46" s="140"/>
      <c r="D46" s="140"/>
      <c r="E46" s="140"/>
      <c r="F46" s="140"/>
      <c r="G46" s="140"/>
      <c r="H46" s="140"/>
      <c r="J46" s="17"/>
    </row>
    <row r="47" spans="1:29" s="1" customFormat="1" ht="14.45" customHeight="1" x14ac:dyDescent="0.2">
      <c r="B47" s="17"/>
      <c r="C47" s="140"/>
      <c r="D47" s="140"/>
      <c r="E47" s="140"/>
      <c r="F47" s="140"/>
      <c r="G47" s="140"/>
      <c r="H47" s="140"/>
      <c r="J47" s="17"/>
    </row>
    <row r="48" spans="1:29" s="1" customFormat="1" ht="14.45" customHeight="1" x14ac:dyDescent="0.2">
      <c r="B48" s="17"/>
      <c r="C48" s="140"/>
      <c r="D48" s="140"/>
      <c r="E48" s="140"/>
      <c r="F48" s="140"/>
      <c r="G48" s="140"/>
      <c r="H48" s="140"/>
      <c r="J48" s="17"/>
    </row>
    <row r="49" spans="1:29" s="1" customFormat="1" ht="14.45" customHeight="1" x14ac:dyDescent="0.2">
      <c r="B49" s="17"/>
      <c r="C49" s="140"/>
      <c r="D49" s="140"/>
      <c r="E49" s="140"/>
      <c r="F49" s="140"/>
      <c r="G49" s="140"/>
      <c r="H49" s="140"/>
      <c r="J49" s="17"/>
    </row>
    <row r="50" spans="1:29" s="2" customFormat="1" ht="14.45" customHeight="1" x14ac:dyDescent="0.2">
      <c r="B50" s="31"/>
      <c r="C50" s="144"/>
      <c r="D50" s="145"/>
      <c r="E50" s="144"/>
      <c r="F50" s="144"/>
      <c r="G50" s="145"/>
      <c r="H50" s="144"/>
      <c r="I50" s="32"/>
      <c r="J50" s="31"/>
    </row>
    <row r="51" spans="1:29" x14ac:dyDescent="0.2">
      <c r="B51" s="17"/>
      <c r="C51" s="140"/>
      <c r="D51" s="140"/>
      <c r="E51" s="140"/>
      <c r="F51" s="140"/>
      <c r="G51" s="140"/>
      <c r="H51" s="140"/>
      <c r="J51" s="17"/>
    </row>
    <row r="52" spans="1:29" x14ac:dyDescent="0.2">
      <c r="B52" s="17"/>
      <c r="C52" s="140"/>
      <c r="D52" s="140"/>
      <c r="E52" s="140"/>
      <c r="F52" s="140"/>
      <c r="G52" s="140"/>
      <c r="H52" s="140"/>
      <c r="J52" s="17"/>
    </row>
    <row r="53" spans="1:29" x14ac:dyDescent="0.2">
      <c r="B53" s="17"/>
      <c r="C53" s="140"/>
      <c r="D53" s="140"/>
      <c r="E53" s="140"/>
      <c r="F53" s="140"/>
      <c r="G53" s="140"/>
      <c r="H53" s="140"/>
      <c r="J53" s="17"/>
    </row>
    <row r="54" spans="1:29" x14ac:dyDescent="0.2">
      <c r="B54" s="17"/>
      <c r="C54" s="140"/>
      <c r="D54" s="140"/>
      <c r="E54" s="140"/>
      <c r="F54" s="140"/>
      <c r="G54" s="140"/>
      <c r="H54" s="140"/>
      <c r="J54" s="17"/>
    </row>
    <row r="55" spans="1:29" x14ac:dyDescent="0.2">
      <c r="B55" s="17"/>
      <c r="C55" s="140"/>
      <c r="D55" s="140"/>
      <c r="E55" s="140"/>
      <c r="F55" s="140"/>
      <c r="G55" s="140"/>
      <c r="H55" s="140"/>
      <c r="J55" s="17"/>
    </row>
    <row r="56" spans="1:29" x14ac:dyDescent="0.2">
      <c r="B56" s="17"/>
      <c r="C56" s="140"/>
      <c r="D56" s="140"/>
      <c r="E56" s="140"/>
      <c r="F56" s="140"/>
      <c r="G56" s="140"/>
      <c r="H56" s="140"/>
      <c r="J56" s="17"/>
    </row>
    <row r="57" spans="1:29" x14ac:dyDescent="0.2">
      <c r="B57" s="17"/>
      <c r="C57" s="140"/>
      <c r="D57" s="140"/>
      <c r="E57" s="140"/>
      <c r="F57" s="140"/>
      <c r="G57" s="140"/>
      <c r="H57" s="140"/>
      <c r="J57" s="17"/>
    </row>
    <row r="58" spans="1:29" x14ac:dyDescent="0.2">
      <c r="B58" s="17"/>
      <c r="C58" s="140"/>
      <c r="D58" s="140"/>
      <c r="E58" s="140"/>
      <c r="F58" s="140"/>
      <c r="G58" s="140"/>
      <c r="H58" s="140"/>
      <c r="J58" s="17"/>
    </row>
    <row r="59" spans="1:29" x14ac:dyDescent="0.2">
      <c r="B59" s="17"/>
      <c r="C59" s="140"/>
      <c r="D59" s="140"/>
      <c r="E59" s="140"/>
      <c r="F59" s="140"/>
      <c r="G59" s="140"/>
      <c r="H59" s="140"/>
      <c r="J59" s="17"/>
    </row>
    <row r="60" spans="1:29" x14ac:dyDescent="0.2">
      <c r="B60" s="17"/>
      <c r="C60" s="140"/>
      <c r="D60" s="140"/>
      <c r="E60" s="140"/>
      <c r="F60" s="140"/>
      <c r="G60" s="140"/>
      <c r="H60" s="140"/>
      <c r="J60" s="17"/>
    </row>
    <row r="61" spans="1:29" s="2" customFormat="1" ht="12.75" x14ac:dyDescent="0.2">
      <c r="A61" s="25"/>
      <c r="B61" s="26"/>
      <c r="C61" s="45"/>
      <c r="D61" s="143"/>
      <c r="E61" s="45"/>
      <c r="F61" s="151"/>
      <c r="G61" s="143"/>
      <c r="H61" s="45"/>
      <c r="I61" s="27"/>
      <c r="J61" s="31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</row>
    <row r="62" spans="1:29" x14ac:dyDescent="0.2">
      <c r="B62" s="17"/>
      <c r="C62" s="140"/>
      <c r="D62" s="140"/>
      <c r="E62" s="140"/>
      <c r="F62" s="140"/>
      <c r="G62" s="140"/>
      <c r="H62" s="140"/>
      <c r="J62" s="17"/>
    </row>
    <row r="63" spans="1:29" x14ac:dyDescent="0.2">
      <c r="B63" s="17"/>
      <c r="C63" s="140"/>
      <c r="D63" s="140"/>
      <c r="E63" s="140"/>
      <c r="F63" s="140"/>
      <c r="G63" s="140"/>
      <c r="H63" s="140"/>
      <c r="J63" s="17"/>
    </row>
    <row r="64" spans="1:29" x14ac:dyDescent="0.2">
      <c r="B64" s="17"/>
      <c r="C64" s="140"/>
      <c r="D64" s="140"/>
      <c r="E64" s="140"/>
      <c r="F64" s="140"/>
      <c r="G64" s="140"/>
      <c r="H64" s="140"/>
      <c r="J64" s="17"/>
    </row>
    <row r="65" spans="1:29" s="2" customFormat="1" ht="12.75" x14ac:dyDescent="0.2">
      <c r="A65" s="25"/>
      <c r="B65" s="26"/>
      <c r="C65" s="45"/>
      <c r="D65" s="145"/>
      <c r="E65" s="45"/>
      <c r="F65" s="45"/>
      <c r="G65" s="145"/>
      <c r="H65" s="45"/>
      <c r="I65" s="34"/>
      <c r="J65" s="31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</row>
    <row r="66" spans="1:29" x14ac:dyDescent="0.2">
      <c r="B66" s="17"/>
      <c r="C66" s="140"/>
      <c r="D66" s="140"/>
      <c r="E66" s="140"/>
      <c r="F66" s="140"/>
      <c r="G66" s="140"/>
      <c r="H66" s="140"/>
      <c r="J66" s="17"/>
    </row>
    <row r="67" spans="1:29" x14ac:dyDescent="0.2">
      <c r="B67" s="17"/>
      <c r="C67" s="140"/>
      <c r="D67" s="140"/>
      <c r="E67" s="140"/>
      <c r="F67" s="140"/>
      <c r="G67" s="140"/>
      <c r="H67" s="140"/>
      <c r="J67" s="17"/>
    </row>
    <row r="68" spans="1:29" x14ac:dyDescent="0.2">
      <c r="B68" s="17"/>
      <c r="C68" s="140"/>
      <c r="D68" s="140"/>
      <c r="E68" s="140"/>
      <c r="F68" s="140"/>
      <c r="G68" s="140"/>
      <c r="H68" s="140"/>
      <c r="J68" s="17"/>
    </row>
    <row r="69" spans="1:29" x14ac:dyDescent="0.2">
      <c r="B69" s="17"/>
      <c r="C69" s="140"/>
      <c r="D69" s="140"/>
      <c r="E69" s="140"/>
      <c r="F69" s="140"/>
      <c r="G69" s="140"/>
      <c r="H69" s="140"/>
      <c r="J69" s="17"/>
    </row>
    <row r="70" spans="1:29" x14ac:dyDescent="0.2">
      <c r="B70" s="17"/>
      <c r="C70" s="140"/>
      <c r="D70" s="140"/>
      <c r="E70" s="140"/>
      <c r="F70" s="140"/>
      <c r="G70" s="140"/>
      <c r="H70" s="140"/>
      <c r="J70" s="17"/>
    </row>
    <row r="71" spans="1:29" x14ac:dyDescent="0.2">
      <c r="B71" s="17"/>
      <c r="C71" s="140"/>
      <c r="D71" s="140"/>
      <c r="E71" s="140"/>
      <c r="F71" s="140"/>
      <c r="G71" s="140"/>
      <c r="H71" s="140"/>
      <c r="J71" s="17"/>
    </row>
    <row r="72" spans="1:29" x14ac:dyDescent="0.2">
      <c r="B72" s="17"/>
      <c r="C72" s="140"/>
      <c r="D72" s="140"/>
      <c r="E72" s="140"/>
      <c r="F72" s="140"/>
      <c r="G72" s="140"/>
      <c r="H72" s="140"/>
      <c r="J72" s="17"/>
    </row>
    <row r="73" spans="1:29" x14ac:dyDescent="0.2">
      <c r="B73" s="17"/>
      <c r="C73" s="140"/>
      <c r="D73" s="140"/>
      <c r="E73" s="140"/>
      <c r="F73" s="140"/>
      <c r="G73" s="140"/>
      <c r="H73" s="140"/>
      <c r="J73" s="17"/>
    </row>
    <row r="74" spans="1:29" x14ac:dyDescent="0.2">
      <c r="B74" s="17"/>
      <c r="C74" s="140"/>
      <c r="D74" s="140"/>
      <c r="E74" s="140"/>
      <c r="F74" s="140"/>
      <c r="G74" s="140"/>
      <c r="H74" s="140"/>
      <c r="J74" s="17"/>
    </row>
    <row r="75" spans="1:29" x14ac:dyDescent="0.2">
      <c r="B75" s="17"/>
      <c r="C75" s="140"/>
      <c r="D75" s="140"/>
      <c r="E75" s="140"/>
      <c r="F75" s="140"/>
      <c r="G75" s="140"/>
      <c r="H75" s="140"/>
      <c r="J75" s="17"/>
    </row>
    <row r="76" spans="1:29" s="2" customFormat="1" ht="12.75" x14ac:dyDescent="0.2">
      <c r="A76" s="25"/>
      <c r="B76" s="26"/>
      <c r="C76" s="45"/>
      <c r="D76" s="143"/>
      <c r="E76" s="45"/>
      <c r="F76" s="151"/>
      <c r="G76" s="143"/>
      <c r="H76" s="45"/>
      <c r="I76" s="27"/>
      <c r="J76" s="31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</row>
    <row r="77" spans="1:29" s="2" customFormat="1" ht="14.45" customHeight="1" x14ac:dyDescent="0.2">
      <c r="A77" s="25"/>
      <c r="B77" s="35"/>
      <c r="C77" s="36"/>
      <c r="D77" s="36"/>
      <c r="E77" s="36"/>
      <c r="F77" s="36"/>
      <c r="G77" s="36"/>
      <c r="H77" s="36"/>
      <c r="I77" s="36"/>
      <c r="J77" s="31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</row>
    <row r="81" spans="1:45" s="2" customFormat="1" ht="6.95" customHeight="1" x14ac:dyDescent="0.2">
      <c r="A81" s="25"/>
      <c r="B81" s="37"/>
      <c r="C81" s="38"/>
      <c r="D81" s="38"/>
      <c r="E81" s="38"/>
      <c r="F81" s="38"/>
      <c r="G81" s="38"/>
      <c r="H81" s="38"/>
      <c r="I81" s="38"/>
      <c r="J81" s="31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</row>
    <row r="82" spans="1:45" s="2" customFormat="1" ht="24.95" customHeight="1" x14ac:dyDescent="0.2">
      <c r="A82" s="25"/>
      <c r="B82" s="26"/>
      <c r="C82" s="18" t="str">
        <f>'001 - Oprava střechy VB'!C82</f>
        <v>REKAPITULACE ČLENĚNÍ ORIENTAČNÍHO SOUPISU</v>
      </c>
      <c r="D82" s="25"/>
      <c r="E82" s="25"/>
      <c r="F82" s="25"/>
      <c r="G82" s="25"/>
      <c r="H82" s="25"/>
      <c r="I82" s="25"/>
      <c r="J82" s="31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</row>
    <row r="83" spans="1:45" s="2" customFormat="1" ht="6.95" customHeight="1" x14ac:dyDescent="0.2">
      <c r="A83" s="25"/>
      <c r="B83" s="26"/>
      <c r="C83" s="25"/>
      <c r="D83" s="25"/>
      <c r="E83" s="25"/>
      <c r="F83" s="25"/>
      <c r="G83" s="25"/>
      <c r="H83" s="25"/>
      <c r="I83" s="25"/>
      <c r="J83" s="31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</row>
    <row r="84" spans="1:45" s="2" customFormat="1" ht="12" customHeight="1" x14ac:dyDescent="0.2">
      <c r="A84" s="25"/>
      <c r="B84" s="26"/>
      <c r="C84" s="23" t="s">
        <v>14</v>
      </c>
      <c r="D84" s="25"/>
      <c r="E84" s="25"/>
      <c r="F84" s="25"/>
      <c r="G84" s="25"/>
      <c r="H84" s="25"/>
      <c r="I84" s="25"/>
      <c r="J84" s="31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</row>
    <row r="85" spans="1:45" s="2" customFormat="1" ht="26.25" customHeight="1" x14ac:dyDescent="0.2">
      <c r="A85" s="25"/>
      <c r="B85" s="26"/>
      <c r="C85" s="25"/>
      <c r="D85" s="25"/>
      <c r="E85" s="202" t="str">
        <f>E7</f>
        <v>Údržbové a dílčí opravné práce na objektech u SPS OŘ PHA 2023-2024 - Praha město</v>
      </c>
      <c r="F85" s="203"/>
      <c r="G85" s="203"/>
      <c r="H85" s="203"/>
      <c r="I85" s="25"/>
      <c r="J85" s="31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</row>
    <row r="86" spans="1:45" s="2" customFormat="1" ht="12" customHeight="1" x14ac:dyDescent="0.2">
      <c r="A86" s="25"/>
      <c r="B86" s="26"/>
      <c r="C86" s="23" t="s">
        <v>114</v>
      </c>
      <c r="D86" s="25"/>
      <c r="E86" s="25"/>
      <c r="F86" s="25"/>
      <c r="G86" s="25"/>
      <c r="H86" s="25"/>
      <c r="I86" s="25"/>
      <c r="J86" s="31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</row>
    <row r="87" spans="1:45" s="2" customFormat="1" ht="16.5" customHeight="1" x14ac:dyDescent="0.2">
      <c r="A87" s="25"/>
      <c r="B87" s="26"/>
      <c r="C87" s="25"/>
      <c r="D87" s="25"/>
      <c r="E87" s="167" t="str">
        <f>E9</f>
        <v>002 - Oprava střechy přístřešku a přístaveb</v>
      </c>
      <c r="F87" s="201"/>
      <c r="G87" s="201"/>
      <c r="H87" s="201"/>
      <c r="I87" s="25"/>
      <c r="J87" s="31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</row>
    <row r="88" spans="1:45" s="2" customFormat="1" ht="6.95" customHeight="1" x14ac:dyDescent="0.2">
      <c r="A88" s="25"/>
      <c r="B88" s="26"/>
      <c r="C88" s="25"/>
      <c r="D88" s="25"/>
      <c r="E88" s="25"/>
      <c r="F88" s="25"/>
      <c r="G88" s="25"/>
      <c r="H88" s="25"/>
      <c r="I88" s="25"/>
      <c r="J88" s="31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</row>
    <row r="89" spans="1:45" s="2" customFormat="1" ht="12" customHeight="1" x14ac:dyDescent="0.2">
      <c r="A89" s="25"/>
      <c r="B89" s="26"/>
      <c r="C89" s="23" t="s">
        <v>18</v>
      </c>
      <c r="D89" s="25"/>
      <c r="E89" s="25"/>
      <c r="F89" s="21" t="str">
        <f>F12</f>
        <v>Obvod OŘ Praha</v>
      </c>
      <c r="G89" s="25"/>
      <c r="H89" s="25"/>
      <c r="I89" s="25"/>
      <c r="J89" s="31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</row>
    <row r="90" spans="1:45" s="2" customFormat="1" ht="6.95" customHeight="1" x14ac:dyDescent="0.2">
      <c r="A90" s="25"/>
      <c r="B90" s="26"/>
      <c r="C90" s="25"/>
      <c r="D90" s="25"/>
      <c r="E90" s="25"/>
      <c r="F90" s="25"/>
      <c r="G90" s="25"/>
      <c r="H90" s="25"/>
      <c r="I90" s="25"/>
      <c r="J90" s="31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</row>
    <row r="91" spans="1:45" s="2" customFormat="1" ht="15.2" customHeight="1" x14ac:dyDescent="0.2">
      <c r="A91" s="25"/>
      <c r="B91" s="26"/>
      <c r="C91" s="23" t="s">
        <v>22</v>
      </c>
      <c r="D91" s="25"/>
      <c r="E91" s="25"/>
      <c r="F91" s="21" t="str">
        <f>E15</f>
        <v>Správa železnic, státní organizace</v>
      </c>
      <c r="G91" s="25"/>
      <c r="H91" s="25"/>
      <c r="I91" s="25"/>
      <c r="J91" s="31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</row>
    <row r="92" spans="1:45" s="2" customFormat="1" ht="15.2" customHeight="1" x14ac:dyDescent="0.2">
      <c r="A92" s="25"/>
      <c r="B92" s="26"/>
      <c r="C92" s="23" t="s">
        <v>28</v>
      </c>
      <c r="D92" s="25"/>
      <c r="E92" s="25"/>
      <c r="F92" s="21" t="str">
        <f>IF(E18="","",E18)</f>
        <v xml:space="preserve"> </v>
      </c>
      <c r="G92" s="25"/>
      <c r="H92" s="25"/>
      <c r="I92" s="25"/>
      <c r="J92" s="31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</row>
    <row r="93" spans="1:45" s="2" customFormat="1" ht="10.35" customHeight="1" x14ac:dyDescent="0.2">
      <c r="A93" s="25"/>
      <c r="B93" s="26"/>
      <c r="C93" s="25"/>
      <c r="D93" s="25"/>
      <c r="E93" s="25"/>
      <c r="F93" s="25"/>
      <c r="G93" s="25"/>
      <c r="H93" s="25"/>
      <c r="I93" s="25"/>
      <c r="J93" s="31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</row>
    <row r="94" spans="1:45" s="2" customFormat="1" ht="29.25" customHeight="1" x14ac:dyDescent="0.2">
      <c r="A94" s="25"/>
      <c r="B94" s="26"/>
      <c r="C94" s="86" t="s">
        <v>116</v>
      </c>
      <c r="D94" s="84"/>
      <c r="E94" s="84"/>
      <c r="F94" s="84"/>
      <c r="G94" s="84"/>
      <c r="H94" s="84"/>
      <c r="I94" s="84"/>
      <c r="J94" s="31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</row>
    <row r="95" spans="1:45" s="2" customFormat="1" ht="10.35" customHeight="1" x14ac:dyDescent="0.2">
      <c r="A95" s="25"/>
      <c r="B95" s="26"/>
      <c r="C95" s="25"/>
      <c r="D95" s="25"/>
      <c r="E95" s="25"/>
      <c r="F95" s="25"/>
      <c r="G95" s="25"/>
      <c r="H95" s="25"/>
      <c r="I95" s="25"/>
      <c r="J95" s="31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</row>
    <row r="96" spans="1:45" s="2" customFormat="1" ht="22.9" customHeight="1" x14ac:dyDescent="0.2">
      <c r="A96" s="25"/>
      <c r="B96" s="26"/>
      <c r="C96" s="87"/>
      <c r="D96" s="25"/>
      <c r="E96" s="25"/>
      <c r="F96" s="25"/>
      <c r="G96" s="25"/>
      <c r="H96" s="25"/>
      <c r="I96" s="25"/>
      <c r="J96" s="31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S96" s="14" t="s">
        <v>117</v>
      </c>
    </row>
    <row r="97" spans="1:29" s="9" customFormat="1" ht="24.95" customHeight="1" x14ac:dyDescent="0.2">
      <c r="B97" s="88"/>
      <c r="D97" s="89" t="s">
        <v>118</v>
      </c>
      <c r="E97" s="90"/>
      <c r="F97" s="90"/>
      <c r="G97" s="90"/>
      <c r="H97" s="90"/>
      <c r="J97" s="88"/>
    </row>
    <row r="98" spans="1:29" s="9" customFormat="1" ht="24.95" customHeight="1" x14ac:dyDescent="0.2">
      <c r="B98" s="88"/>
      <c r="D98" s="89" t="s">
        <v>534</v>
      </c>
      <c r="E98" s="90"/>
      <c r="F98" s="90"/>
      <c r="G98" s="90"/>
      <c r="H98" s="90"/>
      <c r="J98" s="88"/>
    </row>
    <row r="99" spans="1:29" s="9" customFormat="1" ht="24.95" customHeight="1" x14ac:dyDescent="0.2">
      <c r="B99" s="88"/>
      <c r="D99" s="89" t="s">
        <v>119</v>
      </c>
      <c r="E99" s="90"/>
      <c r="F99" s="90"/>
      <c r="G99" s="90"/>
      <c r="H99" s="90"/>
      <c r="J99" s="88"/>
    </row>
    <row r="100" spans="1:29" s="10" customFormat="1" ht="19.899999999999999" customHeight="1" x14ac:dyDescent="0.2">
      <c r="B100" s="91"/>
      <c r="D100" s="92" t="s">
        <v>535</v>
      </c>
      <c r="E100" s="93"/>
      <c r="F100" s="93"/>
      <c r="G100" s="93"/>
      <c r="H100" s="93"/>
      <c r="J100" s="91"/>
    </row>
    <row r="101" spans="1:29" s="10" customFormat="1" ht="19.899999999999999" customHeight="1" x14ac:dyDescent="0.2">
      <c r="B101" s="91"/>
      <c r="D101" s="92" t="s">
        <v>536</v>
      </c>
      <c r="E101" s="93"/>
      <c r="F101" s="93"/>
      <c r="G101" s="93"/>
      <c r="H101" s="93"/>
      <c r="J101" s="91"/>
    </row>
    <row r="102" spans="1:29" s="9" customFormat="1" ht="24.95" customHeight="1" x14ac:dyDescent="0.2">
      <c r="B102" s="88"/>
      <c r="D102" s="89" t="s">
        <v>124</v>
      </c>
      <c r="E102" s="90"/>
      <c r="F102" s="90"/>
      <c r="G102" s="90"/>
      <c r="H102" s="90"/>
      <c r="J102" s="88"/>
    </row>
    <row r="103" spans="1:29" s="10" customFormat="1" ht="19.899999999999999" customHeight="1" x14ac:dyDescent="0.2">
      <c r="B103" s="91"/>
      <c r="D103" s="92" t="s">
        <v>537</v>
      </c>
      <c r="E103" s="93"/>
      <c r="F103" s="93"/>
      <c r="G103" s="93"/>
      <c r="H103" s="93"/>
      <c r="J103" s="91"/>
    </row>
    <row r="104" spans="1:29" s="10" customFormat="1" ht="19.899999999999999" customHeight="1" x14ac:dyDescent="0.2">
      <c r="B104" s="91"/>
      <c r="D104" s="92" t="s">
        <v>538</v>
      </c>
      <c r="E104" s="93"/>
      <c r="F104" s="93"/>
      <c r="G104" s="93"/>
      <c r="H104" s="93"/>
      <c r="J104" s="91"/>
    </row>
    <row r="105" spans="1:29" s="10" customFormat="1" ht="19.899999999999999" customHeight="1" x14ac:dyDescent="0.2">
      <c r="B105" s="91"/>
      <c r="D105" s="92" t="s">
        <v>126</v>
      </c>
      <c r="E105" s="93"/>
      <c r="F105" s="93"/>
      <c r="G105" s="93"/>
      <c r="H105" s="93"/>
      <c r="J105" s="91"/>
    </row>
    <row r="106" spans="1:29" s="10" customFormat="1" ht="19.899999999999999" customHeight="1" x14ac:dyDescent="0.2">
      <c r="B106" s="91"/>
      <c r="D106" s="92" t="s">
        <v>127</v>
      </c>
      <c r="E106" s="93"/>
      <c r="F106" s="93"/>
      <c r="G106" s="93"/>
      <c r="H106" s="93"/>
      <c r="J106" s="91"/>
    </row>
    <row r="107" spans="1:29" s="10" customFormat="1" ht="19.899999999999999" customHeight="1" x14ac:dyDescent="0.2">
      <c r="B107" s="91"/>
      <c r="D107" s="92" t="s">
        <v>128</v>
      </c>
      <c r="E107" s="93"/>
      <c r="F107" s="93"/>
      <c r="G107" s="93"/>
      <c r="H107" s="93"/>
      <c r="J107" s="91"/>
    </row>
    <row r="108" spans="1:29" s="10" customFormat="1" ht="19.899999999999999" customHeight="1" x14ac:dyDescent="0.2">
      <c r="B108" s="91"/>
      <c r="D108" s="92" t="s">
        <v>129</v>
      </c>
      <c r="E108" s="93"/>
      <c r="F108" s="93"/>
      <c r="G108" s="93"/>
      <c r="H108" s="93"/>
      <c r="J108" s="91"/>
    </row>
    <row r="109" spans="1:29" s="10" customFormat="1" ht="19.899999999999999" customHeight="1" x14ac:dyDescent="0.2">
      <c r="B109" s="91"/>
      <c r="D109" s="92" t="s">
        <v>130</v>
      </c>
      <c r="E109" s="93"/>
      <c r="F109" s="93"/>
      <c r="G109" s="93"/>
      <c r="H109" s="93"/>
      <c r="J109" s="91"/>
    </row>
    <row r="110" spans="1:29" s="2" customFormat="1" ht="21.75" customHeight="1" x14ac:dyDescent="0.2">
      <c r="A110" s="25"/>
      <c r="B110" s="26"/>
      <c r="C110" s="25"/>
      <c r="D110" s="25"/>
      <c r="E110" s="25"/>
      <c r="F110" s="25"/>
      <c r="G110" s="25"/>
      <c r="H110" s="25"/>
      <c r="I110" s="25"/>
      <c r="J110" s="31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</row>
    <row r="111" spans="1:29" s="2" customFormat="1" ht="6.95" customHeight="1" x14ac:dyDescent="0.2">
      <c r="A111" s="25"/>
      <c r="B111" s="35"/>
      <c r="C111" s="36"/>
      <c r="D111" s="36"/>
      <c r="E111" s="36"/>
      <c r="F111" s="36"/>
      <c r="G111" s="36"/>
      <c r="H111" s="36"/>
      <c r="I111" s="36"/>
      <c r="J111" s="31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</row>
    <row r="115" spans="1:29" s="2" customFormat="1" ht="6.95" customHeight="1" x14ac:dyDescent="0.2">
      <c r="A115" s="25"/>
      <c r="B115" s="37"/>
      <c r="C115" s="38"/>
      <c r="D115" s="38"/>
      <c r="E115" s="38"/>
      <c r="F115" s="38"/>
      <c r="G115" s="38"/>
      <c r="H115" s="38"/>
      <c r="I115" s="38"/>
      <c r="J115" s="31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</row>
    <row r="116" spans="1:29" s="2" customFormat="1" ht="24.95" customHeight="1" x14ac:dyDescent="0.2">
      <c r="A116" s="25"/>
      <c r="B116" s="26"/>
      <c r="C116" s="18" t="str">
        <f>'001 - Oprava střechy VB'!C116</f>
        <v>ORIENTAČNÍ SOUPIS PRACÍ</v>
      </c>
      <c r="D116" s="25"/>
      <c r="E116" s="25"/>
      <c r="F116" s="25"/>
      <c r="G116" s="25"/>
      <c r="H116" s="25"/>
      <c r="I116" s="25"/>
      <c r="J116" s="31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</row>
    <row r="117" spans="1:29" s="2" customFormat="1" ht="6.95" customHeight="1" x14ac:dyDescent="0.2">
      <c r="A117" s="25"/>
      <c r="B117" s="26"/>
      <c r="C117" s="25"/>
      <c r="D117" s="25"/>
      <c r="E117" s="25"/>
      <c r="F117" s="25"/>
      <c r="G117" s="25"/>
      <c r="H117" s="25"/>
      <c r="I117" s="25"/>
      <c r="J117" s="31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</row>
    <row r="118" spans="1:29" s="2" customFormat="1" ht="12" customHeight="1" x14ac:dyDescent="0.2">
      <c r="A118" s="25"/>
      <c r="B118" s="26"/>
      <c r="C118" s="23" t="s">
        <v>14</v>
      </c>
      <c r="D118" s="25"/>
      <c r="E118" s="25"/>
      <c r="F118" s="25"/>
      <c r="G118" s="25"/>
      <c r="H118" s="25"/>
      <c r="I118" s="25"/>
      <c r="J118" s="31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</row>
    <row r="119" spans="1:29" s="2" customFormat="1" ht="26.25" customHeight="1" x14ac:dyDescent="0.2">
      <c r="A119" s="25"/>
      <c r="B119" s="26"/>
      <c r="C119" s="25"/>
      <c r="D119" s="25"/>
      <c r="E119" s="202" t="str">
        <f>E7</f>
        <v>Údržbové a dílčí opravné práce na objektech u SPS OŘ PHA 2023-2024 - Praha město</v>
      </c>
      <c r="F119" s="203"/>
      <c r="G119" s="203"/>
      <c r="H119" s="203"/>
      <c r="I119" s="25"/>
      <c r="J119" s="31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</row>
    <row r="120" spans="1:29" s="2" customFormat="1" ht="12" customHeight="1" x14ac:dyDescent="0.2">
      <c r="A120" s="25"/>
      <c r="B120" s="26"/>
      <c r="C120" s="23" t="s">
        <v>114</v>
      </c>
      <c r="D120" s="25"/>
      <c r="E120" s="25"/>
      <c r="F120" s="25"/>
      <c r="G120" s="25"/>
      <c r="H120" s="25"/>
      <c r="I120" s="25"/>
      <c r="J120" s="31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</row>
    <row r="121" spans="1:29" s="2" customFormat="1" ht="16.5" customHeight="1" x14ac:dyDescent="0.2">
      <c r="A121" s="25"/>
      <c r="B121" s="26"/>
      <c r="C121" s="25"/>
      <c r="D121" s="25"/>
      <c r="E121" s="167" t="str">
        <f>E9</f>
        <v>002 - Oprava střechy přístřešku a přístaveb</v>
      </c>
      <c r="F121" s="201"/>
      <c r="G121" s="201"/>
      <c r="H121" s="201"/>
      <c r="I121" s="25"/>
      <c r="J121" s="31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</row>
    <row r="122" spans="1:29" s="2" customFormat="1" ht="6.95" customHeight="1" x14ac:dyDescent="0.2">
      <c r="A122" s="25"/>
      <c r="B122" s="26"/>
      <c r="C122" s="25"/>
      <c r="D122" s="25"/>
      <c r="E122" s="25"/>
      <c r="F122" s="25"/>
      <c r="G122" s="25"/>
      <c r="H122" s="25"/>
      <c r="I122" s="25"/>
      <c r="J122" s="31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</row>
    <row r="123" spans="1:29" s="2" customFormat="1" ht="12" customHeight="1" x14ac:dyDescent="0.2">
      <c r="A123" s="25"/>
      <c r="B123" s="26"/>
      <c r="C123" s="23" t="s">
        <v>18</v>
      </c>
      <c r="D123" s="25"/>
      <c r="E123" s="25"/>
      <c r="F123" s="21" t="str">
        <f>F12</f>
        <v>Obvod OŘ Praha</v>
      </c>
      <c r="G123" s="25"/>
      <c r="H123" s="25"/>
      <c r="I123" s="25"/>
      <c r="J123" s="31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</row>
    <row r="124" spans="1:29" s="2" customFormat="1" ht="6.95" customHeight="1" x14ac:dyDescent="0.2">
      <c r="A124" s="25"/>
      <c r="B124" s="26"/>
      <c r="C124" s="25"/>
      <c r="D124" s="25"/>
      <c r="E124" s="25"/>
      <c r="F124" s="25"/>
      <c r="G124" s="25"/>
      <c r="H124" s="25"/>
      <c r="I124" s="25"/>
      <c r="J124" s="31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</row>
    <row r="125" spans="1:29" s="2" customFormat="1" ht="15.2" customHeight="1" x14ac:dyDescent="0.2">
      <c r="A125" s="25"/>
      <c r="B125" s="26"/>
      <c r="C125" s="23" t="s">
        <v>22</v>
      </c>
      <c r="D125" s="25"/>
      <c r="E125" s="25"/>
      <c r="F125" s="21" t="str">
        <f>E15</f>
        <v>Správa železnic, státní organizace</v>
      </c>
      <c r="G125" s="25"/>
      <c r="H125" s="25"/>
      <c r="I125" s="25"/>
      <c r="J125" s="31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  <c r="AC125" s="25"/>
    </row>
    <row r="126" spans="1:29" s="2" customFormat="1" ht="15.2" customHeight="1" x14ac:dyDescent="0.2">
      <c r="A126" s="25"/>
      <c r="B126" s="26"/>
      <c r="C126" s="23" t="s">
        <v>28</v>
      </c>
      <c r="D126" s="25"/>
      <c r="E126" s="25"/>
      <c r="F126" s="21" t="str">
        <f>IF(E18="","",E18)</f>
        <v xml:space="preserve"> </v>
      </c>
      <c r="G126" s="25"/>
      <c r="H126" s="25"/>
      <c r="I126" s="25"/>
      <c r="J126" s="31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</row>
    <row r="127" spans="1:29" s="2" customFormat="1" ht="10.35" customHeight="1" x14ac:dyDescent="0.2">
      <c r="A127" s="25"/>
      <c r="B127" s="26"/>
      <c r="C127" s="25"/>
      <c r="D127" s="25"/>
      <c r="E127" s="25"/>
      <c r="F127" s="25"/>
      <c r="G127" s="25"/>
      <c r="H127" s="25"/>
      <c r="I127" s="25"/>
      <c r="J127" s="31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</row>
    <row r="128" spans="1:29" s="11" customFormat="1" ht="29.25" customHeight="1" x14ac:dyDescent="0.2">
      <c r="A128" s="94"/>
      <c r="B128" s="95"/>
      <c r="C128" s="96" t="s">
        <v>131</v>
      </c>
      <c r="D128" s="97" t="s">
        <v>43</v>
      </c>
      <c r="E128" s="97" t="s">
        <v>40</v>
      </c>
      <c r="F128" s="97" t="s">
        <v>41</v>
      </c>
      <c r="G128" s="97" t="s">
        <v>132</v>
      </c>
      <c r="H128" s="97" t="s">
        <v>133</v>
      </c>
      <c r="I128" s="98" t="s">
        <v>134</v>
      </c>
      <c r="J128" s="99"/>
      <c r="K128" s="49" t="s">
        <v>1</v>
      </c>
      <c r="L128" s="50" t="s">
        <v>36</v>
      </c>
      <c r="M128" s="50" t="s">
        <v>135</v>
      </c>
      <c r="N128" s="50" t="s">
        <v>136</v>
      </c>
      <c r="O128" s="50" t="s">
        <v>137</v>
      </c>
      <c r="P128" s="50" t="s">
        <v>138</v>
      </c>
      <c r="Q128" s="50" t="s">
        <v>139</v>
      </c>
      <c r="R128" s="51" t="s">
        <v>140</v>
      </c>
      <c r="S128" s="94"/>
      <c r="T128" s="94"/>
      <c r="U128" s="94"/>
      <c r="V128" s="94"/>
      <c r="W128" s="94"/>
      <c r="X128" s="94"/>
      <c r="Y128" s="94"/>
      <c r="Z128" s="94"/>
      <c r="AA128" s="94"/>
      <c r="AB128" s="94"/>
      <c r="AC128" s="94"/>
    </row>
    <row r="129" spans="1:63" s="2" customFormat="1" ht="22.9" customHeight="1" x14ac:dyDescent="0.2">
      <c r="A129" s="25"/>
      <c r="B129" s="26"/>
      <c r="C129" s="56"/>
      <c r="D129" s="25"/>
      <c r="E129" s="25"/>
      <c r="F129" s="25"/>
      <c r="G129" s="25"/>
      <c r="H129" s="25"/>
      <c r="I129" s="25"/>
      <c r="J129" s="26"/>
      <c r="K129" s="52"/>
      <c r="L129" s="43"/>
      <c r="M129" s="53"/>
      <c r="N129" s="100">
        <f>N130+N132+N134+N145</f>
        <v>847.01831600000014</v>
      </c>
      <c r="O129" s="53"/>
      <c r="P129" s="100">
        <f>P130+P132+P134+P145</f>
        <v>6.1870578199999997</v>
      </c>
      <c r="Q129" s="53"/>
      <c r="R129" s="101">
        <f>R130+R132+R134+R145</f>
        <v>9.2770992500000009</v>
      </c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R129" s="14" t="s">
        <v>56</v>
      </c>
      <c r="AS129" s="14" t="s">
        <v>117</v>
      </c>
      <c r="BI129" s="102" t="e">
        <f>BI130+BI132+BI134+BI145</f>
        <v>#REF!</v>
      </c>
    </row>
    <row r="130" spans="1:63" s="12" customFormat="1" ht="25.9" customHeight="1" x14ac:dyDescent="0.2">
      <c r="B130" s="103"/>
      <c r="D130" s="104" t="s">
        <v>56</v>
      </c>
      <c r="E130" s="105" t="s">
        <v>141</v>
      </c>
      <c r="F130" s="105" t="s">
        <v>142</v>
      </c>
      <c r="J130" s="103"/>
      <c r="K130" s="106"/>
      <c r="L130" s="107"/>
      <c r="M130" s="107"/>
      <c r="N130" s="108">
        <f>N131</f>
        <v>0</v>
      </c>
      <c r="O130" s="107"/>
      <c r="P130" s="108">
        <f>P131</f>
        <v>0</v>
      </c>
      <c r="Q130" s="107"/>
      <c r="R130" s="109">
        <f>R131</f>
        <v>0</v>
      </c>
      <c r="AP130" s="104" t="s">
        <v>143</v>
      </c>
      <c r="AR130" s="110" t="s">
        <v>56</v>
      </c>
      <c r="AS130" s="110" t="s">
        <v>57</v>
      </c>
      <c r="AW130" s="104" t="s">
        <v>144</v>
      </c>
      <c r="BI130" s="111" t="e">
        <f>BI131</f>
        <v>#REF!</v>
      </c>
    </row>
    <row r="131" spans="1:63" s="2" customFormat="1" ht="16.5" customHeight="1" x14ac:dyDescent="0.2">
      <c r="A131" s="25"/>
      <c r="B131" s="112"/>
      <c r="C131" s="113" t="s">
        <v>65</v>
      </c>
      <c r="D131" s="113" t="s">
        <v>145</v>
      </c>
      <c r="E131" s="114" t="s">
        <v>146</v>
      </c>
      <c r="F131" s="115" t="s">
        <v>142</v>
      </c>
      <c r="G131" s="116" t="s">
        <v>1</v>
      </c>
      <c r="H131" s="117">
        <v>0</v>
      </c>
      <c r="I131" s="118"/>
      <c r="J131" s="26"/>
      <c r="K131" s="119" t="s">
        <v>1</v>
      </c>
      <c r="L131" s="120" t="s">
        <v>37</v>
      </c>
      <c r="M131" s="121">
        <v>0</v>
      </c>
      <c r="N131" s="121">
        <f>M131*H131</f>
        <v>0</v>
      </c>
      <c r="O131" s="121">
        <v>0</v>
      </c>
      <c r="P131" s="121">
        <f>O131*H131</f>
        <v>0</v>
      </c>
      <c r="Q131" s="121">
        <v>0</v>
      </c>
      <c r="R131" s="122">
        <f>Q131*H131</f>
        <v>0</v>
      </c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P131" s="123" t="s">
        <v>147</v>
      </c>
      <c r="AR131" s="123" t="s">
        <v>145</v>
      </c>
      <c r="AS131" s="123" t="s">
        <v>65</v>
      </c>
      <c r="AW131" s="14" t="s">
        <v>144</v>
      </c>
      <c r="BC131" s="124" t="e">
        <f>IF(L131="základní",#REF!,0)</f>
        <v>#REF!</v>
      </c>
      <c r="BD131" s="124">
        <f>IF(L131="snížená",#REF!,0)</f>
        <v>0</v>
      </c>
      <c r="BE131" s="124">
        <f>IF(L131="zákl. přenesená",#REF!,0)</f>
        <v>0</v>
      </c>
      <c r="BF131" s="124">
        <f>IF(L131="sníž. přenesená",#REF!,0)</f>
        <v>0</v>
      </c>
      <c r="BG131" s="124">
        <f>IF(L131="nulová",#REF!,0)</f>
        <v>0</v>
      </c>
      <c r="BH131" s="14" t="s">
        <v>65</v>
      </c>
      <c r="BI131" s="124" t="e">
        <f>ROUND(#REF!*H131,2)</f>
        <v>#REF!</v>
      </c>
      <c r="BJ131" s="14" t="s">
        <v>147</v>
      </c>
      <c r="BK131" s="123" t="s">
        <v>539</v>
      </c>
    </row>
    <row r="132" spans="1:63" s="12" customFormat="1" ht="25.9" customHeight="1" x14ac:dyDescent="0.2">
      <c r="B132" s="103"/>
      <c r="D132" s="104" t="s">
        <v>56</v>
      </c>
      <c r="E132" s="105" t="s">
        <v>439</v>
      </c>
      <c r="F132" s="105" t="s">
        <v>540</v>
      </c>
      <c r="J132" s="103"/>
      <c r="K132" s="106"/>
      <c r="L132" s="107"/>
      <c r="M132" s="107"/>
      <c r="N132" s="108">
        <f>N133</f>
        <v>0</v>
      </c>
      <c r="O132" s="107"/>
      <c r="P132" s="108">
        <f>P133</f>
        <v>0</v>
      </c>
      <c r="Q132" s="107"/>
      <c r="R132" s="109">
        <f>R133</f>
        <v>0</v>
      </c>
      <c r="AP132" s="104" t="s">
        <v>65</v>
      </c>
      <c r="AR132" s="110" t="s">
        <v>56</v>
      </c>
      <c r="AS132" s="110" t="s">
        <v>57</v>
      </c>
      <c r="AW132" s="104" t="s">
        <v>144</v>
      </c>
      <c r="BI132" s="111" t="e">
        <f>BI133</f>
        <v>#REF!</v>
      </c>
    </row>
    <row r="133" spans="1:63" s="2" customFormat="1" ht="66.75" customHeight="1" x14ac:dyDescent="0.2">
      <c r="A133" s="25"/>
      <c r="B133" s="112"/>
      <c r="C133" s="113" t="s">
        <v>67</v>
      </c>
      <c r="D133" s="113" t="s">
        <v>145</v>
      </c>
      <c r="E133" s="114" t="s">
        <v>541</v>
      </c>
      <c r="F133" s="115" t="s">
        <v>542</v>
      </c>
      <c r="G133" s="116" t="s">
        <v>169</v>
      </c>
      <c r="H133" s="117">
        <v>0.75700000000000001</v>
      </c>
      <c r="I133" s="118"/>
      <c r="J133" s="26"/>
      <c r="K133" s="119" t="s">
        <v>1</v>
      </c>
      <c r="L133" s="120" t="s">
        <v>37</v>
      </c>
      <c r="M133" s="121">
        <v>0</v>
      </c>
      <c r="N133" s="121">
        <f>M133*H133</f>
        <v>0</v>
      </c>
      <c r="O133" s="121">
        <v>0</v>
      </c>
      <c r="P133" s="121">
        <f>O133*H133</f>
        <v>0</v>
      </c>
      <c r="Q133" s="121">
        <v>0</v>
      </c>
      <c r="R133" s="122">
        <f>Q133*H133</f>
        <v>0</v>
      </c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  <c r="AP133" s="123" t="s">
        <v>143</v>
      </c>
      <c r="AR133" s="123" t="s">
        <v>145</v>
      </c>
      <c r="AS133" s="123" t="s">
        <v>65</v>
      </c>
      <c r="AW133" s="14" t="s">
        <v>144</v>
      </c>
      <c r="BC133" s="124" t="e">
        <f>IF(L133="základní",#REF!,0)</f>
        <v>#REF!</v>
      </c>
      <c r="BD133" s="124">
        <f>IF(L133="snížená",#REF!,0)</f>
        <v>0</v>
      </c>
      <c r="BE133" s="124">
        <f>IF(L133="zákl. přenesená",#REF!,0)</f>
        <v>0</v>
      </c>
      <c r="BF133" s="124">
        <f>IF(L133="sníž. přenesená",#REF!,0)</f>
        <v>0</v>
      </c>
      <c r="BG133" s="124">
        <f>IF(L133="nulová",#REF!,0)</f>
        <v>0</v>
      </c>
      <c r="BH133" s="14" t="s">
        <v>65</v>
      </c>
      <c r="BI133" s="124" t="e">
        <f>ROUND(#REF!*H133,2)</f>
        <v>#REF!</v>
      </c>
      <c r="BJ133" s="14" t="s">
        <v>143</v>
      </c>
      <c r="BK133" s="123" t="s">
        <v>543</v>
      </c>
    </row>
    <row r="134" spans="1:63" s="12" customFormat="1" ht="25.9" customHeight="1" x14ac:dyDescent="0.2">
      <c r="B134" s="103"/>
      <c r="D134" s="104" t="s">
        <v>56</v>
      </c>
      <c r="E134" s="105" t="s">
        <v>149</v>
      </c>
      <c r="F134" s="105" t="s">
        <v>150</v>
      </c>
      <c r="J134" s="103"/>
      <c r="K134" s="106"/>
      <c r="L134" s="107"/>
      <c r="M134" s="107"/>
      <c r="N134" s="108">
        <f>N135+N137</f>
        <v>15.854392999999998</v>
      </c>
      <c r="O134" s="107"/>
      <c r="P134" s="108">
        <f>P135+P137</f>
        <v>0</v>
      </c>
      <c r="Q134" s="107"/>
      <c r="R134" s="109">
        <f>R135+R137</f>
        <v>0</v>
      </c>
      <c r="AP134" s="104" t="s">
        <v>65</v>
      </c>
      <c r="AR134" s="110" t="s">
        <v>56</v>
      </c>
      <c r="AS134" s="110" t="s">
        <v>57</v>
      </c>
      <c r="AW134" s="104" t="s">
        <v>144</v>
      </c>
      <c r="BI134" s="111" t="e">
        <f>BI135+BI137</f>
        <v>#REF!</v>
      </c>
    </row>
    <row r="135" spans="1:63" s="12" customFormat="1" ht="22.9" customHeight="1" x14ac:dyDescent="0.2">
      <c r="B135" s="103"/>
      <c r="D135" s="104" t="s">
        <v>56</v>
      </c>
      <c r="E135" s="125" t="s">
        <v>164</v>
      </c>
      <c r="F135" s="125" t="s">
        <v>544</v>
      </c>
      <c r="J135" s="103"/>
      <c r="K135" s="106"/>
      <c r="L135" s="107"/>
      <c r="M135" s="107"/>
      <c r="N135" s="108">
        <f>N136</f>
        <v>0</v>
      </c>
      <c r="O135" s="107"/>
      <c r="P135" s="108">
        <f>P136</f>
        <v>0</v>
      </c>
      <c r="Q135" s="107"/>
      <c r="R135" s="109">
        <f>R136</f>
        <v>0</v>
      </c>
      <c r="AP135" s="104" t="s">
        <v>65</v>
      </c>
      <c r="AR135" s="110" t="s">
        <v>56</v>
      </c>
      <c r="AS135" s="110" t="s">
        <v>65</v>
      </c>
      <c r="AW135" s="104" t="s">
        <v>144</v>
      </c>
      <c r="BI135" s="111" t="e">
        <f>BI136</f>
        <v>#REF!</v>
      </c>
    </row>
    <row r="136" spans="1:63" s="2" customFormat="1" ht="33" customHeight="1" x14ac:dyDescent="0.2">
      <c r="A136" s="25"/>
      <c r="B136" s="112"/>
      <c r="C136" s="113" t="s">
        <v>151</v>
      </c>
      <c r="D136" s="113" t="s">
        <v>145</v>
      </c>
      <c r="E136" s="114" t="s">
        <v>172</v>
      </c>
      <c r="F136" s="115" t="s">
        <v>173</v>
      </c>
      <c r="G136" s="116" t="s">
        <v>169</v>
      </c>
      <c r="H136" s="117">
        <v>0.75700000000000001</v>
      </c>
      <c r="I136" s="118"/>
      <c r="J136" s="26"/>
      <c r="K136" s="119" t="s">
        <v>1</v>
      </c>
      <c r="L136" s="120" t="s">
        <v>37</v>
      </c>
      <c r="M136" s="121">
        <v>0</v>
      </c>
      <c r="N136" s="121">
        <f>M136*H136</f>
        <v>0</v>
      </c>
      <c r="O136" s="121">
        <v>0</v>
      </c>
      <c r="P136" s="121">
        <f>O136*H136</f>
        <v>0</v>
      </c>
      <c r="Q136" s="121">
        <v>0</v>
      </c>
      <c r="R136" s="122">
        <f>Q136*H136</f>
        <v>0</v>
      </c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P136" s="123" t="s">
        <v>143</v>
      </c>
      <c r="AR136" s="123" t="s">
        <v>145</v>
      </c>
      <c r="AS136" s="123" t="s">
        <v>67</v>
      </c>
      <c r="AW136" s="14" t="s">
        <v>144</v>
      </c>
      <c r="BC136" s="124" t="e">
        <f>IF(L136="základní",#REF!,0)</f>
        <v>#REF!</v>
      </c>
      <c r="BD136" s="124">
        <f>IF(L136="snížená",#REF!,0)</f>
        <v>0</v>
      </c>
      <c r="BE136" s="124">
        <f>IF(L136="zákl. přenesená",#REF!,0)</f>
        <v>0</v>
      </c>
      <c r="BF136" s="124">
        <f>IF(L136="sníž. přenesená",#REF!,0)</f>
        <v>0</v>
      </c>
      <c r="BG136" s="124">
        <f>IF(L136="nulová",#REF!,0)</f>
        <v>0</v>
      </c>
      <c r="BH136" s="14" t="s">
        <v>65</v>
      </c>
      <c r="BI136" s="124" t="e">
        <f>ROUND(#REF!*H136,2)</f>
        <v>#REF!</v>
      </c>
      <c r="BJ136" s="14" t="s">
        <v>143</v>
      </c>
      <c r="BK136" s="123" t="s">
        <v>545</v>
      </c>
    </row>
    <row r="137" spans="1:63" s="12" customFormat="1" ht="22.9" customHeight="1" x14ac:dyDescent="0.2">
      <c r="B137" s="103"/>
      <c r="D137" s="104" t="s">
        <v>56</v>
      </c>
      <c r="E137" s="125" t="s">
        <v>208</v>
      </c>
      <c r="F137" s="125" t="s">
        <v>546</v>
      </c>
      <c r="J137" s="103"/>
      <c r="K137" s="106"/>
      <c r="L137" s="107"/>
      <c r="M137" s="107"/>
      <c r="N137" s="108">
        <f>SUM(N138:N144)</f>
        <v>15.854392999999998</v>
      </c>
      <c r="O137" s="107"/>
      <c r="P137" s="108">
        <f>SUM(P138:P144)</f>
        <v>0</v>
      </c>
      <c r="Q137" s="107"/>
      <c r="R137" s="109">
        <f>SUM(R138:R144)</f>
        <v>0</v>
      </c>
      <c r="AP137" s="104" t="s">
        <v>65</v>
      </c>
      <c r="AR137" s="110" t="s">
        <v>56</v>
      </c>
      <c r="AS137" s="110" t="s">
        <v>65</v>
      </c>
      <c r="AW137" s="104" t="s">
        <v>144</v>
      </c>
      <c r="BI137" s="111" t="e">
        <f>SUM(BI138:BI144)</f>
        <v>#REF!</v>
      </c>
    </row>
    <row r="138" spans="1:63" s="2" customFormat="1" ht="24.2" customHeight="1" x14ac:dyDescent="0.2">
      <c r="A138" s="25"/>
      <c r="B138" s="112"/>
      <c r="C138" s="113" t="s">
        <v>143</v>
      </c>
      <c r="D138" s="113" t="s">
        <v>145</v>
      </c>
      <c r="E138" s="114" t="s">
        <v>547</v>
      </c>
      <c r="F138" s="115" t="s">
        <v>548</v>
      </c>
      <c r="G138" s="116" t="s">
        <v>212</v>
      </c>
      <c r="H138" s="117">
        <v>9.2769999999999992</v>
      </c>
      <c r="I138" s="118"/>
      <c r="J138" s="26"/>
      <c r="K138" s="119" t="s">
        <v>1</v>
      </c>
      <c r="L138" s="120" t="s">
        <v>37</v>
      </c>
      <c r="M138" s="121">
        <v>1.47</v>
      </c>
      <c r="N138" s="121">
        <f t="shared" ref="N138:N144" si="0">M138*H138</f>
        <v>13.637189999999999</v>
      </c>
      <c r="O138" s="121">
        <v>0</v>
      </c>
      <c r="P138" s="121">
        <f t="shared" ref="P138:P144" si="1">O138*H138</f>
        <v>0</v>
      </c>
      <c r="Q138" s="121">
        <v>0</v>
      </c>
      <c r="R138" s="122">
        <f t="shared" ref="R138:R144" si="2">Q138*H138</f>
        <v>0</v>
      </c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P138" s="123" t="s">
        <v>143</v>
      </c>
      <c r="AR138" s="123" t="s">
        <v>145</v>
      </c>
      <c r="AS138" s="123" t="s">
        <v>67</v>
      </c>
      <c r="AW138" s="14" t="s">
        <v>144</v>
      </c>
      <c r="BC138" s="124" t="e">
        <f>IF(L138="základní",#REF!,0)</f>
        <v>#REF!</v>
      </c>
      <c r="BD138" s="124">
        <f>IF(L138="snížená",#REF!,0)</f>
        <v>0</v>
      </c>
      <c r="BE138" s="124">
        <f>IF(L138="zákl. přenesená",#REF!,0)</f>
        <v>0</v>
      </c>
      <c r="BF138" s="124">
        <f>IF(L138="sníž. přenesená",#REF!,0)</f>
        <v>0</v>
      </c>
      <c r="BG138" s="124">
        <f>IF(L138="nulová",#REF!,0)</f>
        <v>0</v>
      </c>
      <c r="BH138" s="14" t="s">
        <v>65</v>
      </c>
      <c r="BI138" s="124" t="e">
        <f>ROUND(#REF!*H138,2)</f>
        <v>#REF!</v>
      </c>
      <c r="BJ138" s="14" t="s">
        <v>143</v>
      </c>
      <c r="BK138" s="123" t="s">
        <v>549</v>
      </c>
    </row>
    <row r="139" spans="1:63" s="2" customFormat="1" ht="24.2" customHeight="1" x14ac:dyDescent="0.2">
      <c r="A139" s="25"/>
      <c r="B139" s="112"/>
      <c r="C139" s="113" t="s">
        <v>166</v>
      </c>
      <c r="D139" s="113" t="s">
        <v>145</v>
      </c>
      <c r="E139" s="114" t="s">
        <v>219</v>
      </c>
      <c r="F139" s="115" t="s">
        <v>220</v>
      </c>
      <c r="G139" s="116" t="s">
        <v>212</v>
      </c>
      <c r="H139" s="117">
        <v>9.2769999999999992</v>
      </c>
      <c r="I139" s="118"/>
      <c r="J139" s="26"/>
      <c r="K139" s="119" t="s">
        <v>1</v>
      </c>
      <c r="L139" s="120" t="s">
        <v>37</v>
      </c>
      <c r="M139" s="121">
        <v>0.125</v>
      </c>
      <c r="N139" s="121">
        <f t="shared" si="0"/>
        <v>1.1596249999999999</v>
      </c>
      <c r="O139" s="121">
        <v>0</v>
      </c>
      <c r="P139" s="121">
        <f t="shared" si="1"/>
        <v>0</v>
      </c>
      <c r="Q139" s="121">
        <v>0</v>
      </c>
      <c r="R139" s="122">
        <f t="shared" si="2"/>
        <v>0</v>
      </c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P139" s="123" t="s">
        <v>143</v>
      </c>
      <c r="AR139" s="123" t="s">
        <v>145</v>
      </c>
      <c r="AS139" s="123" t="s">
        <v>67</v>
      </c>
      <c r="AW139" s="14" t="s">
        <v>144</v>
      </c>
      <c r="BC139" s="124" t="e">
        <f>IF(L139="základní",#REF!,0)</f>
        <v>#REF!</v>
      </c>
      <c r="BD139" s="124">
        <f>IF(L139="snížená",#REF!,0)</f>
        <v>0</v>
      </c>
      <c r="BE139" s="124">
        <f>IF(L139="zákl. přenesená",#REF!,0)</f>
        <v>0</v>
      </c>
      <c r="BF139" s="124">
        <f>IF(L139="sníž. přenesená",#REF!,0)</f>
        <v>0</v>
      </c>
      <c r="BG139" s="124">
        <f>IF(L139="nulová",#REF!,0)</f>
        <v>0</v>
      </c>
      <c r="BH139" s="14" t="s">
        <v>65</v>
      </c>
      <c r="BI139" s="124" t="e">
        <f>ROUND(#REF!*H139,2)</f>
        <v>#REF!</v>
      </c>
      <c r="BJ139" s="14" t="s">
        <v>143</v>
      </c>
      <c r="BK139" s="123" t="s">
        <v>550</v>
      </c>
    </row>
    <row r="140" spans="1:63" s="2" customFormat="1" ht="24.2" customHeight="1" x14ac:dyDescent="0.2">
      <c r="A140" s="25"/>
      <c r="B140" s="112"/>
      <c r="C140" s="113" t="s">
        <v>171</v>
      </c>
      <c r="D140" s="113" t="s">
        <v>145</v>
      </c>
      <c r="E140" s="114" t="s">
        <v>223</v>
      </c>
      <c r="F140" s="115" t="s">
        <v>224</v>
      </c>
      <c r="G140" s="116" t="s">
        <v>212</v>
      </c>
      <c r="H140" s="117">
        <v>176.26300000000001</v>
      </c>
      <c r="I140" s="118"/>
      <c r="J140" s="26"/>
      <c r="K140" s="119" t="s">
        <v>1</v>
      </c>
      <c r="L140" s="120" t="s">
        <v>37</v>
      </c>
      <c r="M140" s="121">
        <v>6.0000000000000001E-3</v>
      </c>
      <c r="N140" s="121">
        <f t="shared" si="0"/>
        <v>1.0575780000000001</v>
      </c>
      <c r="O140" s="121">
        <v>0</v>
      </c>
      <c r="P140" s="121">
        <f t="shared" si="1"/>
        <v>0</v>
      </c>
      <c r="Q140" s="121">
        <v>0</v>
      </c>
      <c r="R140" s="122">
        <f t="shared" si="2"/>
        <v>0</v>
      </c>
      <c r="S140" s="25"/>
      <c r="T140" s="25"/>
      <c r="U140" s="25"/>
      <c r="V140" s="25"/>
      <c r="W140" s="25"/>
      <c r="X140" s="25"/>
      <c r="Y140" s="25"/>
      <c r="Z140" s="25"/>
      <c r="AA140" s="25"/>
      <c r="AB140" s="25"/>
      <c r="AC140" s="25"/>
      <c r="AP140" s="123" t="s">
        <v>143</v>
      </c>
      <c r="AR140" s="123" t="s">
        <v>145</v>
      </c>
      <c r="AS140" s="123" t="s">
        <v>67</v>
      </c>
      <c r="AW140" s="14" t="s">
        <v>144</v>
      </c>
      <c r="BC140" s="124" t="e">
        <f>IF(L140="základní",#REF!,0)</f>
        <v>#REF!</v>
      </c>
      <c r="BD140" s="124">
        <f>IF(L140="snížená",#REF!,0)</f>
        <v>0</v>
      </c>
      <c r="BE140" s="124">
        <f>IF(L140="zákl. přenesená",#REF!,0)</f>
        <v>0</v>
      </c>
      <c r="BF140" s="124">
        <f>IF(L140="sníž. přenesená",#REF!,0)</f>
        <v>0</v>
      </c>
      <c r="BG140" s="124">
        <f>IF(L140="nulová",#REF!,0)</f>
        <v>0</v>
      </c>
      <c r="BH140" s="14" t="s">
        <v>65</v>
      </c>
      <c r="BI140" s="124" t="e">
        <f>ROUND(#REF!*H140,2)</f>
        <v>#REF!</v>
      </c>
      <c r="BJ140" s="14" t="s">
        <v>143</v>
      </c>
      <c r="BK140" s="123" t="s">
        <v>551</v>
      </c>
    </row>
    <row r="141" spans="1:63" s="2" customFormat="1" ht="24.2" customHeight="1" x14ac:dyDescent="0.2">
      <c r="A141" s="25"/>
      <c r="B141" s="112"/>
      <c r="C141" s="113" t="s">
        <v>175</v>
      </c>
      <c r="D141" s="113" t="s">
        <v>145</v>
      </c>
      <c r="E141" s="114" t="s">
        <v>227</v>
      </c>
      <c r="F141" s="115" t="s">
        <v>228</v>
      </c>
      <c r="G141" s="116" t="s">
        <v>212</v>
      </c>
      <c r="H141" s="117">
        <v>0.34899999999999998</v>
      </c>
      <c r="I141" s="118"/>
      <c r="J141" s="26"/>
      <c r="K141" s="119" t="s">
        <v>1</v>
      </c>
      <c r="L141" s="120" t="s">
        <v>37</v>
      </c>
      <c r="M141" s="121">
        <v>0</v>
      </c>
      <c r="N141" s="121">
        <f t="shared" si="0"/>
        <v>0</v>
      </c>
      <c r="O141" s="121">
        <v>0</v>
      </c>
      <c r="P141" s="121">
        <f t="shared" si="1"/>
        <v>0</v>
      </c>
      <c r="Q141" s="121">
        <v>0</v>
      </c>
      <c r="R141" s="122">
        <f t="shared" si="2"/>
        <v>0</v>
      </c>
      <c r="S141" s="25"/>
      <c r="T141" s="25"/>
      <c r="U141" s="25"/>
      <c r="V141" s="25"/>
      <c r="W141" s="25"/>
      <c r="X141" s="25"/>
      <c r="Y141" s="25"/>
      <c r="Z141" s="25"/>
      <c r="AA141" s="25"/>
      <c r="AB141" s="25"/>
      <c r="AC141" s="25"/>
      <c r="AP141" s="123" t="s">
        <v>143</v>
      </c>
      <c r="AR141" s="123" t="s">
        <v>145</v>
      </c>
      <c r="AS141" s="123" t="s">
        <v>67</v>
      </c>
      <c r="AW141" s="14" t="s">
        <v>144</v>
      </c>
      <c r="BC141" s="124" t="e">
        <f>IF(L141="základní",#REF!,0)</f>
        <v>#REF!</v>
      </c>
      <c r="BD141" s="124">
        <f>IF(L141="snížená",#REF!,0)</f>
        <v>0</v>
      </c>
      <c r="BE141" s="124">
        <f>IF(L141="zákl. přenesená",#REF!,0)</f>
        <v>0</v>
      </c>
      <c r="BF141" s="124">
        <f>IF(L141="sníž. přenesená",#REF!,0)</f>
        <v>0</v>
      </c>
      <c r="BG141" s="124">
        <f>IF(L141="nulová",#REF!,0)</f>
        <v>0</v>
      </c>
      <c r="BH141" s="14" t="s">
        <v>65</v>
      </c>
      <c r="BI141" s="124" t="e">
        <f>ROUND(#REF!*H141,2)</f>
        <v>#REF!</v>
      </c>
      <c r="BJ141" s="14" t="s">
        <v>143</v>
      </c>
      <c r="BK141" s="123" t="s">
        <v>552</v>
      </c>
    </row>
    <row r="142" spans="1:63" s="2" customFormat="1" ht="33" customHeight="1" x14ac:dyDescent="0.2">
      <c r="A142" s="25"/>
      <c r="B142" s="112"/>
      <c r="C142" s="113" t="s">
        <v>180</v>
      </c>
      <c r="D142" s="113" t="s">
        <v>145</v>
      </c>
      <c r="E142" s="114" t="s">
        <v>553</v>
      </c>
      <c r="F142" s="115" t="s">
        <v>554</v>
      </c>
      <c r="G142" s="116" t="s">
        <v>212</v>
      </c>
      <c r="H142" s="117">
        <v>3.5</v>
      </c>
      <c r="I142" s="118"/>
      <c r="J142" s="26"/>
      <c r="K142" s="119" t="s">
        <v>1</v>
      </c>
      <c r="L142" s="120" t="s">
        <v>37</v>
      </c>
      <c r="M142" s="121">
        <v>0</v>
      </c>
      <c r="N142" s="121">
        <f t="shared" si="0"/>
        <v>0</v>
      </c>
      <c r="O142" s="121">
        <v>0</v>
      </c>
      <c r="P142" s="121">
        <f t="shared" si="1"/>
        <v>0</v>
      </c>
      <c r="Q142" s="121">
        <v>0</v>
      </c>
      <c r="R142" s="122">
        <f t="shared" si="2"/>
        <v>0</v>
      </c>
      <c r="S142" s="25"/>
      <c r="T142" s="25"/>
      <c r="U142" s="25"/>
      <c r="V142" s="25"/>
      <c r="W142" s="25"/>
      <c r="X142" s="25"/>
      <c r="Y142" s="25"/>
      <c r="Z142" s="25"/>
      <c r="AA142" s="25"/>
      <c r="AB142" s="25"/>
      <c r="AC142" s="25"/>
      <c r="AP142" s="123" t="s">
        <v>143</v>
      </c>
      <c r="AR142" s="123" t="s">
        <v>145</v>
      </c>
      <c r="AS142" s="123" t="s">
        <v>67</v>
      </c>
      <c r="AW142" s="14" t="s">
        <v>144</v>
      </c>
      <c r="BC142" s="124" t="e">
        <f>IF(L142="základní",#REF!,0)</f>
        <v>#REF!</v>
      </c>
      <c r="BD142" s="124">
        <f>IF(L142="snížená",#REF!,0)</f>
        <v>0</v>
      </c>
      <c r="BE142" s="124">
        <f>IF(L142="zákl. přenesená",#REF!,0)</f>
        <v>0</v>
      </c>
      <c r="BF142" s="124">
        <f>IF(L142="sníž. přenesená",#REF!,0)</f>
        <v>0</v>
      </c>
      <c r="BG142" s="124">
        <f>IF(L142="nulová",#REF!,0)</f>
        <v>0</v>
      </c>
      <c r="BH142" s="14" t="s">
        <v>65</v>
      </c>
      <c r="BI142" s="124" t="e">
        <f>ROUND(#REF!*H142,2)</f>
        <v>#REF!</v>
      </c>
      <c r="BJ142" s="14" t="s">
        <v>143</v>
      </c>
      <c r="BK142" s="123" t="s">
        <v>555</v>
      </c>
    </row>
    <row r="143" spans="1:63" s="2" customFormat="1" ht="33" customHeight="1" x14ac:dyDescent="0.2">
      <c r="A143" s="25"/>
      <c r="B143" s="112"/>
      <c r="C143" s="113" t="s">
        <v>164</v>
      </c>
      <c r="D143" s="113" t="s">
        <v>145</v>
      </c>
      <c r="E143" s="114" t="s">
        <v>234</v>
      </c>
      <c r="F143" s="115" t="s">
        <v>556</v>
      </c>
      <c r="G143" s="116" t="s">
        <v>212</v>
      </c>
      <c r="H143" s="117">
        <v>4.4660000000000002</v>
      </c>
      <c r="I143" s="118"/>
      <c r="J143" s="26"/>
      <c r="K143" s="119" t="s">
        <v>1</v>
      </c>
      <c r="L143" s="120" t="s">
        <v>37</v>
      </c>
      <c r="M143" s="121">
        <v>0</v>
      </c>
      <c r="N143" s="121">
        <f t="shared" si="0"/>
        <v>0</v>
      </c>
      <c r="O143" s="121">
        <v>0</v>
      </c>
      <c r="P143" s="121">
        <f t="shared" si="1"/>
        <v>0</v>
      </c>
      <c r="Q143" s="121">
        <v>0</v>
      </c>
      <c r="R143" s="122">
        <f t="shared" si="2"/>
        <v>0</v>
      </c>
      <c r="S143" s="25"/>
      <c r="T143" s="25"/>
      <c r="U143" s="25"/>
      <c r="V143" s="25"/>
      <c r="W143" s="25"/>
      <c r="X143" s="25"/>
      <c r="Y143" s="25"/>
      <c r="Z143" s="25"/>
      <c r="AA143" s="25"/>
      <c r="AB143" s="25"/>
      <c r="AC143" s="25"/>
      <c r="AP143" s="123" t="s">
        <v>143</v>
      </c>
      <c r="AR143" s="123" t="s">
        <v>145</v>
      </c>
      <c r="AS143" s="123" t="s">
        <v>67</v>
      </c>
      <c r="AW143" s="14" t="s">
        <v>144</v>
      </c>
      <c r="BC143" s="124" t="e">
        <f>IF(L143="základní",#REF!,0)</f>
        <v>#REF!</v>
      </c>
      <c r="BD143" s="124">
        <f>IF(L143="snížená",#REF!,0)</f>
        <v>0</v>
      </c>
      <c r="BE143" s="124">
        <f>IF(L143="zákl. přenesená",#REF!,0)</f>
        <v>0</v>
      </c>
      <c r="BF143" s="124">
        <f>IF(L143="sníž. přenesená",#REF!,0)</f>
        <v>0</v>
      </c>
      <c r="BG143" s="124">
        <f>IF(L143="nulová",#REF!,0)</f>
        <v>0</v>
      </c>
      <c r="BH143" s="14" t="s">
        <v>65</v>
      </c>
      <c r="BI143" s="124" t="e">
        <f>ROUND(#REF!*H143,2)</f>
        <v>#REF!</v>
      </c>
      <c r="BJ143" s="14" t="s">
        <v>143</v>
      </c>
      <c r="BK143" s="123" t="s">
        <v>557</v>
      </c>
    </row>
    <row r="144" spans="1:63" s="2" customFormat="1" ht="33" customHeight="1" x14ac:dyDescent="0.2">
      <c r="A144" s="25"/>
      <c r="B144" s="112"/>
      <c r="C144" s="113" t="s">
        <v>187</v>
      </c>
      <c r="D144" s="113" t="s">
        <v>145</v>
      </c>
      <c r="E144" s="114" t="s">
        <v>238</v>
      </c>
      <c r="F144" s="115" t="s">
        <v>239</v>
      </c>
      <c r="G144" s="116" t="s">
        <v>212</v>
      </c>
      <c r="H144" s="117">
        <v>0.96299999999999997</v>
      </c>
      <c r="I144" s="118"/>
      <c r="J144" s="26"/>
      <c r="K144" s="119" t="s">
        <v>1</v>
      </c>
      <c r="L144" s="120" t="s">
        <v>37</v>
      </c>
      <c r="M144" s="121">
        <v>0</v>
      </c>
      <c r="N144" s="121">
        <f t="shared" si="0"/>
        <v>0</v>
      </c>
      <c r="O144" s="121">
        <v>0</v>
      </c>
      <c r="P144" s="121">
        <f t="shared" si="1"/>
        <v>0</v>
      </c>
      <c r="Q144" s="121">
        <v>0</v>
      </c>
      <c r="R144" s="122">
        <f t="shared" si="2"/>
        <v>0</v>
      </c>
      <c r="S144" s="25"/>
      <c r="T144" s="25"/>
      <c r="U144" s="25"/>
      <c r="V144" s="25"/>
      <c r="W144" s="25"/>
      <c r="X144" s="25"/>
      <c r="Y144" s="25"/>
      <c r="Z144" s="25"/>
      <c r="AA144" s="25"/>
      <c r="AB144" s="25"/>
      <c r="AC144" s="25"/>
      <c r="AP144" s="123" t="s">
        <v>143</v>
      </c>
      <c r="AR144" s="123" t="s">
        <v>145</v>
      </c>
      <c r="AS144" s="123" t="s">
        <v>67</v>
      </c>
      <c r="AW144" s="14" t="s">
        <v>144</v>
      </c>
      <c r="BC144" s="124" t="e">
        <f>IF(L144="základní",#REF!,0)</f>
        <v>#REF!</v>
      </c>
      <c r="BD144" s="124">
        <f>IF(L144="snížená",#REF!,0)</f>
        <v>0</v>
      </c>
      <c r="BE144" s="124">
        <f>IF(L144="zákl. přenesená",#REF!,0)</f>
        <v>0</v>
      </c>
      <c r="BF144" s="124">
        <f>IF(L144="sníž. přenesená",#REF!,0)</f>
        <v>0</v>
      </c>
      <c r="BG144" s="124">
        <f>IF(L144="nulová",#REF!,0)</f>
        <v>0</v>
      </c>
      <c r="BH144" s="14" t="s">
        <v>65</v>
      </c>
      <c r="BI144" s="124" t="e">
        <f>ROUND(#REF!*H144,2)</f>
        <v>#REF!</v>
      </c>
      <c r="BJ144" s="14" t="s">
        <v>143</v>
      </c>
      <c r="BK144" s="123" t="s">
        <v>558</v>
      </c>
    </row>
    <row r="145" spans="1:63" s="12" customFormat="1" ht="25.9" customHeight="1" x14ac:dyDescent="0.2">
      <c r="B145" s="103"/>
      <c r="D145" s="104" t="s">
        <v>56</v>
      </c>
      <c r="E145" s="105" t="s">
        <v>256</v>
      </c>
      <c r="F145" s="105" t="s">
        <v>257</v>
      </c>
      <c r="J145" s="103"/>
      <c r="K145" s="106"/>
      <c r="L145" s="107"/>
      <c r="M145" s="107"/>
      <c r="N145" s="108">
        <f>N146+N150+N153+N167+N186+N191+N194</f>
        <v>831.16392300000018</v>
      </c>
      <c r="O145" s="107"/>
      <c r="P145" s="108">
        <f>P146+P150+P153+P167+P186+P191+P194</f>
        <v>6.1870578199999997</v>
      </c>
      <c r="Q145" s="107"/>
      <c r="R145" s="109">
        <f>R146+R150+R153+R167+R186+R191+R194</f>
        <v>9.2770992500000009</v>
      </c>
      <c r="AP145" s="104" t="s">
        <v>67</v>
      </c>
      <c r="AR145" s="110" t="s">
        <v>56</v>
      </c>
      <c r="AS145" s="110" t="s">
        <v>57</v>
      </c>
      <c r="AW145" s="104" t="s">
        <v>144</v>
      </c>
      <c r="BI145" s="111" t="e">
        <f>BI146+BI150+BI153+BI167+BI186+BI191+BI194</f>
        <v>#REF!</v>
      </c>
    </row>
    <row r="146" spans="1:63" s="12" customFormat="1" ht="22.9" customHeight="1" x14ac:dyDescent="0.2">
      <c r="B146" s="103"/>
      <c r="D146" s="104" t="s">
        <v>56</v>
      </c>
      <c r="E146" s="125" t="s">
        <v>559</v>
      </c>
      <c r="F146" s="125" t="s">
        <v>560</v>
      </c>
      <c r="J146" s="103"/>
      <c r="K146" s="106"/>
      <c r="L146" s="107"/>
      <c r="M146" s="107"/>
      <c r="N146" s="108">
        <f>SUM(N147:N149)</f>
        <v>43.510710000000003</v>
      </c>
      <c r="O146" s="107"/>
      <c r="P146" s="108">
        <f>SUM(P147:P149)</f>
        <v>0</v>
      </c>
      <c r="Q146" s="107"/>
      <c r="R146" s="109">
        <f>SUM(R147:R149)</f>
        <v>3.4997745</v>
      </c>
      <c r="AP146" s="104" t="s">
        <v>67</v>
      </c>
      <c r="AR146" s="110" t="s">
        <v>56</v>
      </c>
      <c r="AS146" s="110" t="s">
        <v>65</v>
      </c>
      <c r="AW146" s="104" t="s">
        <v>144</v>
      </c>
      <c r="BI146" s="111" t="e">
        <f>SUM(BI147:BI149)</f>
        <v>#REF!</v>
      </c>
    </row>
    <row r="147" spans="1:63" s="2" customFormat="1" ht="33" customHeight="1" x14ac:dyDescent="0.2">
      <c r="A147" s="25"/>
      <c r="B147" s="112"/>
      <c r="C147" s="113" t="s">
        <v>191</v>
      </c>
      <c r="D147" s="113" t="s">
        <v>145</v>
      </c>
      <c r="E147" s="114" t="s">
        <v>561</v>
      </c>
      <c r="F147" s="115" t="s">
        <v>562</v>
      </c>
      <c r="G147" s="116" t="s">
        <v>178</v>
      </c>
      <c r="H147" s="117">
        <v>189.17699999999999</v>
      </c>
      <c r="I147" s="118"/>
      <c r="J147" s="26"/>
      <c r="K147" s="119" t="s">
        <v>1</v>
      </c>
      <c r="L147" s="120" t="s">
        <v>37</v>
      </c>
      <c r="M147" s="121">
        <v>0.10299999999999999</v>
      </c>
      <c r="N147" s="121">
        <f>M147*H147</f>
        <v>19.485230999999999</v>
      </c>
      <c r="O147" s="121">
        <v>0</v>
      </c>
      <c r="P147" s="121">
        <f>O147*H147</f>
        <v>0</v>
      </c>
      <c r="Q147" s="121">
        <v>1.6500000000000001E-2</v>
      </c>
      <c r="R147" s="122">
        <f>Q147*H147</f>
        <v>3.1214205000000002</v>
      </c>
      <c r="S147" s="25"/>
      <c r="T147" s="25"/>
      <c r="U147" s="25"/>
      <c r="V147" s="25"/>
      <c r="W147" s="25"/>
      <c r="X147" s="25"/>
      <c r="Y147" s="25"/>
      <c r="Z147" s="25"/>
      <c r="AA147" s="25"/>
      <c r="AB147" s="25"/>
      <c r="AC147" s="25"/>
      <c r="AP147" s="123" t="s">
        <v>214</v>
      </c>
      <c r="AR147" s="123" t="s">
        <v>145</v>
      </c>
      <c r="AS147" s="123" t="s">
        <v>67</v>
      </c>
      <c r="AW147" s="14" t="s">
        <v>144</v>
      </c>
      <c r="BC147" s="124" t="e">
        <f>IF(L147="základní",#REF!,0)</f>
        <v>#REF!</v>
      </c>
      <c r="BD147" s="124">
        <f>IF(L147="snížená",#REF!,0)</f>
        <v>0</v>
      </c>
      <c r="BE147" s="124">
        <f>IF(L147="zákl. přenesená",#REF!,0)</f>
        <v>0</v>
      </c>
      <c r="BF147" s="124">
        <f>IF(L147="sníž. přenesená",#REF!,0)</f>
        <v>0</v>
      </c>
      <c r="BG147" s="124">
        <f>IF(L147="nulová",#REF!,0)</f>
        <v>0</v>
      </c>
      <c r="BH147" s="14" t="s">
        <v>65</v>
      </c>
      <c r="BI147" s="124" t="e">
        <f>ROUND(#REF!*H147,2)</f>
        <v>#REF!</v>
      </c>
      <c r="BJ147" s="14" t="s">
        <v>214</v>
      </c>
      <c r="BK147" s="123" t="s">
        <v>563</v>
      </c>
    </row>
    <row r="148" spans="1:63" s="2" customFormat="1" ht="24.2" customHeight="1" x14ac:dyDescent="0.2">
      <c r="A148" s="25"/>
      <c r="B148" s="112"/>
      <c r="C148" s="113" t="s">
        <v>195</v>
      </c>
      <c r="D148" s="113" t="s">
        <v>145</v>
      </c>
      <c r="E148" s="114" t="s">
        <v>564</v>
      </c>
      <c r="F148" s="115" t="s">
        <v>565</v>
      </c>
      <c r="G148" s="116" t="s">
        <v>178</v>
      </c>
      <c r="H148" s="117">
        <v>189.17699999999999</v>
      </c>
      <c r="I148" s="118"/>
      <c r="J148" s="26"/>
      <c r="K148" s="119" t="s">
        <v>1</v>
      </c>
      <c r="L148" s="120" t="s">
        <v>37</v>
      </c>
      <c r="M148" s="121">
        <v>0.127</v>
      </c>
      <c r="N148" s="121">
        <f>M148*H148</f>
        <v>24.025479000000001</v>
      </c>
      <c r="O148" s="121">
        <v>0</v>
      </c>
      <c r="P148" s="121">
        <f>O148*H148</f>
        <v>0</v>
      </c>
      <c r="Q148" s="121">
        <v>2E-3</v>
      </c>
      <c r="R148" s="122">
        <f>Q148*H148</f>
        <v>0.37835399999999997</v>
      </c>
      <c r="S148" s="25"/>
      <c r="T148" s="25"/>
      <c r="U148" s="25"/>
      <c r="V148" s="25"/>
      <c r="W148" s="25"/>
      <c r="X148" s="25"/>
      <c r="Y148" s="25"/>
      <c r="Z148" s="25"/>
      <c r="AA148" s="25"/>
      <c r="AB148" s="25"/>
      <c r="AC148" s="25"/>
      <c r="AP148" s="123" t="s">
        <v>214</v>
      </c>
      <c r="AR148" s="123" t="s">
        <v>145</v>
      </c>
      <c r="AS148" s="123" t="s">
        <v>67</v>
      </c>
      <c r="AW148" s="14" t="s">
        <v>144</v>
      </c>
      <c r="BC148" s="124" t="e">
        <f>IF(L148="základní",#REF!,0)</f>
        <v>#REF!</v>
      </c>
      <c r="BD148" s="124">
        <f>IF(L148="snížená",#REF!,0)</f>
        <v>0</v>
      </c>
      <c r="BE148" s="124">
        <f>IF(L148="zákl. přenesená",#REF!,0)</f>
        <v>0</v>
      </c>
      <c r="BF148" s="124">
        <f>IF(L148="sníž. přenesená",#REF!,0)</f>
        <v>0</v>
      </c>
      <c r="BG148" s="124">
        <f>IF(L148="nulová",#REF!,0)</f>
        <v>0</v>
      </c>
      <c r="BH148" s="14" t="s">
        <v>65</v>
      </c>
      <c r="BI148" s="124" t="e">
        <f>ROUND(#REF!*H148,2)</f>
        <v>#REF!</v>
      </c>
      <c r="BJ148" s="14" t="s">
        <v>214</v>
      </c>
      <c r="BK148" s="123" t="s">
        <v>566</v>
      </c>
    </row>
    <row r="149" spans="1:63" s="2" customFormat="1" ht="24.2" customHeight="1" x14ac:dyDescent="0.2">
      <c r="A149" s="25"/>
      <c r="B149" s="112"/>
      <c r="C149" s="113" t="s">
        <v>200</v>
      </c>
      <c r="D149" s="113" t="s">
        <v>145</v>
      </c>
      <c r="E149" s="114" t="s">
        <v>567</v>
      </c>
      <c r="F149" s="115" t="s">
        <v>568</v>
      </c>
      <c r="G149" s="116" t="s">
        <v>339</v>
      </c>
      <c r="H149" s="117">
        <v>239.49799999999999</v>
      </c>
      <c r="I149" s="118"/>
      <c r="J149" s="26"/>
      <c r="K149" s="119" t="s">
        <v>1</v>
      </c>
      <c r="L149" s="120" t="s">
        <v>37</v>
      </c>
      <c r="M149" s="121">
        <v>0</v>
      </c>
      <c r="N149" s="121">
        <f>M149*H149</f>
        <v>0</v>
      </c>
      <c r="O149" s="121">
        <v>0</v>
      </c>
      <c r="P149" s="121">
        <f>O149*H149</f>
        <v>0</v>
      </c>
      <c r="Q149" s="121">
        <v>0</v>
      </c>
      <c r="R149" s="122">
        <f>Q149*H149</f>
        <v>0</v>
      </c>
      <c r="S149" s="25"/>
      <c r="T149" s="25"/>
      <c r="U149" s="25"/>
      <c r="V149" s="25"/>
      <c r="W149" s="25"/>
      <c r="X149" s="25"/>
      <c r="Y149" s="25"/>
      <c r="Z149" s="25"/>
      <c r="AA149" s="25"/>
      <c r="AB149" s="25"/>
      <c r="AC149" s="25"/>
      <c r="AP149" s="123" t="s">
        <v>214</v>
      </c>
      <c r="AR149" s="123" t="s">
        <v>145</v>
      </c>
      <c r="AS149" s="123" t="s">
        <v>67</v>
      </c>
      <c r="AW149" s="14" t="s">
        <v>144</v>
      </c>
      <c r="BC149" s="124" t="e">
        <f>IF(L149="základní",#REF!,0)</f>
        <v>#REF!</v>
      </c>
      <c r="BD149" s="124">
        <f>IF(L149="snížená",#REF!,0)</f>
        <v>0</v>
      </c>
      <c r="BE149" s="124">
        <f>IF(L149="zákl. přenesená",#REF!,0)</f>
        <v>0</v>
      </c>
      <c r="BF149" s="124">
        <f>IF(L149="sníž. přenesená",#REF!,0)</f>
        <v>0</v>
      </c>
      <c r="BG149" s="124">
        <f>IF(L149="nulová",#REF!,0)</f>
        <v>0</v>
      </c>
      <c r="BH149" s="14" t="s">
        <v>65</v>
      </c>
      <c r="BI149" s="124" t="e">
        <f>ROUND(#REF!*H149,2)</f>
        <v>#REF!</v>
      </c>
      <c r="BJ149" s="14" t="s">
        <v>214</v>
      </c>
      <c r="BK149" s="123" t="s">
        <v>569</v>
      </c>
    </row>
    <row r="150" spans="1:63" s="12" customFormat="1" ht="22.9" customHeight="1" x14ac:dyDescent="0.2">
      <c r="B150" s="103"/>
      <c r="D150" s="104" t="s">
        <v>56</v>
      </c>
      <c r="E150" s="125" t="s">
        <v>570</v>
      </c>
      <c r="F150" s="125" t="s">
        <v>571</v>
      </c>
      <c r="J150" s="103"/>
      <c r="K150" s="106"/>
      <c r="L150" s="107"/>
      <c r="M150" s="107"/>
      <c r="N150" s="108">
        <f>SUM(N151:N152)</f>
        <v>2.7673140000000003</v>
      </c>
      <c r="O150" s="107"/>
      <c r="P150" s="108">
        <f>SUM(P151:P152)</f>
        <v>0</v>
      </c>
      <c r="Q150" s="107"/>
      <c r="R150" s="109">
        <f>SUM(R151:R152)</f>
        <v>0.96254400000000007</v>
      </c>
      <c r="AP150" s="104" t="s">
        <v>67</v>
      </c>
      <c r="AR150" s="110" t="s">
        <v>56</v>
      </c>
      <c r="AS150" s="110" t="s">
        <v>65</v>
      </c>
      <c r="AW150" s="104" t="s">
        <v>144</v>
      </c>
      <c r="BI150" s="111" t="e">
        <f>SUM(BI151:BI152)</f>
        <v>#REF!</v>
      </c>
    </row>
    <row r="151" spans="1:63" s="2" customFormat="1" ht="33" customHeight="1" x14ac:dyDescent="0.2">
      <c r="A151" s="25"/>
      <c r="B151" s="112"/>
      <c r="C151" s="113" t="s">
        <v>204</v>
      </c>
      <c r="D151" s="113" t="s">
        <v>145</v>
      </c>
      <c r="E151" s="114" t="s">
        <v>572</v>
      </c>
      <c r="F151" s="115" t="s">
        <v>573</v>
      </c>
      <c r="G151" s="116" t="s">
        <v>178</v>
      </c>
      <c r="H151" s="117">
        <v>40.106000000000002</v>
      </c>
      <c r="I151" s="118"/>
      <c r="J151" s="26"/>
      <c r="K151" s="119" t="s">
        <v>1</v>
      </c>
      <c r="L151" s="120" t="s">
        <v>37</v>
      </c>
      <c r="M151" s="121">
        <v>6.9000000000000006E-2</v>
      </c>
      <c r="N151" s="121">
        <f>M151*H151</f>
        <v>2.7673140000000003</v>
      </c>
      <c r="O151" s="121">
        <v>0</v>
      </c>
      <c r="P151" s="121">
        <f>O151*H151</f>
        <v>0</v>
      </c>
      <c r="Q151" s="121">
        <v>2.4E-2</v>
      </c>
      <c r="R151" s="122">
        <f>Q151*H151</f>
        <v>0.96254400000000007</v>
      </c>
      <c r="S151" s="25"/>
      <c r="T151" s="25"/>
      <c r="U151" s="25"/>
      <c r="V151" s="25"/>
      <c r="W151" s="25"/>
      <c r="X151" s="25"/>
      <c r="Y151" s="25"/>
      <c r="Z151" s="25"/>
      <c r="AA151" s="25"/>
      <c r="AB151" s="25"/>
      <c r="AC151" s="25"/>
      <c r="AP151" s="123" t="s">
        <v>214</v>
      </c>
      <c r="AR151" s="123" t="s">
        <v>145</v>
      </c>
      <c r="AS151" s="123" t="s">
        <v>67</v>
      </c>
      <c r="AW151" s="14" t="s">
        <v>144</v>
      </c>
      <c r="BC151" s="124" t="e">
        <f>IF(L151="základní",#REF!,0)</f>
        <v>#REF!</v>
      </c>
      <c r="BD151" s="124">
        <f>IF(L151="snížená",#REF!,0)</f>
        <v>0</v>
      </c>
      <c r="BE151" s="124">
        <f>IF(L151="zákl. přenesená",#REF!,0)</f>
        <v>0</v>
      </c>
      <c r="BF151" s="124">
        <f>IF(L151="sníž. přenesená",#REF!,0)</f>
        <v>0</v>
      </c>
      <c r="BG151" s="124">
        <f>IF(L151="nulová",#REF!,0)</f>
        <v>0</v>
      </c>
      <c r="BH151" s="14" t="s">
        <v>65</v>
      </c>
      <c r="BI151" s="124" t="e">
        <f>ROUND(#REF!*H151,2)</f>
        <v>#REF!</v>
      </c>
      <c r="BJ151" s="14" t="s">
        <v>214</v>
      </c>
      <c r="BK151" s="123" t="s">
        <v>574</v>
      </c>
    </row>
    <row r="152" spans="1:63" s="2" customFormat="1" ht="24.2" customHeight="1" x14ac:dyDescent="0.2">
      <c r="A152" s="25"/>
      <c r="B152" s="112"/>
      <c r="C152" s="113" t="s">
        <v>8</v>
      </c>
      <c r="D152" s="113" t="s">
        <v>145</v>
      </c>
      <c r="E152" s="114" t="s">
        <v>575</v>
      </c>
      <c r="F152" s="115" t="s">
        <v>576</v>
      </c>
      <c r="G152" s="116" t="s">
        <v>339</v>
      </c>
      <c r="H152" s="117">
        <v>14.157</v>
      </c>
      <c r="I152" s="118"/>
      <c r="J152" s="26"/>
      <c r="K152" s="119" t="s">
        <v>1</v>
      </c>
      <c r="L152" s="120" t="s">
        <v>37</v>
      </c>
      <c r="M152" s="121">
        <v>0</v>
      </c>
      <c r="N152" s="121">
        <f>M152*H152</f>
        <v>0</v>
      </c>
      <c r="O152" s="121">
        <v>0</v>
      </c>
      <c r="P152" s="121">
        <f>O152*H152</f>
        <v>0</v>
      </c>
      <c r="Q152" s="121">
        <v>0</v>
      </c>
      <c r="R152" s="122">
        <f>Q152*H152</f>
        <v>0</v>
      </c>
      <c r="S152" s="25"/>
      <c r="T152" s="25"/>
      <c r="U152" s="25"/>
      <c r="V152" s="25"/>
      <c r="W152" s="25"/>
      <c r="X152" s="25"/>
      <c r="Y152" s="25"/>
      <c r="Z152" s="25"/>
      <c r="AA152" s="25"/>
      <c r="AB152" s="25"/>
      <c r="AC152" s="25"/>
      <c r="AP152" s="123" t="s">
        <v>214</v>
      </c>
      <c r="AR152" s="123" t="s">
        <v>145</v>
      </c>
      <c r="AS152" s="123" t="s">
        <v>67</v>
      </c>
      <c r="AW152" s="14" t="s">
        <v>144</v>
      </c>
      <c r="BC152" s="124" t="e">
        <f>IF(L152="základní",#REF!,0)</f>
        <v>#REF!</v>
      </c>
      <c r="BD152" s="124">
        <f>IF(L152="snížená",#REF!,0)</f>
        <v>0</v>
      </c>
      <c r="BE152" s="124">
        <f>IF(L152="zákl. přenesená",#REF!,0)</f>
        <v>0</v>
      </c>
      <c r="BF152" s="124">
        <f>IF(L152="sníž. přenesená",#REF!,0)</f>
        <v>0</v>
      </c>
      <c r="BG152" s="124">
        <f>IF(L152="nulová",#REF!,0)</f>
        <v>0</v>
      </c>
      <c r="BH152" s="14" t="s">
        <v>65</v>
      </c>
      <c r="BI152" s="124" t="e">
        <f>ROUND(#REF!*H152,2)</f>
        <v>#REF!</v>
      </c>
      <c r="BJ152" s="14" t="s">
        <v>214</v>
      </c>
      <c r="BK152" s="123" t="s">
        <v>577</v>
      </c>
    </row>
    <row r="153" spans="1:63" s="12" customFormat="1" ht="22.9" customHeight="1" x14ac:dyDescent="0.2">
      <c r="B153" s="103"/>
      <c r="D153" s="104" t="s">
        <v>56</v>
      </c>
      <c r="E153" s="125" t="s">
        <v>273</v>
      </c>
      <c r="F153" s="125" t="s">
        <v>274</v>
      </c>
      <c r="J153" s="103"/>
      <c r="K153" s="106"/>
      <c r="L153" s="107"/>
      <c r="M153" s="107"/>
      <c r="N153" s="108">
        <f>SUM(N154:N166)</f>
        <v>328.90899200000007</v>
      </c>
      <c r="O153" s="107"/>
      <c r="P153" s="108">
        <f>SUM(P154:P166)</f>
        <v>4.0207416499999997</v>
      </c>
      <c r="Q153" s="107"/>
      <c r="R153" s="109">
        <f>SUM(R154:R166)</f>
        <v>4.4660260000000003</v>
      </c>
      <c r="AP153" s="104" t="s">
        <v>67</v>
      </c>
      <c r="AR153" s="110" t="s">
        <v>56</v>
      </c>
      <c r="AS153" s="110" t="s">
        <v>65</v>
      </c>
      <c r="AW153" s="104" t="s">
        <v>144</v>
      </c>
      <c r="BI153" s="111" t="e">
        <f>SUM(BI154:BI166)</f>
        <v>#REF!</v>
      </c>
    </row>
    <row r="154" spans="1:63" s="2" customFormat="1" ht="24.2" customHeight="1" x14ac:dyDescent="0.2">
      <c r="A154" s="25"/>
      <c r="B154" s="112"/>
      <c r="C154" s="113" t="s">
        <v>214</v>
      </c>
      <c r="D154" s="113" t="s">
        <v>145</v>
      </c>
      <c r="E154" s="114" t="s">
        <v>578</v>
      </c>
      <c r="F154" s="115" t="s">
        <v>579</v>
      </c>
      <c r="G154" s="116" t="s">
        <v>198</v>
      </c>
      <c r="H154" s="117">
        <v>114.074</v>
      </c>
      <c r="I154" s="118"/>
      <c r="J154" s="26"/>
      <c r="K154" s="119" t="s">
        <v>1</v>
      </c>
      <c r="L154" s="120" t="s">
        <v>37</v>
      </c>
      <c r="M154" s="121">
        <v>1.276</v>
      </c>
      <c r="N154" s="121">
        <f t="shared" ref="N154:N166" si="3">M154*H154</f>
        <v>145.558424</v>
      </c>
      <c r="O154" s="121">
        <v>1.363E-2</v>
      </c>
      <c r="P154" s="121">
        <f t="shared" ref="P154:P166" si="4">O154*H154</f>
        <v>1.5548286199999999</v>
      </c>
      <c r="Q154" s="121">
        <v>1.4E-2</v>
      </c>
      <c r="R154" s="122">
        <f t="shared" ref="R154:R166" si="5">Q154*H154</f>
        <v>1.5970359999999999</v>
      </c>
      <c r="S154" s="25"/>
      <c r="T154" s="25"/>
      <c r="U154" s="25"/>
      <c r="V154" s="25"/>
      <c r="W154" s="25"/>
      <c r="X154" s="25"/>
      <c r="Y154" s="25"/>
      <c r="Z154" s="25"/>
      <c r="AA154" s="25"/>
      <c r="AB154" s="25"/>
      <c r="AC154" s="25"/>
      <c r="AP154" s="123" t="s">
        <v>214</v>
      </c>
      <c r="AR154" s="123" t="s">
        <v>145</v>
      </c>
      <c r="AS154" s="123" t="s">
        <v>67</v>
      </c>
      <c r="AW154" s="14" t="s">
        <v>144</v>
      </c>
      <c r="BC154" s="124" t="e">
        <f>IF(L154="základní",#REF!,0)</f>
        <v>#REF!</v>
      </c>
      <c r="BD154" s="124">
        <f>IF(L154="snížená",#REF!,0)</f>
        <v>0</v>
      </c>
      <c r="BE154" s="124">
        <f>IF(L154="zákl. přenesená",#REF!,0)</f>
        <v>0</v>
      </c>
      <c r="BF154" s="124">
        <f>IF(L154="sníž. přenesená",#REF!,0)</f>
        <v>0</v>
      </c>
      <c r="BG154" s="124">
        <f>IF(L154="nulová",#REF!,0)</f>
        <v>0</v>
      </c>
      <c r="BH154" s="14" t="s">
        <v>65</v>
      </c>
      <c r="BI154" s="124" t="e">
        <f>ROUND(#REF!*H154,2)</f>
        <v>#REF!</v>
      </c>
      <c r="BJ154" s="14" t="s">
        <v>214</v>
      </c>
      <c r="BK154" s="123" t="s">
        <v>580</v>
      </c>
    </row>
    <row r="155" spans="1:63" s="2" customFormat="1" ht="16.5" customHeight="1" x14ac:dyDescent="0.2">
      <c r="A155" s="25"/>
      <c r="B155" s="112"/>
      <c r="C155" s="113" t="s">
        <v>218</v>
      </c>
      <c r="D155" s="113" t="s">
        <v>145</v>
      </c>
      <c r="E155" s="114" t="s">
        <v>284</v>
      </c>
      <c r="F155" s="115" t="s">
        <v>285</v>
      </c>
      <c r="G155" s="116" t="s">
        <v>178</v>
      </c>
      <c r="H155" s="117">
        <v>189.17699999999999</v>
      </c>
      <c r="I155" s="118"/>
      <c r="J155" s="26"/>
      <c r="K155" s="119" t="s">
        <v>1</v>
      </c>
      <c r="L155" s="120" t="s">
        <v>37</v>
      </c>
      <c r="M155" s="121">
        <v>0.09</v>
      </c>
      <c r="N155" s="121">
        <f t="shared" si="3"/>
        <v>17.025929999999999</v>
      </c>
      <c r="O155" s="121">
        <v>0</v>
      </c>
      <c r="P155" s="121">
        <f t="shared" si="4"/>
        <v>0</v>
      </c>
      <c r="Q155" s="121">
        <v>1.4999999999999999E-2</v>
      </c>
      <c r="R155" s="122">
        <f t="shared" si="5"/>
        <v>2.8376549999999998</v>
      </c>
      <c r="S155" s="25"/>
      <c r="T155" s="25"/>
      <c r="U155" s="25"/>
      <c r="V155" s="25"/>
      <c r="W155" s="25"/>
      <c r="X155" s="25"/>
      <c r="Y155" s="25"/>
      <c r="Z155" s="25"/>
      <c r="AA155" s="25"/>
      <c r="AB155" s="25"/>
      <c r="AC155" s="25"/>
      <c r="AP155" s="123" t="s">
        <v>214</v>
      </c>
      <c r="AR155" s="123" t="s">
        <v>145</v>
      </c>
      <c r="AS155" s="123" t="s">
        <v>67</v>
      </c>
      <c r="AW155" s="14" t="s">
        <v>144</v>
      </c>
      <c r="BC155" s="124" t="e">
        <f>IF(L155="základní",#REF!,0)</f>
        <v>#REF!</v>
      </c>
      <c r="BD155" s="124">
        <f>IF(L155="snížená",#REF!,0)</f>
        <v>0</v>
      </c>
      <c r="BE155" s="124">
        <f>IF(L155="zákl. přenesená",#REF!,0)</f>
        <v>0</v>
      </c>
      <c r="BF155" s="124">
        <f>IF(L155="sníž. přenesená",#REF!,0)</f>
        <v>0</v>
      </c>
      <c r="BG155" s="124">
        <f>IF(L155="nulová",#REF!,0)</f>
        <v>0</v>
      </c>
      <c r="BH155" s="14" t="s">
        <v>65</v>
      </c>
      <c r="BI155" s="124" t="e">
        <f>ROUND(#REF!*H155,2)</f>
        <v>#REF!</v>
      </c>
      <c r="BJ155" s="14" t="s">
        <v>214</v>
      </c>
      <c r="BK155" s="123" t="s">
        <v>581</v>
      </c>
    </row>
    <row r="156" spans="1:63" s="2" customFormat="1" ht="24.2" customHeight="1" x14ac:dyDescent="0.2">
      <c r="A156" s="25"/>
      <c r="B156" s="112"/>
      <c r="C156" s="113" t="s">
        <v>222</v>
      </c>
      <c r="D156" s="113" t="s">
        <v>145</v>
      </c>
      <c r="E156" s="114" t="s">
        <v>295</v>
      </c>
      <c r="F156" s="115" t="s">
        <v>296</v>
      </c>
      <c r="G156" s="116" t="s">
        <v>178</v>
      </c>
      <c r="H156" s="117">
        <v>189.17699999999999</v>
      </c>
      <c r="I156" s="118"/>
      <c r="J156" s="26"/>
      <c r="K156" s="119" t="s">
        <v>1</v>
      </c>
      <c r="L156" s="120" t="s">
        <v>37</v>
      </c>
      <c r="M156" s="121">
        <v>0.41</v>
      </c>
      <c r="N156" s="121">
        <f t="shared" si="3"/>
        <v>77.562569999999994</v>
      </c>
      <c r="O156" s="121">
        <v>0</v>
      </c>
      <c r="P156" s="121">
        <f t="shared" si="4"/>
        <v>0</v>
      </c>
      <c r="Q156" s="121">
        <v>0</v>
      </c>
      <c r="R156" s="122">
        <f t="shared" si="5"/>
        <v>0</v>
      </c>
      <c r="S156" s="25"/>
      <c r="T156" s="25"/>
      <c r="U156" s="25"/>
      <c r="V156" s="25"/>
      <c r="W156" s="25"/>
      <c r="X156" s="25"/>
      <c r="Y156" s="25"/>
      <c r="Z156" s="25"/>
      <c r="AA156" s="25"/>
      <c r="AB156" s="25"/>
      <c r="AC156" s="25"/>
      <c r="AP156" s="123" t="s">
        <v>214</v>
      </c>
      <c r="AR156" s="123" t="s">
        <v>145</v>
      </c>
      <c r="AS156" s="123" t="s">
        <v>67</v>
      </c>
      <c r="AW156" s="14" t="s">
        <v>144</v>
      </c>
      <c r="BC156" s="124" t="e">
        <f>IF(L156="základní",#REF!,0)</f>
        <v>#REF!</v>
      </c>
      <c r="BD156" s="124">
        <f>IF(L156="snížená",#REF!,0)</f>
        <v>0</v>
      </c>
      <c r="BE156" s="124">
        <f>IF(L156="zákl. přenesená",#REF!,0)</f>
        <v>0</v>
      </c>
      <c r="BF156" s="124">
        <f>IF(L156="sníž. přenesená",#REF!,0)</f>
        <v>0</v>
      </c>
      <c r="BG156" s="124">
        <f>IF(L156="nulová",#REF!,0)</f>
        <v>0</v>
      </c>
      <c r="BH156" s="14" t="s">
        <v>65</v>
      </c>
      <c r="BI156" s="124" t="e">
        <f>ROUND(#REF!*H156,2)</f>
        <v>#REF!</v>
      </c>
      <c r="BJ156" s="14" t="s">
        <v>214</v>
      </c>
      <c r="BK156" s="123" t="s">
        <v>582</v>
      </c>
    </row>
    <row r="157" spans="1:63" s="2" customFormat="1" ht="16.5" customHeight="1" x14ac:dyDescent="0.2">
      <c r="A157" s="25"/>
      <c r="B157" s="112"/>
      <c r="C157" s="126" t="s">
        <v>226</v>
      </c>
      <c r="D157" s="126" t="s">
        <v>242</v>
      </c>
      <c r="E157" s="127" t="s">
        <v>299</v>
      </c>
      <c r="F157" s="128" t="s">
        <v>300</v>
      </c>
      <c r="G157" s="129" t="s">
        <v>178</v>
      </c>
      <c r="H157" s="130">
        <v>208.095</v>
      </c>
      <c r="I157" s="131"/>
      <c r="J157" s="132"/>
      <c r="K157" s="133" t="s">
        <v>1</v>
      </c>
      <c r="L157" s="134" t="s">
        <v>37</v>
      </c>
      <c r="M157" s="121">
        <v>0</v>
      </c>
      <c r="N157" s="121">
        <f t="shared" si="3"/>
        <v>0</v>
      </c>
      <c r="O157" s="121">
        <v>1.023E-2</v>
      </c>
      <c r="P157" s="121">
        <f t="shared" si="4"/>
        <v>2.12881185</v>
      </c>
      <c r="Q157" s="121">
        <v>0</v>
      </c>
      <c r="R157" s="122">
        <f t="shared" si="5"/>
        <v>0</v>
      </c>
      <c r="S157" s="25"/>
      <c r="T157" s="25"/>
      <c r="U157" s="25"/>
      <c r="V157" s="25"/>
      <c r="W157" s="25"/>
      <c r="X157" s="25"/>
      <c r="Y157" s="25"/>
      <c r="Z157" s="25"/>
      <c r="AA157" s="25"/>
      <c r="AB157" s="25"/>
      <c r="AC157" s="25"/>
      <c r="AP157" s="123" t="s">
        <v>267</v>
      </c>
      <c r="AR157" s="123" t="s">
        <v>242</v>
      </c>
      <c r="AS157" s="123" t="s">
        <v>67</v>
      </c>
      <c r="AW157" s="14" t="s">
        <v>144</v>
      </c>
      <c r="BC157" s="124" t="e">
        <f>IF(L157="základní",#REF!,0)</f>
        <v>#REF!</v>
      </c>
      <c r="BD157" s="124">
        <f>IF(L157="snížená",#REF!,0)</f>
        <v>0</v>
      </c>
      <c r="BE157" s="124">
        <f>IF(L157="zákl. přenesená",#REF!,0)</f>
        <v>0</v>
      </c>
      <c r="BF157" s="124">
        <f>IF(L157="sníž. přenesená",#REF!,0)</f>
        <v>0</v>
      </c>
      <c r="BG157" s="124">
        <f>IF(L157="nulová",#REF!,0)</f>
        <v>0</v>
      </c>
      <c r="BH157" s="14" t="s">
        <v>65</v>
      </c>
      <c r="BI157" s="124" t="e">
        <f>ROUND(#REF!*H157,2)</f>
        <v>#REF!</v>
      </c>
      <c r="BJ157" s="14" t="s">
        <v>214</v>
      </c>
      <c r="BK157" s="123" t="s">
        <v>583</v>
      </c>
    </row>
    <row r="158" spans="1:63" s="2" customFormat="1" ht="21.75" customHeight="1" x14ac:dyDescent="0.2">
      <c r="A158" s="25"/>
      <c r="B158" s="112"/>
      <c r="C158" s="113" t="s">
        <v>230</v>
      </c>
      <c r="D158" s="113" t="s">
        <v>145</v>
      </c>
      <c r="E158" s="114" t="s">
        <v>584</v>
      </c>
      <c r="F158" s="115" t="s">
        <v>585</v>
      </c>
      <c r="G158" s="116" t="s">
        <v>198</v>
      </c>
      <c r="H158" s="117">
        <v>646.98500000000001</v>
      </c>
      <c r="I158" s="118"/>
      <c r="J158" s="26"/>
      <c r="K158" s="119" t="s">
        <v>1</v>
      </c>
      <c r="L158" s="120" t="s">
        <v>37</v>
      </c>
      <c r="M158" s="121">
        <v>6.0999999999999999E-2</v>
      </c>
      <c r="N158" s="121">
        <f t="shared" si="3"/>
        <v>39.466085</v>
      </c>
      <c r="O158" s="121">
        <v>0</v>
      </c>
      <c r="P158" s="121">
        <f t="shared" si="4"/>
        <v>0</v>
      </c>
      <c r="Q158" s="121">
        <v>0</v>
      </c>
      <c r="R158" s="122">
        <f t="shared" si="5"/>
        <v>0</v>
      </c>
      <c r="S158" s="25"/>
      <c r="T158" s="25"/>
      <c r="U158" s="25"/>
      <c r="V158" s="25"/>
      <c r="W158" s="25"/>
      <c r="X158" s="25"/>
      <c r="Y158" s="25"/>
      <c r="Z158" s="25"/>
      <c r="AA158" s="25"/>
      <c r="AB158" s="25"/>
      <c r="AC158" s="25"/>
      <c r="AP158" s="123" t="s">
        <v>214</v>
      </c>
      <c r="AR158" s="123" t="s">
        <v>145</v>
      </c>
      <c r="AS158" s="123" t="s">
        <v>67</v>
      </c>
      <c r="AW158" s="14" t="s">
        <v>144</v>
      </c>
      <c r="BC158" s="124" t="e">
        <f>IF(L158="základní",#REF!,0)</f>
        <v>#REF!</v>
      </c>
      <c r="BD158" s="124">
        <f>IF(L158="snížená",#REF!,0)</f>
        <v>0</v>
      </c>
      <c r="BE158" s="124">
        <f>IF(L158="zákl. přenesená",#REF!,0)</f>
        <v>0</v>
      </c>
      <c r="BF158" s="124">
        <f>IF(L158="sníž. přenesená",#REF!,0)</f>
        <v>0</v>
      </c>
      <c r="BG158" s="124">
        <f>IF(L158="nulová",#REF!,0)</f>
        <v>0</v>
      </c>
      <c r="BH158" s="14" t="s">
        <v>65</v>
      </c>
      <c r="BI158" s="124" t="e">
        <f>ROUND(#REF!*H158,2)</f>
        <v>#REF!</v>
      </c>
      <c r="BJ158" s="14" t="s">
        <v>214</v>
      </c>
      <c r="BK158" s="123" t="s">
        <v>586</v>
      </c>
    </row>
    <row r="159" spans="1:63" s="2" customFormat="1" ht="16.5" customHeight="1" x14ac:dyDescent="0.2">
      <c r="A159" s="25"/>
      <c r="B159" s="112"/>
      <c r="C159" s="113" t="s">
        <v>7</v>
      </c>
      <c r="D159" s="113" t="s">
        <v>145</v>
      </c>
      <c r="E159" s="114" t="s">
        <v>587</v>
      </c>
      <c r="F159" s="115" t="s">
        <v>588</v>
      </c>
      <c r="G159" s="116" t="s">
        <v>198</v>
      </c>
      <c r="H159" s="117">
        <v>646.98500000000001</v>
      </c>
      <c r="I159" s="118"/>
      <c r="J159" s="26"/>
      <c r="K159" s="119" t="s">
        <v>1</v>
      </c>
      <c r="L159" s="120" t="s">
        <v>37</v>
      </c>
      <c r="M159" s="121">
        <v>6.0999999999999999E-2</v>
      </c>
      <c r="N159" s="121">
        <f t="shared" si="3"/>
        <v>39.466085</v>
      </c>
      <c r="O159" s="121">
        <v>0</v>
      </c>
      <c r="P159" s="121">
        <f t="shared" si="4"/>
        <v>0</v>
      </c>
      <c r="Q159" s="121">
        <v>0</v>
      </c>
      <c r="R159" s="122">
        <f t="shared" si="5"/>
        <v>0</v>
      </c>
      <c r="S159" s="25"/>
      <c r="T159" s="25"/>
      <c r="U159" s="25"/>
      <c r="V159" s="25"/>
      <c r="W159" s="25"/>
      <c r="X159" s="25"/>
      <c r="Y159" s="25"/>
      <c r="Z159" s="25"/>
      <c r="AA159" s="25"/>
      <c r="AB159" s="25"/>
      <c r="AC159" s="25"/>
      <c r="AP159" s="123" t="s">
        <v>214</v>
      </c>
      <c r="AR159" s="123" t="s">
        <v>145</v>
      </c>
      <c r="AS159" s="123" t="s">
        <v>67</v>
      </c>
      <c r="AW159" s="14" t="s">
        <v>144</v>
      </c>
      <c r="BC159" s="124" t="e">
        <f>IF(L159="základní",#REF!,0)</f>
        <v>#REF!</v>
      </c>
      <c r="BD159" s="124">
        <f>IF(L159="snížená",#REF!,0)</f>
        <v>0</v>
      </c>
      <c r="BE159" s="124">
        <f>IF(L159="zákl. přenesená",#REF!,0)</f>
        <v>0</v>
      </c>
      <c r="BF159" s="124">
        <f>IF(L159="sníž. přenesená",#REF!,0)</f>
        <v>0</v>
      </c>
      <c r="BG159" s="124">
        <f>IF(L159="nulová",#REF!,0)</f>
        <v>0</v>
      </c>
      <c r="BH159" s="14" t="s">
        <v>65</v>
      </c>
      <c r="BI159" s="124" t="e">
        <f>ROUND(#REF!*H159,2)</f>
        <v>#REF!</v>
      </c>
      <c r="BJ159" s="14" t="s">
        <v>214</v>
      </c>
      <c r="BK159" s="123" t="s">
        <v>589</v>
      </c>
    </row>
    <row r="160" spans="1:63" s="2" customFormat="1" ht="24.2" customHeight="1" x14ac:dyDescent="0.2">
      <c r="A160" s="25"/>
      <c r="B160" s="112"/>
      <c r="C160" s="126" t="s">
        <v>237</v>
      </c>
      <c r="D160" s="126" t="s">
        <v>242</v>
      </c>
      <c r="E160" s="127" t="s">
        <v>590</v>
      </c>
      <c r="F160" s="128" t="s">
        <v>591</v>
      </c>
      <c r="G160" s="129" t="s">
        <v>198</v>
      </c>
      <c r="H160" s="130">
        <v>672.86400000000003</v>
      </c>
      <c r="I160" s="131"/>
      <c r="J160" s="132"/>
      <c r="K160" s="133" t="s">
        <v>1</v>
      </c>
      <c r="L160" s="134" t="s">
        <v>37</v>
      </c>
      <c r="M160" s="121">
        <v>0</v>
      </c>
      <c r="N160" s="121">
        <f t="shared" si="3"/>
        <v>0</v>
      </c>
      <c r="O160" s="121">
        <v>2.0000000000000001E-4</v>
      </c>
      <c r="P160" s="121">
        <f t="shared" si="4"/>
        <v>0.13457280000000002</v>
      </c>
      <c r="Q160" s="121">
        <v>0</v>
      </c>
      <c r="R160" s="122">
        <f t="shared" si="5"/>
        <v>0</v>
      </c>
      <c r="S160" s="25"/>
      <c r="T160" s="25"/>
      <c r="U160" s="25"/>
      <c r="V160" s="25"/>
      <c r="W160" s="25"/>
      <c r="X160" s="25"/>
      <c r="Y160" s="25"/>
      <c r="Z160" s="25"/>
      <c r="AA160" s="25"/>
      <c r="AB160" s="25"/>
      <c r="AC160" s="25"/>
      <c r="AP160" s="123" t="s">
        <v>267</v>
      </c>
      <c r="AR160" s="123" t="s">
        <v>242</v>
      </c>
      <c r="AS160" s="123" t="s">
        <v>67</v>
      </c>
      <c r="AW160" s="14" t="s">
        <v>144</v>
      </c>
      <c r="BC160" s="124" t="e">
        <f>IF(L160="základní",#REF!,0)</f>
        <v>#REF!</v>
      </c>
      <c r="BD160" s="124">
        <f>IF(L160="snížená",#REF!,0)</f>
        <v>0</v>
      </c>
      <c r="BE160" s="124">
        <f>IF(L160="zákl. přenesená",#REF!,0)</f>
        <v>0</v>
      </c>
      <c r="BF160" s="124">
        <f>IF(L160="sníž. přenesená",#REF!,0)</f>
        <v>0</v>
      </c>
      <c r="BG160" s="124">
        <f>IF(L160="nulová",#REF!,0)</f>
        <v>0</v>
      </c>
      <c r="BH160" s="14" t="s">
        <v>65</v>
      </c>
      <c r="BI160" s="124" t="e">
        <f>ROUND(#REF!*H160,2)</f>
        <v>#REF!</v>
      </c>
      <c r="BJ160" s="14" t="s">
        <v>214</v>
      </c>
      <c r="BK160" s="123" t="s">
        <v>592</v>
      </c>
    </row>
    <row r="161" spans="1:63" s="2" customFormat="1" ht="21.75" customHeight="1" x14ac:dyDescent="0.2">
      <c r="A161" s="25"/>
      <c r="B161" s="112"/>
      <c r="C161" s="113" t="s">
        <v>241</v>
      </c>
      <c r="D161" s="113" t="s">
        <v>145</v>
      </c>
      <c r="E161" s="114" t="s">
        <v>303</v>
      </c>
      <c r="F161" s="115" t="s">
        <v>593</v>
      </c>
      <c r="G161" s="116" t="s">
        <v>178</v>
      </c>
      <c r="H161" s="117">
        <v>2.089</v>
      </c>
      <c r="I161" s="118"/>
      <c r="J161" s="26"/>
      <c r="K161" s="119" t="s">
        <v>1</v>
      </c>
      <c r="L161" s="120" t="s">
        <v>37</v>
      </c>
      <c r="M161" s="121">
        <v>0.16</v>
      </c>
      <c r="N161" s="121">
        <f t="shared" si="3"/>
        <v>0.33423999999999998</v>
      </c>
      <c r="O161" s="121">
        <v>0</v>
      </c>
      <c r="P161" s="121">
        <f t="shared" si="4"/>
        <v>0</v>
      </c>
      <c r="Q161" s="121">
        <v>1.4999999999999999E-2</v>
      </c>
      <c r="R161" s="122">
        <f t="shared" si="5"/>
        <v>3.1335000000000002E-2</v>
      </c>
      <c r="S161" s="25"/>
      <c r="T161" s="25"/>
      <c r="U161" s="25"/>
      <c r="V161" s="25"/>
      <c r="W161" s="25"/>
      <c r="X161" s="25"/>
      <c r="Y161" s="25"/>
      <c r="Z161" s="25"/>
      <c r="AA161" s="25"/>
      <c r="AB161" s="25"/>
      <c r="AC161" s="25"/>
      <c r="AP161" s="123" t="s">
        <v>214</v>
      </c>
      <c r="AR161" s="123" t="s">
        <v>145</v>
      </c>
      <c r="AS161" s="123" t="s">
        <v>67</v>
      </c>
      <c r="AW161" s="14" t="s">
        <v>144</v>
      </c>
      <c r="BC161" s="124" t="e">
        <f>IF(L161="základní",#REF!,0)</f>
        <v>#REF!</v>
      </c>
      <c r="BD161" s="124">
        <f>IF(L161="snížená",#REF!,0)</f>
        <v>0</v>
      </c>
      <c r="BE161" s="124">
        <f>IF(L161="zákl. přenesená",#REF!,0)</f>
        <v>0</v>
      </c>
      <c r="BF161" s="124">
        <f>IF(L161="sníž. přenesená",#REF!,0)</f>
        <v>0</v>
      </c>
      <c r="BG161" s="124">
        <f>IF(L161="nulová",#REF!,0)</f>
        <v>0</v>
      </c>
      <c r="BH161" s="14" t="s">
        <v>65</v>
      </c>
      <c r="BI161" s="124" t="e">
        <f>ROUND(#REF!*H161,2)</f>
        <v>#REF!</v>
      </c>
      <c r="BJ161" s="14" t="s">
        <v>214</v>
      </c>
      <c r="BK161" s="123" t="s">
        <v>594</v>
      </c>
    </row>
    <row r="162" spans="1:63" s="2" customFormat="1" ht="24.2" customHeight="1" x14ac:dyDescent="0.2">
      <c r="A162" s="25"/>
      <c r="B162" s="112"/>
      <c r="C162" s="113" t="s">
        <v>246</v>
      </c>
      <c r="D162" s="113" t="s">
        <v>145</v>
      </c>
      <c r="E162" s="114" t="s">
        <v>307</v>
      </c>
      <c r="F162" s="115" t="s">
        <v>595</v>
      </c>
      <c r="G162" s="116" t="s">
        <v>178</v>
      </c>
      <c r="H162" s="117">
        <v>2.089</v>
      </c>
      <c r="I162" s="118"/>
      <c r="J162" s="26"/>
      <c r="K162" s="119" t="s">
        <v>1</v>
      </c>
      <c r="L162" s="120" t="s">
        <v>37</v>
      </c>
      <c r="M162" s="121">
        <v>0.80200000000000005</v>
      </c>
      <c r="N162" s="121">
        <f t="shared" si="3"/>
        <v>1.675378</v>
      </c>
      <c r="O162" s="121">
        <v>0</v>
      </c>
      <c r="P162" s="121">
        <f t="shared" si="4"/>
        <v>0</v>
      </c>
      <c r="Q162" s="121">
        <v>0</v>
      </c>
      <c r="R162" s="122">
        <f t="shared" si="5"/>
        <v>0</v>
      </c>
      <c r="S162" s="25"/>
      <c r="T162" s="25"/>
      <c r="U162" s="25"/>
      <c r="V162" s="25"/>
      <c r="W162" s="25"/>
      <c r="X162" s="25"/>
      <c r="Y162" s="25"/>
      <c r="Z162" s="25"/>
      <c r="AA162" s="25"/>
      <c r="AB162" s="25"/>
      <c r="AC162" s="25"/>
      <c r="AP162" s="123" t="s">
        <v>214</v>
      </c>
      <c r="AR162" s="123" t="s">
        <v>145</v>
      </c>
      <c r="AS162" s="123" t="s">
        <v>67</v>
      </c>
      <c r="AW162" s="14" t="s">
        <v>144</v>
      </c>
      <c r="BC162" s="124" t="e">
        <f>IF(L162="základní",#REF!,0)</f>
        <v>#REF!</v>
      </c>
      <c r="BD162" s="124">
        <f>IF(L162="snížená",#REF!,0)</f>
        <v>0</v>
      </c>
      <c r="BE162" s="124">
        <f>IF(L162="zákl. přenesená",#REF!,0)</f>
        <v>0</v>
      </c>
      <c r="BF162" s="124">
        <f>IF(L162="sníž. přenesená",#REF!,0)</f>
        <v>0</v>
      </c>
      <c r="BG162" s="124">
        <f>IF(L162="nulová",#REF!,0)</f>
        <v>0</v>
      </c>
      <c r="BH162" s="14" t="s">
        <v>65</v>
      </c>
      <c r="BI162" s="124" t="e">
        <f>ROUND(#REF!*H162,2)</f>
        <v>#REF!</v>
      </c>
      <c r="BJ162" s="14" t="s">
        <v>214</v>
      </c>
      <c r="BK162" s="123" t="s">
        <v>596</v>
      </c>
    </row>
    <row r="163" spans="1:63" s="2" customFormat="1" ht="33" customHeight="1" x14ac:dyDescent="0.2">
      <c r="A163" s="25"/>
      <c r="B163" s="112"/>
      <c r="C163" s="126" t="s">
        <v>252</v>
      </c>
      <c r="D163" s="126" t="s">
        <v>242</v>
      </c>
      <c r="E163" s="127" t="s">
        <v>311</v>
      </c>
      <c r="F163" s="128" t="s">
        <v>312</v>
      </c>
      <c r="G163" s="129" t="s">
        <v>155</v>
      </c>
      <c r="H163" s="130">
        <v>0.13800000000000001</v>
      </c>
      <c r="I163" s="131"/>
      <c r="J163" s="132"/>
      <c r="K163" s="133" t="s">
        <v>1</v>
      </c>
      <c r="L163" s="134" t="s">
        <v>37</v>
      </c>
      <c r="M163" s="121">
        <v>0</v>
      </c>
      <c r="N163" s="121">
        <f t="shared" si="3"/>
        <v>0</v>
      </c>
      <c r="O163" s="121">
        <v>0.55000000000000004</v>
      </c>
      <c r="P163" s="121">
        <f t="shared" si="4"/>
        <v>7.5900000000000009E-2</v>
      </c>
      <c r="Q163" s="121">
        <v>0</v>
      </c>
      <c r="R163" s="122">
        <f t="shared" si="5"/>
        <v>0</v>
      </c>
      <c r="S163" s="25"/>
      <c r="T163" s="25"/>
      <c r="U163" s="25"/>
      <c r="V163" s="25"/>
      <c r="W163" s="25"/>
      <c r="X163" s="25"/>
      <c r="Y163" s="25"/>
      <c r="Z163" s="25"/>
      <c r="AA163" s="25"/>
      <c r="AB163" s="25"/>
      <c r="AC163" s="25"/>
      <c r="AP163" s="123" t="s">
        <v>267</v>
      </c>
      <c r="AR163" s="123" t="s">
        <v>242</v>
      </c>
      <c r="AS163" s="123" t="s">
        <v>67</v>
      </c>
      <c r="AW163" s="14" t="s">
        <v>144</v>
      </c>
      <c r="BC163" s="124" t="e">
        <f>IF(L163="základní",#REF!,0)</f>
        <v>#REF!</v>
      </c>
      <c r="BD163" s="124">
        <f>IF(L163="snížená",#REF!,0)</f>
        <v>0</v>
      </c>
      <c r="BE163" s="124">
        <f>IF(L163="zákl. přenesená",#REF!,0)</f>
        <v>0</v>
      </c>
      <c r="BF163" s="124">
        <f>IF(L163="sníž. přenesená",#REF!,0)</f>
        <v>0</v>
      </c>
      <c r="BG163" s="124">
        <f>IF(L163="nulová",#REF!,0)</f>
        <v>0</v>
      </c>
      <c r="BH163" s="14" t="s">
        <v>65</v>
      </c>
      <c r="BI163" s="124" t="e">
        <f>ROUND(#REF!*H163,2)</f>
        <v>#REF!</v>
      </c>
      <c r="BJ163" s="14" t="s">
        <v>214</v>
      </c>
      <c r="BK163" s="123" t="s">
        <v>597</v>
      </c>
    </row>
    <row r="164" spans="1:63" s="2" customFormat="1" ht="33" customHeight="1" x14ac:dyDescent="0.2">
      <c r="A164" s="25"/>
      <c r="B164" s="112"/>
      <c r="C164" s="113" t="s">
        <v>260</v>
      </c>
      <c r="D164" s="113" t="s">
        <v>145</v>
      </c>
      <c r="E164" s="114" t="s">
        <v>315</v>
      </c>
      <c r="F164" s="115" t="s">
        <v>316</v>
      </c>
      <c r="G164" s="116" t="s">
        <v>155</v>
      </c>
      <c r="H164" s="117">
        <v>5.0129999999999999</v>
      </c>
      <c r="I164" s="118"/>
      <c r="J164" s="26"/>
      <c r="K164" s="119" t="s">
        <v>1</v>
      </c>
      <c r="L164" s="120" t="s">
        <v>37</v>
      </c>
      <c r="M164" s="121">
        <v>1.56</v>
      </c>
      <c r="N164" s="121">
        <f t="shared" si="3"/>
        <v>7.8202800000000003</v>
      </c>
      <c r="O164" s="121">
        <v>1.89E-3</v>
      </c>
      <c r="P164" s="121">
        <f t="shared" si="4"/>
        <v>9.4745699999999999E-3</v>
      </c>
      <c r="Q164" s="121">
        <v>0</v>
      </c>
      <c r="R164" s="122">
        <f t="shared" si="5"/>
        <v>0</v>
      </c>
      <c r="S164" s="25"/>
      <c r="T164" s="25"/>
      <c r="U164" s="25"/>
      <c r="V164" s="25"/>
      <c r="W164" s="25"/>
      <c r="X164" s="25"/>
      <c r="Y164" s="25"/>
      <c r="Z164" s="25"/>
      <c r="AA164" s="25"/>
      <c r="AB164" s="25"/>
      <c r="AC164" s="25"/>
      <c r="AP164" s="123" t="s">
        <v>214</v>
      </c>
      <c r="AR164" s="123" t="s">
        <v>145</v>
      </c>
      <c r="AS164" s="123" t="s">
        <v>67</v>
      </c>
      <c r="AW164" s="14" t="s">
        <v>144</v>
      </c>
      <c r="BC164" s="124" t="e">
        <f>IF(L164="základní",#REF!,0)</f>
        <v>#REF!</v>
      </c>
      <c r="BD164" s="124">
        <f>IF(L164="snížená",#REF!,0)</f>
        <v>0</v>
      </c>
      <c r="BE164" s="124">
        <f>IF(L164="zákl. přenesená",#REF!,0)</f>
        <v>0</v>
      </c>
      <c r="BF164" s="124">
        <f>IF(L164="sníž. přenesená",#REF!,0)</f>
        <v>0</v>
      </c>
      <c r="BG164" s="124">
        <f>IF(L164="nulová",#REF!,0)</f>
        <v>0</v>
      </c>
      <c r="BH164" s="14" t="s">
        <v>65</v>
      </c>
      <c r="BI164" s="124" t="e">
        <f>ROUND(#REF!*H164,2)</f>
        <v>#REF!</v>
      </c>
      <c r="BJ164" s="14" t="s">
        <v>214</v>
      </c>
      <c r="BK164" s="123" t="s">
        <v>598</v>
      </c>
    </row>
    <row r="165" spans="1:63" s="2" customFormat="1" ht="24.2" customHeight="1" x14ac:dyDescent="0.2">
      <c r="A165" s="25"/>
      <c r="B165" s="112"/>
      <c r="C165" s="113" t="s">
        <v>264</v>
      </c>
      <c r="D165" s="113" t="s">
        <v>145</v>
      </c>
      <c r="E165" s="114" t="s">
        <v>333</v>
      </c>
      <c r="F165" s="115" t="s">
        <v>334</v>
      </c>
      <c r="G165" s="116" t="s">
        <v>155</v>
      </c>
      <c r="H165" s="117">
        <v>5.0129999999999999</v>
      </c>
      <c r="I165" s="118"/>
      <c r="J165" s="26"/>
      <c r="K165" s="119" t="s">
        <v>1</v>
      </c>
      <c r="L165" s="120" t="s">
        <v>37</v>
      </c>
      <c r="M165" s="121">
        <v>0</v>
      </c>
      <c r="N165" s="121">
        <f t="shared" si="3"/>
        <v>0</v>
      </c>
      <c r="O165" s="121">
        <v>2.3369999999999998E-2</v>
      </c>
      <c r="P165" s="121">
        <f t="shared" si="4"/>
        <v>0.11715380999999998</v>
      </c>
      <c r="Q165" s="121">
        <v>0</v>
      </c>
      <c r="R165" s="122">
        <f t="shared" si="5"/>
        <v>0</v>
      </c>
      <c r="S165" s="25"/>
      <c r="T165" s="25"/>
      <c r="U165" s="25"/>
      <c r="V165" s="25"/>
      <c r="W165" s="25"/>
      <c r="X165" s="25"/>
      <c r="Y165" s="25"/>
      <c r="Z165" s="25"/>
      <c r="AA165" s="25"/>
      <c r="AB165" s="25"/>
      <c r="AC165" s="25"/>
      <c r="AP165" s="123" t="s">
        <v>214</v>
      </c>
      <c r="AR165" s="123" t="s">
        <v>145</v>
      </c>
      <c r="AS165" s="123" t="s">
        <v>67</v>
      </c>
      <c r="AW165" s="14" t="s">
        <v>144</v>
      </c>
      <c r="BC165" s="124" t="e">
        <f>IF(L165="základní",#REF!,0)</f>
        <v>#REF!</v>
      </c>
      <c r="BD165" s="124">
        <f>IF(L165="snížená",#REF!,0)</f>
        <v>0</v>
      </c>
      <c r="BE165" s="124">
        <f>IF(L165="zákl. přenesená",#REF!,0)</f>
        <v>0</v>
      </c>
      <c r="BF165" s="124">
        <f>IF(L165="sníž. přenesená",#REF!,0)</f>
        <v>0</v>
      </c>
      <c r="BG165" s="124">
        <f>IF(L165="nulová",#REF!,0)</f>
        <v>0</v>
      </c>
      <c r="BH165" s="14" t="s">
        <v>65</v>
      </c>
      <c r="BI165" s="124" t="e">
        <f>ROUND(#REF!*H165,2)</f>
        <v>#REF!</v>
      </c>
      <c r="BJ165" s="14" t="s">
        <v>214</v>
      </c>
      <c r="BK165" s="123" t="s">
        <v>599</v>
      </c>
    </row>
    <row r="166" spans="1:63" s="2" customFormat="1" ht="24.2" customHeight="1" x14ac:dyDescent="0.2">
      <c r="A166" s="25"/>
      <c r="B166" s="112"/>
      <c r="C166" s="113" t="s">
        <v>269</v>
      </c>
      <c r="D166" s="113" t="s">
        <v>145</v>
      </c>
      <c r="E166" s="114" t="s">
        <v>600</v>
      </c>
      <c r="F166" s="115" t="s">
        <v>601</v>
      </c>
      <c r="G166" s="116" t="s">
        <v>339</v>
      </c>
      <c r="H166" s="117">
        <v>3924.3049999999998</v>
      </c>
      <c r="I166" s="118"/>
      <c r="J166" s="26"/>
      <c r="K166" s="119" t="s">
        <v>1</v>
      </c>
      <c r="L166" s="120" t="s">
        <v>37</v>
      </c>
      <c r="M166" s="121">
        <v>0</v>
      </c>
      <c r="N166" s="121">
        <f t="shared" si="3"/>
        <v>0</v>
      </c>
      <c r="O166" s="121">
        <v>0</v>
      </c>
      <c r="P166" s="121">
        <f t="shared" si="4"/>
        <v>0</v>
      </c>
      <c r="Q166" s="121">
        <v>0</v>
      </c>
      <c r="R166" s="122">
        <f t="shared" si="5"/>
        <v>0</v>
      </c>
      <c r="S166" s="25"/>
      <c r="T166" s="25"/>
      <c r="U166" s="25"/>
      <c r="V166" s="25"/>
      <c r="W166" s="25"/>
      <c r="X166" s="25"/>
      <c r="Y166" s="25"/>
      <c r="Z166" s="25"/>
      <c r="AA166" s="25"/>
      <c r="AB166" s="25"/>
      <c r="AC166" s="25"/>
      <c r="AP166" s="123" t="s">
        <v>214</v>
      </c>
      <c r="AR166" s="123" t="s">
        <v>145</v>
      </c>
      <c r="AS166" s="123" t="s">
        <v>67</v>
      </c>
      <c r="AW166" s="14" t="s">
        <v>144</v>
      </c>
      <c r="BC166" s="124" t="e">
        <f>IF(L166="základní",#REF!,0)</f>
        <v>#REF!</v>
      </c>
      <c r="BD166" s="124">
        <f>IF(L166="snížená",#REF!,0)</f>
        <v>0</v>
      </c>
      <c r="BE166" s="124">
        <f>IF(L166="zákl. přenesená",#REF!,0)</f>
        <v>0</v>
      </c>
      <c r="BF166" s="124">
        <f>IF(L166="sníž. přenesená",#REF!,0)</f>
        <v>0</v>
      </c>
      <c r="BG166" s="124">
        <f>IF(L166="nulová",#REF!,0)</f>
        <v>0</v>
      </c>
      <c r="BH166" s="14" t="s">
        <v>65</v>
      </c>
      <c r="BI166" s="124" t="e">
        <f>ROUND(#REF!*H166,2)</f>
        <v>#REF!</v>
      </c>
      <c r="BJ166" s="14" t="s">
        <v>214</v>
      </c>
      <c r="BK166" s="123" t="s">
        <v>602</v>
      </c>
    </row>
    <row r="167" spans="1:63" s="12" customFormat="1" ht="22.9" customHeight="1" x14ac:dyDescent="0.2">
      <c r="B167" s="103"/>
      <c r="D167" s="104" t="s">
        <v>56</v>
      </c>
      <c r="E167" s="125" t="s">
        <v>341</v>
      </c>
      <c r="F167" s="125" t="s">
        <v>342</v>
      </c>
      <c r="J167" s="103"/>
      <c r="K167" s="106"/>
      <c r="L167" s="107"/>
      <c r="M167" s="107"/>
      <c r="N167" s="108">
        <f>SUM(N168:N185)</f>
        <v>243.71820199999996</v>
      </c>
      <c r="O167" s="107"/>
      <c r="P167" s="108">
        <f>SUM(P168:P185)</f>
        <v>1.9269428</v>
      </c>
      <c r="Q167" s="107"/>
      <c r="R167" s="109">
        <f>SUM(R168:R185)</f>
        <v>0.34875475</v>
      </c>
      <c r="AP167" s="104" t="s">
        <v>67</v>
      </c>
      <c r="AR167" s="110" t="s">
        <v>56</v>
      </c>
      <c r="AS167" s="110" t="s">
        <v>65</v>
      </c>
      <c r="AW167" s="104" t="s">
        <v>144</v>
      </c>
      <c r="BI167" s="111" t="e">
        <f>SUM(BI168:BI185)</f>
        <v>#REF!</v>
      </c>
    </row>
    <row r="168" spans="1:63" s="2" customFormat="1" ht="33" customHeight="1" x14ac:dyDescent="0.2">
      <c r="A168" s="25"/>
      <c r="B168" s="112"/>
      <c r="C168" s="113" t="s">
        <v>275</v>
      </c>
      <c r="D168" s="113" t="s">
        <v>145</v>
      </c>
      <c r="E168" s="114" t="s">
        <v>603</v>
      </c>
      <c r="F168" s="115" t="s">
        <v>604</v>
      </c>
      <c r="G168" s="116" t="s">
        <v>178</v>
      </c>
      <c r="H168" s="117">
        <v>189.17699999999999</v>
      </c>
      <c r="I168" s="118"/>
      <c r="J168" s="26"/>
      <c r="K168" s="119" t="s">
        <v>1</v>
      </c>
      <c r="L168" s="120" t="s">
        <v>37</v>
      </c>
      <c r="M168" s="121">
        <v>0.95899999999999996</v>
      </c>
      <c r="N168" s="121">
        <f t="shared" ref="N168:N185" si="6">M168*H168</f>
        <v>181.42074299999999</v>
      </c>
      <c r="O168" s="121">
        <v>6.6E-3</v>
      </c>
      <c r="P168" s="121">
        <f t="shared" ref="P168:P185" si="7">O168*H168</f>
        <v>1.2485682</v>
      </c>
      <c r="Q168" s="121">
        <v>0</v>
      </c>
      <c r="R168" s="122">
        <f t="shared" ref="R168:R185" si="8">Q168*H168</f>
        <v>0</v>
      </c>
      <c r="S168" s="25"/>
      <c r="T168" s="25"/>
      <c r="U168" s="25"/>
      <c r="V168" s="25"/>
      <c r="W168" s="25"/>
      <c r="X168" s="25"/>
      <c r="Y168" s="25"/>
      <c r="Z168" s="25"/>
      <c r="AA168" s="25"/>
      <c r="AB168" s="25"/>
      <c r="AC168" s="25"/>
      <c r="AP168" s="123" t="s">
        <v>214</v>
      </c>
      <c r="AR168" s="123" t="s">
        <v>145</v>
      </c>
      <c r="AS168" s="123" t="s">
        <v>67</v>
      </c>
      <c r="AW168" s="14" t="s">
        <v>144</v>
      </c>
      <c r="BC168" s="124" t="e">
        <f>IF(L168="základní",#REF!,0)</f>
        <v>#REF!</v>
      </c>
      <c r="BD168" s="124">
        <f>IF(L168="snížená",#REF!,0)</f>
        <v>0</v>
      </c>
      <c r="BE168" s="124">
        <f>IF(L168="zákl. přenesená",#REF!,0)</f>
        <v>0</v>
      </c>
      <c r="BF168" s="124">
        <f>IF(L168="sníž. přenesená",#REF!,0)</f>
        <v>0</v>
      </c>
      <c r="BG168" s="124">
        <f>IF(L168="nulová",#REF!,0)</f>
        <v>0</v>
      </c>
      <c r="BH168" s="14" t="s">
        <v>65</v>
      </c>
      <c r="BI168" s="124" t="e">
        <f>ROUND(#REF!*H168,2)</f>
        <v>#REF!</v>
      </c>
      <c r="BJ168" s="14" t="s">
        <v>214</v>
      </c>
      <c r="BK168" s="123" t="s">
        <v>605</v>
      </c>
    </row>
    <row r="169" spans="1:63" s="2" customFormat="1" ht="33" customHeight="1" x14ac:dyDescent="0.2">
      <c r="A169" s="25"/>
      <c r="B169" s="112"/>
      <c r="C169" s="113" t="s">
        <v>279</v>
      </c>
      <c r="D169" s="113" t="s">
        <v>145</v>
      </c>
      <c r="E169" s="114" t="s">
        <v>352</v>
      </c>
      <c r="F169" s="115" t="s">
        <v>353</v>
      </c>
      <c r="G169" s="116" t="s">
        <v>198</v>
      </c>
      <c r="H169" s="117">
        <v>7.5670000000000002</v>
      </c>
      <c r="I169" s="118"/>
      <c r="J169" s="26"/>
      <c r="K169" s="119" t="s">
        <v>1</v>
      </c>
      <c r="L169" s="120" t="s">
        <v>37</v>
      </c>
      <c r="M169" s="121">
        <v>0</v>
      </c>
      <c r="N169" s="121">
        <f t="shared" si="6"/>
        <v>0</v>
      </c>
      <c r="O169" s="121">
        <v>4.2199999999999998E-3</v>
      </c>
      <c r="P169" s="121">
        <f t="shared" si="7"/>
        <v>3.1932740000000001E-2</v>
      </c>
      <c r="Q169" s="121">
        <v>0</v>
      </c>
      <c r="R169" s="122">
        <f t="shared" si="8"/>
        <v>0</v>
      </c>
      <c r="S169" s="25"/>
      <c r="T169" s="25"/>
      <c r="U169" s="25"/>
      <c r="V169" s="25"/>
      <c r="W169" s="25"/>
      <c r="X169" s="25"/>
      <c r="Y169" s="25"/>
      <c r="Z169" s="25"/>
      <c r="AA169" s="25"/>
      <c r="AB169" s="25"/>
      <c r="AC169" s="25"/>
      <c r="AP169" s="123" t="s">
        <v>214</v>
      </c>
      <c r="AR169" s="123" t="s">
        <v>145</v>
      </c>
      <c r="AS169" s="123" t="s">
        <v>67</v>
      </c>
      <c r="AW169" s="14" t="s">
        <v>144</v>
      </c>
      <c r="BC169" s="124" t="e">
        <f>IF(L169="základní",#REF!,0)</f>
        <v>#REF!</v>
      </c>
      <c r="BD169" s="124">
        <f>IF(L169="snížená",#REF!,0)</f>
        <v>0</v>
      </c>
      <c r="BE169" s="124">
        <f>IF(L169="zákl. přenesená",#REF!,0)</f>
        <v>0</v>
      </c>
      <c r="BF169" s="124">
        <f>IF(L169="sníž. přenesená",#REF!,0)</f>
        <v>0</v>
      </c>
      <c r="BG169" s="124">
        <f>IF(L169="nulová",#REF!,0)</f>
        <v>0</v>
      </c>
      <c r="BH169" s="14" t="s">
        <v>65</v>
      </c>
      <c r="BI169" s="124" t="e">
        <f>ROUND(#REF!*H169,2)</f>
        <v>#REF!</v>
      </c>
      <c r="BJ169" s="14" t="s">
        <v>214</v>
      </c>
      <c r="BK169" s="123" t="s">
        <v>606</v>
      </c>
    </row>
    <row r="170" spans="1:63" s="2" customFormat="1" ht="16.5" customHeight="1" x14ac:dyDescent="0.2">
      <c r="A170" s="25"/>
      <c r="B170" s="112"/>
      <c r="C170" s="113" t="s">
        <v>283</v>
      </c>
      <c r="D170" s="113" t="s">
        <v>145</v>
      </c>
      <c r="E170" s="114" t="s">
        <v>364</v>
      </c>
      <c r="F170" s="115" t="s">
        <v>365</v>
      </c>
      <c r="G170" s="116" t="s">
        <v>198</v>
      </c>
      <c r="H170" s="117">
        <v>10.443</v>
      </c>
      <c r="I170" s="118"/>
      <c r="J170" s="26"/>
      <c r="K170" s="119" t="s">
        <v>1</v>
      </c>
      <c r="L170" s="120" t="s">
        <v>37</v>
      </c>
      <c r="M170" s="121">
        <v>0.104</v>
      </c>
      <c r="N170" s="121">
        <f t="shared" si="6"/>
        <v>1.0860719999999999</v>
      </c>
      <c r="O170" s="121">
        <v>0</v>
      </c>
      <c r="P170" s="121">
        <f t="shared" si="7"/>
        <v>0</v>
      </c>
      <c r="Q170" s="121">
        <v>1.6999999999999999E-3</v>
      </c>
      <c r="R170" s="122">
        <f t="shared" si="8"/>
        <v>1.7753099999999997E-2</v>
      </c>
      <c r="S170" s="25"/>
      <c r="T170" s="25"/>
      <c r="U170" s="25"/>
      <c r="V170" s="25"/>
      <c r="W170" s="25"/>
      <c r="X170" s="25"/>
      <c r="Y170" s="25"/>
      <c r="Z170" s="25"/>
      <c r="AA170" s="25"/>
      <c r="AB170" s="25"/>
      <c r="AC170" s="25"/>
      <c r="AP170" s="123" t="s">
        <v>214</v>
      </c>
      <c r="AR170" s="123" t="s">
        <v>145</v>
      </c>
      <c r="AS170" s="123" t="s">
        <v>67</v>
      </c>
      <c r="AW170" s="14" t="s">
        <v>144</v>
      </c>
      <c r="BC170" s="124" t="e">
        <f>IF(L170="základní",#REF!,0)</f>
        <v>#REF!</v>
      </c>
      <c r="BD170" s="124">
        <f>IF(L170="snížená",#REF!,0)</f>
        <v>0</v>
      </c>
      <c r="BE170" s="124">
        <f>IF(L170="zákl. přenesená",#REF!,0)</f>
        <v>0</v>
      </c>
      <c r="BF170" s="124">
        <f>IF(L170="sníž. přenesená",#REF!,0)</f>
        <v>0</v>
      </c>
      <c r="BG170" s="124">
        <f>IF(L170="nulová",#REF!,0)</f>
        <v>0</v>
      </c>
      <c r="BH170" s="14" t="s">
        <v>65</v>
      </c>
      <c r="BI170" s="124" t="e">
        <f>ROUND(#REF!*H170,2)</f>
        <v>#REF!</v>
      </c>
      <c r="BJ170" s="14" t="s">
        <v>214</v>
      </c>
      <c r="BK170" s="123" t="s">
        <v>607</v>
      </c>
    </row>
    <row r="171" spans="1:63" s="2" customFormat="1" ht="33" customHeight="1" x14ac:dyDescent="0.2">
      <c r="A171" s="25"/>
      <c r="B171" s="112"/>
      <c r="C171" s="113" t="s">
        <v>267</v>
      </c>
      <c r="D171" s="113" t="s">
        <v>145</v>
      </c>
      <c r="E171" s="114" t="s">
        <v>368</v>
      </c>
      <c r="F171" s="115" t="s">
        <v>369</v>
      </c>
      <c r="G171" s="116" t="s">
        <v>198</v>
      </c>
      <c r="H171" s="117">
        <v>10.443</v>
      </c>
      <c r="I171" s="118"/>
      <c r="J171" s="26"/>
      <c r="K171" s="119" t="s">
        <v>1</v>
      </c>
      <c r="L171" s="120" t="s">
        <v>37</v>
      </c>
      <c r="M171" s="121">
        <v>0</v>
      </c>
      <c r="N171" s="121">
        <f t="shared" si="6"/>
        <v>0</v>
      </c>
      <c r="O171" s="121">
        <v>3.47E-3</v>
      </c>
      <c r="P171" s="121">
        <f t="shared" si="7"/>
        <v>3.6237209999999999E-2</v>
      </c>
      <c r="Q171" s="121">
        <v>0</v>
      </c>
      <c r="R171" s="122">
        <f t="shared" si="8"/>
        <v>0</v>
      </c>
      <c r="S171" s="25"/>
      <c r="T171" s="25"/>
      <c r="U171" s="25"/>
      <c r="V171" s="25"/>
      <c r="W171" s="25"/>
      <c r="X171" s="25"/>
      <c r="Y171" s="25"/>
      <c r="Z171" s="25"/>
      <c r="AA171" s="25"/>
      <c r="AB171" s="25"/>
      <c r="AC171" s="25"/>
      <c r="AP171" s="123" t="s">
        <v>214</v>
      </c>
      <c r="AR171" s="123" t="s">
        <v>145</v>
      </c>
      <c r="AS171" s="123" t="s">
        <v>67</v>
      </c>
      <c r="AW171" s="14" t="s">
        <v>144</v>
      </c>
      <c r="BC171" s="124" t="e">
        <f>IF(L171="základní",#REF!,0)</f>
        <v>#REF!</v>
      </c>
      <c r="BD171" s="124">
        <f>IF(L171="snížená",#REF!,0)</f>
        <v>0</v>
      </c>
      <c r="BE171" s="124">
        <f>IF(L171="zákl. přenesená",#REF!,0)</f>
        <v>0</v>
      </c>
      <c r="BF171" s="124">
        <f>IF(L171="sníž. přenesená",#REF!,0)</f>
        <v>0</v>
      </c>
      <c r="BG171" s="124">
        <f>IF(L171="nulová",#REF!,0)</f>
        <v>0</v>
      </c>
      <c r="BH171" s="14" t="s">
        <v>65</v>
      </c>
      <c r="BI171" s="124" t="e">
        <f>ROUND(#REF!*H171,2)</f>
        <v>#REF!</v>
      </c>
      <c r="BJ171" s="14" t="s">
        <v>214</v>
      </c>
      <c r="BK171" s="123" t="s">
        <v>608</v>
      </c>
    </row>
    <row r="172" spans="1:63" s="2" customFormat="1" ht="21.75" customHeight="1" x14ac:dyDescent="0.2">
      <c r="A172" s="25"/>
      <c r="B172" s="112"/>
      <c r="C172" s="113" t="s">
        <v>290</v>
      </c>
      <c r="D172" s="113" t="s">
        <v>145</v>
      </c>
      <c r="E172" s="114" t="s">
        <v>372</v>
      </c>
      <c r="F172" s="115" t="s">
        <v>373</v>
      </c>
      <c r="G172" s="116" t="s">
        <v>198</v>
      </c>
      <c r="H172" s="117">
        <v>42.375999999999998</v>
      </c>
      <c r="I172" s="118"/>
      <c r="J172" s="26"/>
      <c r="K172" s="119" t="s">
        <v>1</v>
      </c>
      <c r="L172" s="120" t="s">
        <v>37</v>
      </c>
      <c r="M172" s="121">
        <v>0.14599999999999999</v>
      </c>
      <c r="N172" s="121">
        <f t="shared" si="6"/>
        <v>6.1868959999999991</v>
      </c>
      <c r="O172" s="121">
        <v>0</v>
      </c>
      <c r="P172" s="121">
        <f t="shared" si="7"/>
        <v>0</v>
      </c>
      <c r="Q172" s="121">
        <v>1.7700000000000001E-3</v>
      </c>
      <c r="R172" s="122">
        <f t="shared" si="8"/>
        <v>7.5005520000000006E-2</v>
      </c>
      <c r="S172" s="25"/>
      <c r="T172" s="25"/>
      <c r="U172" s="25"/>
      <c r="V172" s="25"/>
      <c r="W172" s="25"/>
      <c r="X172" s="25"/>
      <c r="Y172" s="25"/>
      <c r="Z172" s="25"/>
      <c r="AA172" s="25"/>
      <c r="AB172" s="25"/>
      <c r="AC172" s="25"/>
      <c r="AP172" s="123" t="s">
        <v>214</v>
      </c>
      <c r="AR172" s="123" t="s">
        <v>145</v>
      </c>
      <c r="AS172" s="123" t="s">
        <v>67</v>
      </c>
      <c r="AW172" s="14" t="s">
        <v>144</v>
      </c>
      <c r="BC172" s="124" t="e">
        <f>IF(L172="základní",#REF!,0)</f>
        <v>#REF!</v>
      </c>
      <c r="BD172" s="124">
        <f>IF(L172="snížená",#REF!,0)</f>
        <v>0</v>
      </c>
      <c r="BE172" s="124">
        <f>IF(L172="zákl. přenesená",#REF!,0)</f>
        <v>0</v>
      </c>
      <c r="BF172" s="124">
        <f>IF(L172="sníž. přenesená",#REF!,0)</f>
        <v>0</v>
      </c>
      <c r="BG172" s="124">
        <f>IF(L172="nulová",#REF!,0)</f>
        <v>0</v>
      </c>
      <c r="BH172" s="14" t="s">
        <v>65</v>
      </c>
      <c r="BI172" s="124" t="e">
        <f>ROUND(#REF!*H172,2)</f>
        <v>#REF!</v>
      </c>
      <c r="BJ172" s="14" t="s">
        <v>214</v>
      </c>
      <c r="BK172" s="123" t="s">
        <v>609</v>
      </c>
    </row>
    <row r="173" spans="1:63" s="2" customFormat="1" ht="33" customHeight="1" x14ac:dyDescent="0.2">
      <c r="A173" s="25"/>
      <c r="B173" s="112"/>
      <c r="C173" s="113" t="s">
        <v>294</v>
      </c>
      <c r="D173" s="113" t="s">
        <v>145</v>
      </c>
      <c r="E173" s="114" t="s">
        <v>376</v>
      </c>
      <c r="F173" s="115" t="s">
        <v>377</v>
      </c>
      <c r="G173" s="116" t="s">
        <v>198</v>
      </c>
      <c r="H173" s="117">
        <v>42.375999999999998</v>
      </c>
      <c r="I173" s="118"/>
      <c r="J173" s="26"/>
      <c r="K173" s="119" t="s">
        <v>1</v>
      </c>
      <c r="L173" s="120" t="s">
        <v>37</v>
      </c>
      <c r="M173" s="121">
        <v>0</v>
      </c>
      <c r="N173" s="121">
        <f t="shared" si="6"/>
        <v>0</v>
      </c>
      <c r="O173" s="121">
        <v>3.5699999999999998E-3</v>
      </c>
      <c r="P173" s="121">
        <f t="shared" si="7"/>
        <v>0.15128232</v>
      </c>
      <c r="Q173" s="121">
        <v>0</v>
      </c>
      <c r="R173" s="122">
        <f t="shared" si="8"/>
        <v>0</v>
      </c>
      <c r="S173" s="25"/>
      <c r="T173" s="25"/>
      <c r="U173" s="25"/>
      <c r="V173" s="25"/>
      <c r="W173" s="25"/>
      <c r="X173" s="25"/>
      <c r="Y173" s="25"/>
      <c r="Z173" s="25"/>
      <c r="AA173" s="25"/>
      <c r="AB173" s="25"/>
      <c r="AC173" s="25"/>
      <c r="AP173" s="123" t="s">
        <v>214</v>
      </c>
      <c r="AR173" s="123" t="s">
        <v>145</v>
      </c>
      <c r="AS173" s="123" t="s">
        <v>67</v>
      </c>
      <c r="AW173" s="14" t="s">
        <v>144</v>
      </c>
      <c r="BC173" s="124" t="e">
        <f>IF(L173="základní",#REF!,0)</f>
        <v>#REF!</v>
      </c>
      <c r="BD173" s="124">
        <f>IF(L173="snížená",#REF!,0)</f>
        <v>0</v>
      </c>
      <c r="BE173" s="124">
        <f>IF(L173="zákl. přenesená",#REF!,0)</f>
        <v>0</v>
      </c>
      <c r="BF173" s="124">
        <f>IF(L173="sníž. přenesená",#REF!,0)</f>
        <v>0</v>
      </c>
      <c r="BG173" s="124">
        <f>IF(L173="nulová",#REF!,0)</f>
        <v>0</v>
      </c>
      <c r="BH173" s="14" t="s">
        <v>65</v>
      </c>
      <c r="BI173" s="124" t="e">
        <f>ROUND(#REF!*H173,2)</f>
        <v>#REF!</v>
      </c>
      <c r="BJ173" s="14" t="s">
        <v>214</v>
      </c>
      <c r="BK173" s="123" t="s">
        <v>610</v>
      </c>
    </row>
    <row r="174" spans="1:63" s="2" customFormat="1" ht="16.5" customHeight="1" x14ac:dyDescent="0.2">
      <c r="A174" s="25"/>
      <c r="B174" s="112"/>
      <c r="C174" s="113" t="s">
        <v>298</v>
      </c>
      <c r="D174" s="113" t="s">
        <v>145</v>
      </c>
      <c r="E174" s="114" t="s">
        <v>380</v>
      </c>
      <c r="F174" s="115" t="s">
        <v>381</v>
      </c>
      <c r="G174" s="116" t="s">
        <v>198</v>
      </c>
      <c r="H174" s="117">
        <v>42.375999999999998</v>
      </c>
      <c r="I174" s="118"/>
      <c r="J174" s="26"/>
      <c r="K174" s="119" t="s">
        <v>1</v>
      </c>
      <c r="L174" s="120" t="s">
        <v>37</v>
      </c>
      <c r="M174" s="121">
        <v>0.10100000000000001</v>
      </c>
      <c r="N174" s="121">
        <f t="shared" si="6"/>
        <v>4.2799760000000004</v>
      </c>
      <c r="O174" s="121">
        <v>0</v>
      </c>
      <c r="P174" s="121">
        <f t="shared" si="7"/>
        <v>0</v>
      </c>
      <c r="Q174" s="121">
        <v>1.7600000000000001E-3</v>
      </c>
      <c r="R174" s="122">
        <f t="shared" si="8"/>
        <v>7.4581759999999997E-2</v>
      </c>
      <c r="S174" s="25"/>
      <c r="T174" s="25"/>
      <c r="U174" s="25"/>
      <c r="V174" s="25"/>
      <c r="W174" s="25"/>
      <c r="X174" s="25"/>
      <c r="Y174" s="25"/>
      <c r="Z174" s="25"/>
      <c r="AA174" s="25"/>
      <c r="AB174" s="25"/>
      <c r="AC174" s="25"/>
      <c r="AP174" s="123" t="s">
        <v>214</v>
      </c>
      <c r="AR174" s="123" t="s">
        <v>145</v>
      </c>
      <c r="AS174" s="123" t="s">
        <v>67</v>
      </c>
      <c r="AW174" s="14" t="s">
        <v>144</v>
      </c>
      <c r="BC174" s="124" t="e">
        <f>IF(L174="základní",#REF!,0)</f>
        <v>#REF!</v>
      </c>
      <c r="BD174" s="124">
        <f>IF(L174="snížená",#REF!,0)</f>
        <v>0</v>
      </c>
      <c r="BE174" s="124">
        <f>IF(L174="zákl. přenesená",#REF!,0)</f>
        <v>0</v>
      </c>
      <c r="BF174" s="124">
        <f>IF(L174="sníž. přenesená",#REF!,0)</f>
        <v>0</v>
      </c>
      <c r="BG174" s="124">
        <f>IF(L174="nulová",#REF!,0)</f>
        <v>0</v>
      </c>
      <c r="BH174" s="14" t="s">
        <v>65</v>
      </c>
      <c r="BI174" s="124" t="e">
        <f>ROUND(#REF!*H174,2)</f>
        <v>#REF!</v>
      </c>
      <c r="BJ174" s="14" t="s">
        <v>214</v>
      </c>
      <c r="BK174" s="123" t="s">
        <v>611</v>
      </c>
    </row>
    <row r="175" spans="1:63" s="2" customFormat="1" ht="24.2" customHeight="1" x14ac:dyDescent="0.2">
      <c r="A175" s="25"/>
      <c r="B175" s="112"/>
      <c r="C175" s="113" t="s">
        <v>302</v>
      </c>
      <c r="D175" s="113" t="s">
        <v>145</v>
      </c>
      <c r="E175" s="114" t="s">
        <v>384</v>
      </c>
      <c r="F175" s="115" t="s">
        <v>385</v>
      </c>
      <c r="G175" s="116" t="s">
        <v>198</v>
      </c>
      <c r="H175" s="117">
        <v>42.375999999999998</v>
      </c>
      <c r="I175" s="118"/>
      <c r="J175" s="26"/>
      <c r="K175" s="119" t="s">
        <v>1</v>
      </c>
      <c r="L175" s="120" t="s">
        <v>37</v>
      </c>
      <c r="M175" s="121">
        <v>0.13500000000000001</v>
      </c>
      <c r="N175" s="121">
        <f t="shared" si="6"/>
        <v>5.7207600000000003</v>
      </c>
      <c r="O175" s="121">
        <v>3.5400000000000002E-3</v>
      </c>
      <c r="P175" s="121">
        <f t="shared" si="7"/>
        <v>0.15001104000000001</v>
      </c>
      <c r="Q175" s="121">
        <v>0</v>
      </c>
      <c r="R175" s="122">
        <f t="shared" si="8"/>
        <v>0</v>
      </c>
      <c r="S175" s="25"/>
      <c r="T175" s="25"/>
      <c r="U175" s="25"/>
      <c r="V175" s="25"/>
      <c r="W175" s="25"/>
      <c r="X175" s="25"/>
      <c r="Y175" s="25"/>
      <c r="Z175" s="25"/>
      <c r="AA175" s="25"/>
      <c r="AB175" s="25"/>
      <c r="AC175" s="25"/>
      <c r="AP175" s="123" t="s">
        <v>214</v>
      </c>
      <c r="AR175" s="123" t="s">
        <v>145</v>
      </c>
      <c r="AS175" s="123" t="s">
        <v>67</v>
      </c>
      <c r="AW175" s="14" t="s">
        <v>144</v>
      </c>
      <c r="BC175" s="124" t="e">
        <f>IF(L175="základní",#REF!,0)</f>
        <v>#REF!</v>
      </c>
      <c r="BD175" s="124">
        <f>IF(L175="snížená",#REF!,0)</f>
        <v>0</v>
      </c>
      <c r="BE175" s="124">
        <f>IF(L175="zákl. přenesená",#REF!,0)</f>
        <v>0</v>
      </c>
      <c r="BF175" s="124">
        <f>IF(L175="sníž. přenesená",#REF!,0)</f>
        <v>0</v>
      </c>
      <c r="BG175" s="124">
        <f>IF(L175="nulová",#REF!,0)</f>
        <v>0</v>
      </c>
      <c r="BH175" s="14" t="s">
        <v>65</v>
      </c>
      <c r="BI175" s="124" t="e">
        <f>ROUND(#REF!*H175,2)</f>
        <v>#REF!</v>
      </c>
      <c r="BJ175" s="14" t="s">
        <v>214</v>
      </c>
      <c r="BK175" s="123" t="s">
        <v>612</v>
      </c>
    </row>
    <row r="176" spans="1:63" s="2" customFormat="1" ht="16.5" customHeight="1" x14ac:dyDescent="0.2">
      <c r="A176" s="25"/>
      <c r="B176" s="112"/>
      <c r="C176" s="113" t="s">
        <v>306</v>
      </c>
      <c r="D176" s="113" t="s">
        <v>145</v>
      </c>
      <c r="E176" s="114" t="s">
        <v>396</v>
      </c>
      <c r="F176" s="115" t="s">
        <v>397</v>
      </c>
      <c r="G176" s="116" t="s">
        <v>198</v>
      </c>
      <c r="H176" s="117">
        <v>34.203000000000003</v>
      </c>
      <c r="I176" s="118"/>
      <c r="J176" s="26"/>
      <c r="K176" s="119" t="s">
        <v>1</v>
      </c>
      <c r="L176" s="120" t="s">
        <v>37</v>
      </c>
      <c r="M176" s="121">
        <v>0.17899999999999999</v>
      </c>
      <c r="N176" s="121">
        <f t="shared" si="6"/>
        <v>6.1223369999999999</v>
      </c>
      <c r="O176" s="121">
        <v>0</v>
      </c>
      <c r="P176" s="121">
        <f t="shared" si="7"/>
        <v>0</v>
      </c>
      <c r="Q176" s="121">
        <v>1.75E-3</v>
      </c>
      <c r="R176" s="122">
        <f t="shared" si="8"/>
        <v>5.9855250000000006E-2</v>
      </c>
      <c r="S176" s="25"/>
      <c r="T176" s="25"/>
      <c r="U176" s="25"/>
      <c r="V176" s="25"/>
      <c r="W176" s="25"/>
      <c r="X176" s="25"/>
      <c r="Y176" s="25"/>
      <c r="Z176" s="25"/>
      <c r="AA176" s="25"/>
      <c r="AB176" s="25"/>
      <c r="AC176" s="25"/>
      <c r="AP176" s="123" t="s">
        <v>214</v>
      </c>
      <c r="AR176" s="123" t="s">
        <v>145</v>
      </c>
      <c r="AS176" s="123" t="s">
        <v>67</v>
      </c>
      <c r="AW176" s="14" t="s">
        <v>144</v>
      </c>
      <c r="BC176" s="124" t="e">
        <f>IF(L176="základní",#REF!,0)</f>
        <v>#REF!</v>
      </c>
      <c r="BD176" s="124">
        <f>IF(L176="snížená",#REF!,0)</f>
        <v>0</v>
      </c>
      <c r="BE176" s="124">
        <f>IF(L176="zákl. přenesená",#REF!,0)</f>
        <v>0</v>
      </c>
      <c r="BF176" s="124">
        <f>IF(L176="sníž. přenesená",#REF!,0)</f>
        <v>0</v>
      </c>
      <c r="BG176" s="124">
        <f>IF(L176="nulová",#REF!,0)</f>
        <v>0</v>
      </c>
      <c r="BH176" s="14" t="s">
        <v>65</v>
      </c>
      <c r="BI176" s="124" t="e">
        <f>ROUND(#REF!*H176,2)</f>
        <v>#REF!</v>
      </c>
      <c r="BJ176" s="14" t="s">
        <v>214</v>
      </c>
      <c r="BK176" s="123" t="s">
        <v>613</v>
      </c>
    </row>
    <row r="177" spans="1:63" s="2" customFormat="1" ht="24.2" customHeight="1" x14ac:dyDescent="0.2">
      <c r="A177" s="25"/>
      <c r="B177" s="112"/>
      <c r="C177" s="113" t="s">
        <v>310</v>
      </c>
      <c r="D177" s="113" t="s">
        <v>145</v>
      </c>
      <c r="E177" s="114" t="s">
        <v>400</v>
      </c>
      <c r="F177" s="115" t="s">
        <v>401</v>
      </c>
      <c r="G177" s="116" t="s">
        <v>198</v>
      </c>
      <c r="H177" s="117">
        <v>34.203000000000003</v>
      </c>
      <c r="I177" s="118"/>
      <c r="J177" s="26"/>
      <c r="K177" s="119" t="s">
        <v>1</v>
      </c>
      <c r="L177" s="120" t="s">
        <v>37</v>
      </c>
      <c r="M177" s="121">
        <v>0</v>
      </c>
      <c r="N177" s="121">
        <f t="shared" si="6"/>
        <v>0</v>
      </c>
      <c r="O177" s="121">
        <v>2.8900000000000002E-3</v>
      </c>
      <c r="P177" s="121">
        <f t="shared" si="7"/>
        <v>9.8846670000000011E-2</v>
      </c>
      <c r="Q177" s="121">
        <v>0</v>
      </c>
      <c r="R177" s="122">
        <f t="shared" si="8"/>
        <v>0</v>
      </c>
      <c r="S177" s="25"/>
      <c r="T177" s="25"/>
      <c r="U177" s="25"/>
      <c r="V177" s="25"/>
      <c r="W177" s="25"/>
      <c r="X177" s="25"/>
      <c r="Y177" s="25"/>
      <c r="Z177" s="25"/>
      <c r="AA177" s="25"/>
      <c r="AB177" s="25"/>
      <c r="AC177" s="25"/>
      <c r="AP177" s="123" t="s">
        <v>214</v>
      </c>
      <c r="AR177" s="123" t="s">
        <v>145</v>
      </c>
      <c r="AS177" s="123" t="s">
        <v>67</v>
      </c>
      <c r="AW177" s="14" t="s">
        <v>144</v>
      </c>
      <c r="BC177" s="124" t="e">
        <f>IF(L177="základní",#REF!,0)</f>
        <v>#REF!</v>
      </c>
      <c r="BD177" s="124">
        <f>IF(L177="snížená",#REF!,0)</f>
        <v>0</v>
      </c>
      <c r="BE177" s="124">
        <f>IF(L177="zákl. přenesená",#REF!,0)</f>
        <v>0</v>
      </c>
      <c r="BF177" s="124">
        <f>IF(L177="sníž. přenesená",#REF!,0)</f>
        <v>0</v>
      </c>
      <c r="BG177" s="124">
        <f>IF(L177="nulová",#REF!,0)</f>
        <v>0</v>
      </c>
      <c r="BH177" s="14" t="s">
        <v>65</v>
      </c>
      <c r="BI177" s="124" t="e">
        <f>ROUND(#REF!*H177,2)</f>
        <v>#REF!</v>
      </c>
      <c r="BJ177" s="14" t="s">
        <v>214</v>
      </c>
      <c r="BK177" s="123" t="s">
        <v>614</v>
      </c>
    </row>
    <row r="178" spans="1:63" s="2" customFormat="1" ht="33" customHeight="1" x14ac:dyDescent="0.2">
      <c r="A178" s="25"/>
      <c r="B178" s="112"/>
      <c r="C178" s="113" t="s">
        <v>314</v>
      </c>
      <c r="D178" s="113" t="s">
        <v>145</v>
      </c>
      <c r="E178" s="114" t="s">
        <v>412</v>
      </c>
      <c r="F178" s="115" t="s">
        <v>413</v>
      </c>
      <c r="G178" s="116" t="s">
        <v>162</v>
      </c>
      <c r="H178" s="117">
        <v>6.0540000000000003</v>
      </c>
      <c r="I178" s="118"/>
      <c r="J178" s="26"/>
      <c r="K178" s="119" t="s">
        <v>1</v>
      </c>
      <c r="L178" s="120" t="s">
        <v>37</v>
      </c>
      <c r="M178" s="121">
        <v>0.42799999999999999</v>
      </c>
      <c r="N178" s="121">
        <f t="shared" si="6"/>
        <v>2.5911119999999999</v>
      </c>
      <c r="O178" s="121">
        <v>0</v>
      </c>
      <c r="P178" s="121">
        <f t="shared" si="7"/>
        <v>0</v>
      </c>
      <c r="Q178" s="121">
        <v>1.8799999999999999E-3</v>
      </c>
      <c r="R178" s="122">
        <f t="shared" si="8"/>
        <v>1.1381520000000001E-2</v>
      </c>
      <c r="S178" s="25"/>
      <c r="T178" s="25"/>
      <c r="U178" s="25"/>
      <c r="V178" s="25"/>
      <c r="W178" s="25"/>
      <c r="X178" s="25"/>
      <c r="Y178" s="25"/>
      <c r="Z178" s="25"/>
      <c r="AA178" s="25"/>
      <c r="AB178" s="25"/>
      <c r="AC178" s="25"/>
      <c r="AP178" s="123" t="s">
        <v>214</v>
      </c>
      <c r="AR178" s="123" t="s">
        <v>145</v>
      </c>
      <c r="AS178" s="123" t="s">
        <v>67</v>
      </c>
      <c r="AW178" s="14" t="s">
        <v>144</v>
      </c>
      <c r="BC178" s="124" t="e">
        <f>IF(L178="základní",#REF!,0)</f>
        <v>#REF!</v>
      </c>
      <c r="BD178" s="124">
        <f>IF(L178="snížená",#REF!,0)</f>
        <v>0</v>
      </c>
      <c r="BE178" s="124">
        <f>IF(L178="zákl. přenesená",#REF!,0)</f>
        <v>0</v>
      </c>
      <c r="BF178" s="124">
        <f>IF(L178="sníž. přenesená",#REF!,0)</f>
        <v>0</v>
      </c>
      <c r="BG178" s="124">
        <f>IF(L178="nulová",#REF!,0)</f>
        <v>0</v>
      </c>
      <c r="BH178" s="14" t="s">
        <v>65</v>
      </c>
      <c r="BI178" s="124" t="e">
        <f>ROUND(#REF!*H178,2)</f>
        <v>#REF!</v>
      </c>
      <c r="BJ178" s="14" t="s">
        <v>214</v>
      </c>
      <c r="BK178" s="123" t="s">
        <v>615</v>
      </c>
    </row>
    <row r="179" spans="1:63" s="2" customFormat="1" ht="37.9" customHeight="1" x14ac:dyDescent="0.2">
      <c r="A179" s="25"/>
      <c r="B179" s="112"/>
      <c r="C179" s="113" t="s">
        <v>318</v>
      </c>
      <c r="D179" s="113" t="s">
        <v>145</v>
      </c>
      <c r="E179" s="114" t="s">
        <v>616</v>
      </c>
      <c r="F179" s="115" t="s">
        <v>617</v>
      </c>
      <c r="G179" s="116" t="s">
        <v>162</v>
      </c>
      <c r="H179" s="117">
        <v>6.0540000000000003</v>
      </c>
      <c r="I179" s="118"/>
      <c r="J179" s="26"/>
      <c r="K179" s="119" t="s">
        <v>1</v>
      </c>
      <c r="L179" s="120" t="s">
        <v>37</v>
      </c>
      <c r="M179" s="121">
        <v>0.64700000000000002</v>
      </c>
      <c r="N179" s="121">
        <f t="shared" si="6"/>
        <v>3.9169380000000005</v>
      </c>
      <c r="O179" s="121">
        <v>2.8500000000000001E-3</v>
      </c>
      <c r="P179" s="121">
        <f t="shared" si="7"/>
        <v>1.7253900000000003E-2</v>
      </c>
      <c r="Q179" s="121">
        <v>0</v>
      </c>
      <c r="R179" s="122">
        <f t="shared" si="8"/>
        <v>0</v>
      </c>
      <c r="S179" s="25"/>
      <c r="T179" s="25"/>
      <c r="U179" s="25"/>
      <c r="V179" s="25"/>
      <c r="W179" s="25"/>
      <c r="X179" s="25"/>
      <c r="Y179" s="25"/>
      <c r="Z179" s="25"/>
      <c r="AA179" s="25"/>
      <c r="AB179" s="25"/>
      <c r="AC179" s="25"/>
      <c r="AP179" s="123" t="s">
        <v>214</v>
      </c>
      <c r="AR179" s="123" t="s">
        <v>145</v>
      </c>
      <c r="AS179" s="123" t="s">
        <v>67</v>
      </c>
      <c r="AW179" s="14" t="s">
        <v>144</v>
      </c>
      <c r="BC179" s="124" t="e">
        <f>IF(L179="základní",#REF!,0)</f>
        <v>#REF!</v>
      </c>
      <c r="BD179" s="124">
        <f>IF(L179="snížená",#REF!,0)</f>
        <v>0</v>
      </c>
      <c r="BE179" s="124">
        <f>IF(L179="zákl. přenesená",#REF!,0)</f>
        <v>0</v>
      </c>
      <c r="BF179" s="124">
        <f>IF(L179="sníž. přenesená",#REF!,0)</f>
        <v>0</v>
      </c>
      <c r="BG179" s="124">
        <f>IF(L179="nulová",#REF!,0)</f>
        <v>0</v>
      </c>
      <c r="BH179" s="14" t="s">
        <v>65</v>
      </c>
      <c r="BI179" s="124" t="e">
        <f>ROUND(#REF!*H179,2)</f>
        <v>#REF!</v>
      </c>
      <c r="BJ179" s="14" t="s">
        <v>214</v>
      </c>
      <c r="BK179" s="123" t="s">
        <v>618</v>
      </c>
    </row>
    <row r="180" spans="1:63" s="2" customFormat="1" ht="16.5" customHeight="1" x14ac:dyDescent="0.2">
      <c r="A180" s="25"/>
      <c r="B180" s="112"/>
      <c r="C180" s="113" t="s">
        <v>322</v>
      </c>
      <c r="D180" s="113" t="s">
        <v>145</v>
      </c>
      <c r="E180" s="114" t="s">
        <v>424</v>
      </c>
      <c r="F180" s="115" t="s">
        <v>425</v>
      </c>
      <c r="G180" s="116" t="s">
        <v>198</v>
      </c>
      <c r="H180" s="117">
        <v>42.375999999999998</v>
      </c>
      <c r="I180" s="118"/>
      <c r="J180" s="26"/>
      <c r="K180" s="119" t="s">
        <v>1</v>
      </c>
      <c r="L180" s="120" t="s">
        <v>37</v>
      </c>
      <c r="M180" s="121">
        <v>0.189</v>
      </c>
      <c r="N180" s="121">
        <f t="shared" si="6"/>
        <v>8.0090640000000004</v>
      </c>
      <c r="O180" s="121">
        <v>0</v>
      </c>
      <c r="P180" s="121">
        <f t="shared" si="7"/>
        <v>0</v>
      </c>
      <c r="Q180" s="121">
        <v>2.5999999999999999E-3</v>
      </c>
      <c r="R180" s="122">
        <f t="shared" si="8"/>
        <v>0.11017759999999999</v>
      </c>
      <c r="S180" s="25"/>
      <c r="T180" s="25"/>
      <c r="U180" s="25"/>
      <c r="V180" s="25"/>
      <c r="W180" s="25"/>
      <c r="X180" s="25"/>
      <c r="Y180" s="25"/>
      <c r="Z180" s="25"/>
      <c r="AA180" s="25"/>
      <c r="AB180" s="25"/>
      <c r="AC180" s="25"/>
      <c r="AP180" s="123" t="s">
        <v>214</v>
      </c>
      <c r="AR180" s="123" t="s">
        <v>145</v>
      </c>
      <c r="AS180" s="123" t="s">
        <v>67</v>
      </c>
      <c r="AW180" s="14" t="s">
        <v>144</v>
      </c>
      <c r="BC180" s="124" t="e">
        <f>IF(L180="základní",#REF!,0)</f>
        <v>#REF!</v>
      </c>
      <c r="BD180" s="124">
        <f>IF(L180="snížená",#REF!,0)</f>
        <v>0</v>
      </c>
      <c r="BE180" s="124">
        <f>IF(L180="zákl. přenesená",#REF!,0)</f>
        <v>0</v>
      </c>
      <c r="BF180" s="124">
        <f>IF(L180="sníž. přenesená",#REF!,0)</f>
        <v>0</v>
      </c>
      <c r="BG180" s="124">
        <f>IF(L180="nulová",#REF!,0)</f>
        <v>0</v>
      </c>
      <c r="BH180" s="14" t="s">
        <v>65</v>
      </c>
      <c r="BI180" s="124" t="e">
        <f>ROUND(#REF!*H180,2)</f>
        <v>#REF!</v>
      </c>
      <c r="BJ180" s="14" t="s">
        <v>214</v>
      </c>
      <c r="BK180" s="123" t="s">
        <v>619</v>
      </c>
    </row>
    <row r="181" spans="1:63" s="2" customFormat="1" ht="24.2" customHeight="1" x14ac:dyDescent="0.2">
      <c r="A181" s="25"/>
      <c r="B181" s="112"/>
      <c r="C181" s="113" t="s">
        <v>326</v>
      </c>
      <c r="D181" s="113" t="s">
        <v>145</v>
      </c>
      <c r="E181" s="114" t="s">
        <v>428</v>
      </c>
      <c r="F181" s="115" t="s">
        <v>429</v>
      </c>
      <c r="G181" s="116" t="s">
        <v>198</v>
      </c>
      <c r="H181" s="117">
        <v>42.375999999999998</v>
      </c>
      <c r="I181" s="118"/>
      <c r="J181" s="26"/>
      <c r="K181" s="119" t="s">
        <v>1</v>
      </c>
      <c r="L181" s="120" t="s">
        <v>37</v>
      </c>
      <c r="M181" s="121">
        <v>0.20399999999999999</v>
      </c>
      <c r="N181" s="121">
        <f t="shared" si="6"/>
        <v>8.6447039999999991</v>
      </c>
      <c r="O181" s="121">
        <v>1.6900000000000001E-3</v>
      </c>
      <c r="P181" s="121">
        <f t="shared" si="7"/>
        <v>7.1615440000000002E-2</v>
      </c>
      <c r="Q181" s="121">
        <v>0</v>
      </c>
      <c r="R181" s="122">
        <f t="shared" si="8"/>
        <v>0</v>
      </c>
      <c r="S181" s="25"/>
      <c r="T181" s="25"/>
      <c r="U181" s="25"/>
      <c r="V181" s="25"/>
      <c r="W181" s="25"/>
      <c r="X181" s="25"/>
      <c r="Y181" s="25"/>
      <c r="Z181" s="25"/>
      <c r="AA181" s="25"/>
      <c r="AB181" s="25"/>
      <c r="AC181" s="25"/>
      <c r="AP181" s="123" t="s">
        <v>214</v>
      </c>
      <c r="AR181" s="123" t="s">
        <v>145</v>
      </c>
      <c r="AS181" s="123" t="s">
        <v>67</v>
      </c>
      <c r="AW181" s="14" t="s">
        <v>144</v>
      </c>
      <c r="BC181" s="124" t="e">
        <f>IF(L181="základní",#REF!,0)</f>
        <v>#REF!</v>
      </c>
      <c r="BD181" s="124">
        <f>IF(L181="snížená",#REF!,0)</f>
        <v>0</v>
      </c>
      <c r="BE181" s="124">
        <f>IF(L181="zákl. přenesená",#REF!,0)</f>
        <v>0</v>
      </c>
      <c r="BF181" s="124">
        <f>IF(L181="sníž. přenesená",#REF!,0)</f>
        <v>0</v>
      </c>
      <c r="BG181" s="124">
        <f>IF(L181="nulová",#REF!,0)</f>
        <v>0</v>
      </c>
      <c r="BH181" s="14" t="s">
        <v>65</v>
      </c>
      <c r="BI181" s="124" t="e">
        <f>ROUND(#REF!*H181,2)</f>
        <v>#REF!</v>
      </c>
      <c r="BJ181" s="14" t="s">
        <v>214</v>
      </c>
      <c r="BK181" s="123" t="s">
        <v>620</v>
      </c>
    </row>
    <row r="182" spans="1:63" s="2" customFormat="1" ht="24.2" customHeight="1" x14ac:dyDescent="0.2">
      <c r="A182" s="25"/>
      <c r="B182" s="112"/>
      <c r="C182" s="113" t="s">
        <v>330</v>
      </c>
      <c r="D182" s="113" t="s">
        <v>145</v>
      </c>
      <c r="E182" s="114" t="s">
        <v>432</v>
      </c>
      <c r="F182" s="115" t="s">
        <v>433</v>
      </c>
      <c r="G182" s="116" t="s">
        <v>162</v>
      </c>
      <c r="H182" s="117">
        <v>2.27</v>
      </c>
      <c r="I182" s="118"/>
      <c r="J182" s="26"/>
      <c r="K182" s="119" t="s">
        <v>1</v>
      </c>
      <c r="L182" s="120" t="s">
        <v>37</v>
      </c>
      <c r="M182" s="121">
        <v>0.4</v>
      </c>
      <c r="N182" s="121">
        <f t="shared" si="6"/>
        <v>0.90800000000000003</v>
      </c>
      <c r="O182" s="121">
        <v>3.6000000000000002E-4</v>
      </c>
      <c r="P182" s="121">
        <f t="shared" si="7"/>
        <v>8.1720000000000002E-4</v>
      </c>
      <c r="Q182" s="121">
        <v>0</v>
      </c>
      <c r="R182" s="122">
        <f t="shared" si="8"/>
        <v>0</v>
      </c>
      <c r="S182" s="25"/>
      <c r="T182" s="25"/>
      <c r="U182" s="25"/>
      <c r="V182" s="25"/>
      <c r="W182" s="25"/>
      <c r="X182" s="25"/>
      <c r="Y182" s="25"/>
      <c r="Z182" s="25"/>
      <c r="AA182" s="25"/>
      <c r="AB182" s="25"/>
      <c r="AC182" s="25"/>
      <c r="AP182" s="123" t="s">
        <v>214</v>
      </c>
      <c r="AR182" s="123" t="s">
        <v>145</v>
      </c>
      <c r="AS182" s="123" t="s">
        <v>67</v>
      </c>
      <c r="AW182" s="14" t="s">
        <v>144</v>
      </c>
      <c r="BC182" s="124" t="e">
        <f>IF(L182="základní",#REF!,0)</f>
        <v>#REF!</v>
      </c>
      <c r="BD182" s="124">
        <f>IF(L182="snížená",#REF!,0)</f>
        <v>0</v>
      </c>
      <c r="BE182" s="124">
        <f>IF(L182="zákl. přenesená",#REF!,0)</f>
        <v>0</v>
      </c>
      <c r="BF182" s="124">
        <f>IF(L182="sníž. přenesená",#REF!,0)</f>
        <v>0</v>
      </c>
      <c r="BG182" s="124">
        <f>IF(L182="nulová",#REF!,0)</f>
        <v>0</v>
      </c>
      <c r="BH182" s="14" t="s">
        <v>65</v>
      </c>
      <c r="BI182" s="124" t="e">
        <f>ROUND(#REF!*H182,2)</f>
        <v>#REF!</v>
      </c>
      <c r="BJ182" s="14" t="s">
        <v>214</v>
      </c>
      <c r="BK182" s="123" t="s">
        <v>621</v>
      </c>
    </row>
    <row r="183" spans="1:63" s="2" customFormat="1" ht="16.5" customHeight="1" x14ac:dyDescent="0.2">
      <c r="A183" s="25"/>
      <c r="B183" s="112"/>
      <c r="C183" s="113" t="s">
        <v>332</v>
      </c>
      <c r="D183" s="113" t="s">
        <v>145</v>
      </c>
      <c r="E183" s="114" t="s">
        <v>436</v>
      </c>
      <c r="F183" s="115" t="s">
        <v>437</v>
      </c>
      <c r="G183" s="116" t="s">
        <v>162</v>
      </c>
      <c r="H183" s="117">
        <v>2.27</v>
      </c>
      <c r="I183" s="118"/>
      <c r="J183" s="26"/>
      <c r="K183" s="119" t="s">
        <v>1</v>
      </c>
      <c r="L183" s="120" t="s">
        <v>37</v>
      </c>
      <c r="M183" s="121">
        <v>0</v>
      </c>
      <c r="N183" s="121">
        <f t="shared" si="6"/>
        <v>0</v>
      </c>
      <c r="O183" s="121">
        <v>2.0000000000000001E-4</v>
      </c>
      <c r="P183" s="121">
        <f t="shared" si="7"/>
        <v>4.5400000000000003E-4</v>
      </c>
      <c r="Q183" s="121">
        <v>0</v>
      </c>
      <c r="R183" s="122">
        <f t="shared" si="8"/>
        <v>0</v>
      </c>
      <c r="S183" s="25"/>
      <c r="T183" s="25"/>
      <c r="U183" s="25"/>
      <c r="V183" s="25"/>
      <c r="W183" s="25"/>
      <c r="X183" s="25"/>
      <c r="Y183" s="25"/>
      <c r="Z183" s="25"/>
      <c r="AA183" s="25"/>
      <c r="AB183" s="25"/>
      <c r="AC183" s="25"/>
      <c r="AP183" s="123" t="s">
        <v>214</v>
      </c>
      <c r="AR183" s="123" t="s">
        <v>145</v>
      </c>
      <c r="AS183" s="123" t="s">
        <v>67</v>
      </c>
      <c r="AW183" s="14" t="s">
        <v>144</v>
      </c>
      <c r="BC183" s="124" t="e">
        <f>IF(L183="základní",#REF!,0)</f>
        <v>#REF!</v>
      </c>
      <c r="BD183" s="124">
        <f>IF(L183="snížená",#REF!,0)</f>
        <v>0</v>
      </c>
      <c r="BE183" s="124">
        <f>IF(L183="zákl. přenesená",#REF!,0)</f>
        <v>0</v>
      </c>
      <c r="BF183" s="124">
        <f>IF(L183="sníž. přenesená",#REF!,0)</f>
        <v>0</v>
      </c>
      <c r="BG183" s="124">
        <f>IF(L183="nulová",#REF!,0)</f>
        <v>0</v>
      </c>
      <c r="BH183" s="14" t="s">
        <v>65</v>
      </c>
      <c r="BI183" s="124" t="e">
        <f>ROUND(#REF!*H183,2)</f>
        <v>#REF!</v>
      </c>
      <c r="BJ183" s="14" t="s">
        <v>214</v>
      </c>
      <c r="BK183" s="123" t="s">
        <v>622</v>
      </c>
    </row>
    <row r="184" spans="1:63" s="2" customFormat="1" ht="24.2" customHeight="1" x14ac:dyDescent="0.2">
      <c r="A184" s="25"/>
      <c r="B184" s="112"/>
      <c r="C184" s="113" t="s">
        <v>336</v>
      </c>
      <c r="D184" s="113" t="s">
        <v>145</v>
      </c>
      <c r="E184" s="114" t="s">
        <v>623</v>
      </c>
      <c r="F184" s="115" t="s">
        <v>441</v>
      </c>
      <c r="G184" s="116" t="s">
        <v>198</v>
      </c>
      <c r="H184" s="117">
        <v>42.375999999999998</v>
      </c>
      <c r="I184" s="118"/>
      <c r="J184" s="26"/>
      <c r="K184" s="119" t="s">
        <v>1</v>
      </c>
      <c r="L184" s="120" t="s">
        <v>37</v>
      </c>
      <c r="M184" s="121">
        <v>0.35</v>
      </c>
      <c r="N184" s="121">
        <f t="shared" si="6"/>
        <v>14.831599999999998</v>
      </c>
      <c r="O184" s="121">
        <v>2.8300000000000001E-3</v>
      </c>
      <c r="P184" s="121">
        <f t="shared" si="7"/>
        <v>0.11992408</v>
      </c>
      <c r="Q184" s="121">
        <v>0</v>
      </c>
      <c r="R184" s="122">
        <f t="shared" si="8"/>
        <v>0</v>
      </c>
      <c r="S184" s="25"/>
      <c r="T184" s="25"/>
      <c r="U184" s="25"/>
      <c r="V184" s="25"/>
      <c r="W184" s="25"/>
      <c r="X184" s="25"/>
      <c r="Y184" s="25"/>
      <c r="Z184" s="25"/>
      <c r="AA184" s="25"/>
      <c r="AB184" s="25"/>
      <c r="AC184" s="25"/>
      <c r="AP184" s="123" t="s">
        <v>214</v>
      </c>
      <c r="AR184" s="123" t="s">
        <v>145</v>
      </c>
      <c r="AS184" s="123" t="s">
        <v>67</v>
      </c>
      <c r="AW184" s="14" t="s">
        <v>144</v>
      </c>
      <c r="BC184" s="124" t="e">
        <f>IF(L184="základní",#REF!,0)</f>
        <v>#REF!</v>
      </c>
      <c r="BD184" s="124">
        <f>IF(L184="snížená",#REF!,0)</f>
        <v>0</v>
      </c>
      <c r="BE184" s="124">
        <f>IF(L184="zákl. přenesená",#REF!,0)</f>
        <v>0</v>
      </c>
      <c r="BF184" s="124">
        <f>IF(L184="sníž. přenesená",#REF!,0)</f>
        <v>0</v>
      </c>
      <c r="BG184" s="124">
        <f>IF(L184="nulová",#REF!,0)</f>
        <v>0</v>
      </c>
      <c r="BH184" s="14" t="s">
        <v>65</v>
      </c>
      <c r="BI184" s="124" t="e">
        <f>ROUND(#REF!*H184,2)</f>
        <v>#REF!</v>
      </c>
      <c r="BJ184" s="14" t="s">
        <v>214</v>
      </c>
      <c r="BK184" s="123" t="s">
        <v>624</v>
      </c>
    </row>
    <row r="185" spans="1:63" s="2" customFormat="1" ht="24.2" customHeight="1" x14ac:dyDescent="0.2">
      <c r="A185" s="25"/>
      <c r="B185" s="112"/>
      <c r="C185" s="113" t="s">
        <v>343</v>
      </c>
      <c r="D185" s="113" t="s">
        <v>145</v>
      </c>
      <c r="E185" s="114" t="s">
        <v>625</v>
      </c>
      <c r="F185" s="115" t="s">
        <v>626</v>
      </c>
      <c r="G185" s="116" t="s">
        <v>339</v>
      </c>
      <c r="H185" s="117">
        <v>4606.335</v>
      </c>
      <c r="I185" s="118"/>
      <c r="J185" s="26"/>
      <c r="K185" s="119" t="s">
        <v>1</v>
      </c>
      <c r="L185" s="120" t="s">
        <v>37</v>
      </c>
      <c r="M185" s="121">
        <v>0</v>
      </c>
      <c r="N185" s="121">
        <f t="shared" si="6"/>
        <v>0</v>
      </c>
      <c r="O185" s="121">
        <v>0</v>
      </c>
      <c r="P185" s="121">
        <f t="shared" si="7"/>
        <v>0</v>
      </c>
      <c r="Q185" s="121">
        <v>0</v>
      </c>
      <c r="R185" s="122">
        <f t="shared" si="8"/>
        <v>0</v>
      </c>
      <c r="S185" s="25"/>
      <c r="T185" s="25"/>
      <c r="U185" s="25"/>
      <c r="V185" s="25"/>
      <c r="W185" s="25"/>
      <c r="X185" s="25"/>
      <c r="Y185" s="25"/>
      <c r="Z185" s="25"/>
      <c r="AA185" s="25"/>
      <c r="AB185" s="25"/>
      <c r="AC185" s="25"/>
      <c r="AP185" s="123" t="s">
        <v>214</v>
      </c>
      <c r="AR185" s="123" t="s">
        <v>145</v>
      </c>
      <c r="AS185" s="123" t="s">
        <v>67</v>
      </c>
      <c r="AW185" s="14" t="s">
        <v>144</v>
      </c>
      <c r="BC185" s="124" t="e">
        <f>IF(L185="základní",#REF!,0)</f>
        <v>#REF!</v>
      </c>
      <c r="BD185" s="124">
        <f>IF(L185="snížená",#REF!,0)</f>
        <v>0</v>
      </c>
      <c r="BE185" s="124">
        <f>IF(L185="zákl. přenesená",#REF!,0)</f>
        <v>0</v>
      </c>
      <c r="BF185" s="124">
        <f>IF(L185="sníž. přenesená",#REF!,0)</f>
        <v>0</v>
      </c>
      <c r="BG185" s="124">
        <f>IF(L185="nulová",#REF!,0)</f>
        <v>0</v>
      </c>
      <c r="BH185" s="14" t="s">
        <v>65</v>
      </c>
      <c r="BI185" s="124" t="e">
        <f>ROUND(#REF!*H185,2)</f>
        <v>#REF!</v>
      </c>
      <c r="BJ185" s="14" t="s">
        <v>214</v>
      </c>
      <c r="BK185" s="123" t="s">
        <v>627</v>
      </c>
    </row>
    <row r="186" spans="1:63" s="12" customFormat="1" ht="22.9" customHeight="1" x14ac:dyDescent="0.2">
      <c r="B186" s="103"/>
      <c r="D186" s="104" t="s">
        <v>56</v>
      </c>
      <c r="E186" s="125" t="s">
        <v>451</v>
      </c>
      <c r="F186" s="125" t="s">
        <v>452</v>
      </c>
      <c r="J186" s="103"/>
      <c r="K186" s="106"/>
      <c r="L186" s="107"/>
      <c r="M186" s="107"/>
      <c r="N186" s="108">
        <f>SUM(N187:N190)</f>
        <v>21.608598000000001</v>
      </c>
      <c r="O186" s="107"/>
      <c r="P186" s="108">
        <f>SUM(P187:P190)</f>
        <v>9.168256000000001E-2</v>
      </c>
      <c r="Q186" s="107"/>
      <c r="R186" s="109">
        <f>SUM(R187:R190)</f>
        <v>0</v>
      </c>
      <c r="AP186" s="104" t="s">
        <v>67</v>
      </c>
      <c r="AR186" s="110" t="s">
        <v>56</v>
      </c>
      <c r="AS186" s="110" t="s">
        <v>65</v>
      </c>
      <c r="AW186" s="104" t="s">
        <v>144</v>
      </c>
      <c r="BI186" s="111" t="e">
        <f>SUM(BI187:BI190)</f>
        <v>#REF!</v>
      </c>
    </row>
    <row r="187" spans="1:63" s="2" customFormat="1" ht="24.2" customHeight="1" x14ac:dyDescent="0.2">
      <c r="A187" s="25"/>
      <c r="B187" s="112"/>
      <c r="C187" s="113" t="s">
        <v>347</v>
      </c>
      <c r="D187" s="113" t="s">
        <v>145</v>
      </c>
      <c r="E187" s="114" t="s">
        <v>474</v>
      </c>
      <c r="F187" s="115" t="s">
        <v>475</v>
      </c>
      <c r="G187" s="116" t="s">
        <v>178</v>
      </c>
      <c r="H187" s="117">
        <v>189.17699999999999</v>
      </c>
      <c r="I187" s="118"/>
      <c r="J187" s="26"/>
      <c r="K187" s="119" t="s">
        <v>1</v>
      </c>
      <c r="L187" s="120" t="s">
        <v>37</v>
      </c>
      <c r="M187" s="121">
        <v>8.5999999999999993E-2</v>
      </c>
      <c r="N187" s="121">
        <f>M187*H187</f>
        <v>16.269221999999999</v>
      </c>
      <c r="O187" s="121">
        <v>0</v>
      </c>
      <c r="P187" s="121">
        <f>O187*H187</f>
        <v>0</v>
      </c>
      <c r="Q187" s="121">
        <v>0</v>
      </c>
      <c r="R187" s="122">
        <f>Q187*H187</f>
        <v>0</v>
      </c>
      <c r="S187" s="25"/>
      <c r="T187" s="25"/>
      <c r="U187" s="25"/>
      <c r="V187" s="25"/>
      <c r="W187" s="25"/>
      <c r="X187" s="25"/>
      <c r="Y187" s="25"/>
      <c r="Z187" s="25"/>
      <c r="AA187" s="25"/>
      <c r="AB187" s="25"/>
      <c r="AC187" s="25"/>
      <c r="AP187" s="123" t="s">
        <v>214</v>
      </c>
      <c r="AR187" s="123" t="s">
        <v>145</v>
      </c>
      <c r="AS187" s="123" t="s">
        <v>67</v>
      </c>
      <c r="AW187" s="14" t="s">
        <v>144</v>
      </c>
      <c r="BC187" s="124" t="e">
        <f>IF(L187="základní",#REF!,0)</f>
        <v>#REF!</v>
      </c>
      <c r="BD187" s="124">
        <f>IF(L187="snížená",#REF!,0)</f>
        <v>0</v>
      </c>
      <c r="BE187" s="124">
        <f>IF(L187="zákl. přenesená",#REF!,0)</f>
        <v>0</v>
      </c>
      <c r="BF187" s="124">
        <f>IF(L187="sníž. přenesená",#REF!,0)</f>
        <v>0</v>
      </c>
      <c r="BG187" s="124">
        <f>IF(L187="nulová",#REF!,0)</f>
        <v>0</v>
      </c>
      <c r="BH187" s="14" t="s">
        <v>65</v>
      </c>
      <c r="BI187" s="124" t="e">
        <f>ROUND(#REF!*H187,2)</f>
        <v>#REF!</v>
      </c>
      <c r="BJ187" s="14" t="s">
        <v>214</v>
      </c>
      <c r="BK187" s="123" t="s">
        <v>628</v>
      </c>
    </row>
    <row r="188" spans="1:63" s="2" customFormat="1" ht="44.25" customHeight="1" x14ac:dyDescent="0.2">
      <c r="A188" s="25"/>
      <c r="B188" s="112"/>
      <c r="C188" s="126" t="s">
        <v>351</v>
      </c>
      <c r="D188" s="126" t="s">
        <v>242</v>
      </c>
      <c r="E188" s="127" t="s">
        <v>629</v>
      </c>
      <c r="F188" s="128" t="s">
        <v>630</v>
      </c>
      <c r="G188" s="129" t="s">
        <v>178</v>
      </c>
      <c r="H188" s="130">
        <v>217.553</v>
      </c>
      <c r="I188" s="131"/>
      <c r="J188" s="132"/>
      <c r="K188" s="133" t="s">
        <v>1</v>
      </c>
      <c r="L188" s="134" t="s">
        <v>37</v>
      </c>
      <c r="M188" s="121">
        <v>0</v>
      </c>
      <c r="N188" s="121">
        <f>M188*H188</f>
        <v>0</v>
      </c>
      <c r="O188" s="121">
        <v>4.0000000000000002E-4</v>
      </c>
      <c r="P188" s="121">
        <f>O188*H188</f>
        <v>8.7021200000000007E-2</v>
      </c>
      <c r="Q188" s="121">
        <v>0</v>
      </c>
      <c r="R188" s="122">
        <f>Q188*H188</f>
        <v>0</v>
      </c>
      <c r="S188" s="25"/>
      <c r="T188" s="25"/>
      <c r="U188" s="25"/>
      <c r="V188" s="25"/>
      <c r="W188" s="25"/>
      <c r="X188" s="25"/>
      <c r="Y188" s="25"/>
      <c r="Z188" s="25"/>
      <c r="AA188" s="25"/>
      <c r="AB188" s="25"/>
      <c r="AC188" s="25"/>
      <c r="AP188" s="123" t="s">
        <v>267</v>
      </c>
      <c r="AR188" s="123" t="s">
        <v>242</v>
      </c>
      <c r="AS188" s="123" t="s">
        <v>67</v>
      </c>
      <c r="AW188" s="14" t="s">
        <v>144</v>
      </c>
      <c r="BC188" s="124" t="e">
        <f>IF(L188="základní",#REF!,0)</f>
        <v>#REF!</v>
      </c>
      <c r="BD188" s="124">
        <f>IF(L188="snížená",#REF!,0)</f>
        <v>0</v>
      </c>
      <c r="BE188" s="124">
        <f>IF(L188="zákl. přenesená",#REF!,0)</f>
        <v>0</v>
      </c>
      <c r="BF188" s="124">
        <f>IF(L188="sníž. přenesená",#REF!,0)</f>
        <v>0</v>
      </c>
      <c r="BG188" s="124">
        <f>IF(L188="nulová",#REF!,0)</f>
        <v>0</v>
      </c>
      <c r="BH188" s="14" t="s">
        <v>65</v>
      </c>
      <c r="BI188" s="124" t="e">
        <f>ROUND(#REF!*H188,2)</f>
        <v>#REF!</v>
      </c>
      <c r="BJ188" s="14" t="s">
        <v>214</v>
      </c>
      <c r="BK188" s="123" t="s">
        <v>631</v>
      </c>
    </row>
    <row r="189" spans="1:63" s="2" customFormat="1" ht="16.5" customHeight="1" x14ac:dyDescent="0.2">
      <c r="A189" s="25"/>
      <c r="B189" s="112"/>
      <c r="C189" s="113" t="s">
        <v>355</v>
      </c>
      <c r="D189" s="113" t="s">
        <v>145</v>
      </c>
      <c r="E189" s="114" t="s">
        <v>482</v>
      </c>
      <c r="F189" s="115" t="s">
        <v>483</v>
      </c>
      <c r="G189" s="116" t="s">
        <v>198</v>
      </c>
      <c r="H189" s="117">
        <v>42.375999999999998</v>
      </c>
      <c r="I189" s="118"/>
      <c r="J189" s="26"/>
      <c r="K189" s="119" t="s">
        <v>1</v>
      </c>
      <c r="L189" s="120" t="s">
        <v>37</v>
      </c>
      <c r="M189" s="121">
        <v>0.126</v>
      </c>
      <c r="N189" s="121">
        <f>M189*H189</f>
        <v>5.3393759999999997</v>
      </c>
      <c r="O189" s="121">
        <v>1.1E-4</v>
      </c>
      <c r="P189" s="121">
        <f>O189*H189</f>
        <v>4.6613599999999998E-3</v>
      </c>
      <c r="Q189" s="121">
        <v>0</v>
      </c>
      <c r="R189" s="122">
        <f>Q189*H189</f>
        <v>0</v>
      </c>
      <c r="S189" s="25"/>
      <c r="T189" s="25"/>
      <c r="U189" s="25"/>
      <c r="V189" s="25"/>
      <c r="W189" s="25"/>
      <c r="X189" s="25"/>
      <c r="Y189" s="25"/>
      <c r="Z189" s="25"/>
      <c r="AA189" s="25"/>
      <c r="AB189" s="25"/>
      <c r="AC189" s="25"/>
      <c r="AP189" s="123" t="s">
        <v>214</v>
      </c>
      <c r="AR189" s="123" t="s">
        <v>145</v>
      </c>
      <c r="AS189" s="123" t="s">
        <v>67</v>
      </c>
      <c r="AW189" s="14" t="s">
        <v>144</v>
      </c>
      <c r="BC189" s="124" t="e">
        <f>IF(L189="základní",#REF!,0)</f>
        <v>#REF!</v>
      </c>
      <c r="BD189" s="124">
        <f>IF(L189="snížená",#REF!,0)</f>
        <v>0</v>
      </c>
      <c r="BE189" s="124">
        <f>IF(L189="zákl. přenesená",#REF!,0)</f>
        <v>0</v>
      </c>
      <c r="BF189" s="124">
        <f>IF(L189="sníž. přenesená",#REF!,0)</f>
        <v>0</v>
      </c>
      <c r="BG189" s="124">
        <f>IF(L189="nulová",#REF!,0)</f>
        <v>0</v>
      </c>
      <c r="BH189" s="14" t="s">
        <v>65</v>
      </c>
      <c r="BI189" s="124" t="e">
        <f>ROUND(#REF!*H189,2)</f>
        <v>#REF!</v>
      </c>
      <c r="BJ189" s="14" t="s">
        <v>214</v>
      </c>
      <c r="BK189" s="123" t="s">
        <v>632</v>
      </c>
    </row>
    <row r="190" spans="1:63" s="2" customFormat="1" ht="24.2" customHeight="1" x14ac:dyDescent="0.2">
      <c r="A190" s="25"/>
      <c r="B190" s="112"/>
      <c r="C190" s="113" t="s">
        <v>359</v>
      </c>
      <c r="D190" s="113" t="s">
        <v>145</v>
      </c>
      <c r="E190" s="114" t="s">
        <v>633</v>
      </c>
      <c r="F190" s="115" t="s">
        <v>634</v>
      </c>
      <c r="G190" s="116" t="s">
        <v>339</v>
      </c>
      <c r="H190" s="117">
        <v>617.55600000000004</v>
      </c>
      <c r="I190" s="118"/>
      <c r="J190" s="26"/>
      <c r="K190" s="119" t="s">
        <v>1</v>
      </c>
      <c r="L190" s="120" t="s">
        <v>37</v>
      </c>
      <c r="M190" s="121">
        <v>0</v>
      </c>
      <c r="N190" s="121">
        <f>M190*H190</f>
        <v>0</v>
      </c>
      <c r="O190" s="121">
        <v>0</v>
      </c>
      <c r="P190" s="121">
        <f>O190*H190</f>
        <v>0</v>
      </c>
      <c r="Q190" s="121">
        <v>0</v>
      </c>
      <c r="R190" s="122">
        <f>Q190*H190</f>
        <v>0</v>
      </c>
      <c r="S190" s="25"/>
      <c r="T190" s="25"/>
      <c r="U190" s="25"/>
      <c r="V190" s="25"/>
      <c r="W190" s="25"/>
      <c r="X190" s="25"/>
      <c r="Y190" s="25"/>
      <c r="Z190" s="25"/>
      <c r="AA190" s="25"/>
      <c r="AB190" s="25"/>
      <c r="AC190" s="25"/>
      <c r="AP190" s="123" t="s">
        <v>214</v>
      </c>
      <c r="AR190" s="123" t="s">
        <v>145</v>
      </c>
      <c r="AS190" s="123" t="s">
        <v>67</v>
      </c>
      <c r="AW190" s="14" t="s">
        <v>144</v>
      </c>
      <c r="BC190" s="124" t="e">
        <f>IF(L190="základní",#REF!,0)</f>
        <v>#REF!</v>
      </c>
      <c r="BD190" s="124">
        <f>IF(L190="snížená",#REF!,0)</f>
        <v>0</v>
      </c>
      <c r="BE190" s="124">
        <f>IF(L190="zákl. přenesená",#REF!,0)</f>
        <v>0</v>
      </c>
      <c r="BF190" s="124">
        <f>IF(L190="sníž. přenesená",#REF!,0)</f>
        <v>0</v>
      </c>
      <c r="BG190" s="124">
        <f>IF(L190="nulová",#REF!,0)</f>
        <v>0</v>
      </c>
      <c r="BH190" s="14" t="s">
        <v>65</v>
      </c>
      <c r="BI190" s="124" t="e">
        <f>ROUND(#REF!*H190,2)</f>
        <v>#REF!</v>
      </c>
      <c r="BJ190" s="14" t="s">
        <v>214</v>
      </c>
      <c r="BK190" s="123" t="s">
        <v>635</v>
      </c>
    </row>
    <row r="191" spans="1:63" s="12" customFormat="1" ht="22.9" customHeight="1" x14ac:dyDescent="0.2">
      <c r="B191" s="103"/>
      <c r="D191" s="104" t="s">
        <v>56</v>
      </c>
      <c r="E191" s="125" t="s">
        <v>489</v>
      </c>
      <c r="F191" s="125" t="s">
        <v>490</v>
      </c>
      <c r="J191" s="103"/>
      <c r="K191" s="106"/>
      <c r="L191" s="107"/>
      <c r="M191" s="107"/>
      <c r="N191" s="108">
        <f>SUM(N192:N193)</f>
        <v>0.13166</v>
      </c>
      <c r="O191" s="107"/>
      <c r="P191" s="108">
        <f>SUM(P192:P193)</f>
        <v>1.1350000000000001E-4</v>
      </c>
      <c r="Q191" s="107"/>
      <c r="R191" s="109">
        <f>SUM(R192:R193)</f>
        <v>0</v>
      </c>
      <c r="AP191" s="104" t="s">
        <v>67</v>
      </c>
      <c r="AR191" s="110" t="s">
        <v>56</v>
      </c>
      <c r="AS191" s="110" t="s">
        <v>65</v>
      </c>
      <c r="AW191" s="104" t="s">
        <v>144</v>
      </c>
      <c r="BI191" s="111" t="e">
        <f>SUM(BI192:BI193)</f>
        <v>#REF!</v>
      </c>
    </row>
    <row r="192" spans="1:63" s="2" customFormat="1" ht="55.5" customHeight="1" x14ac:dyDescent="0.2">
      <c r="A192" s="25"/>
      <c r="B192" s="112"/>
      <c r="C192" s="113" t="s">
        <v>363</v>
      </c>
      <c r="D192" s="113" t="s">
        <v>145</v>
      </c>
      <c r="E192" s="114" t="s">
        <v>636</v>
      </c>
      <c r="F192" s="115" t="s">
        <v>637</v>
      </c>
      <c r="G192" s="116" t="s">
        <v>162</v>
      </c>
      <c r="H192" s="117">
        <v>2.27</v>
      </c>
      <c r="I192" s="118"/>
      <c r="J192" s="26"/>
      <c r="K192" s="119" t="s">
        <v>1</v>
      </c>
      <c r="L192" s="120" t="s">
        <v>37</v>
      </c>
      <c r="M192" s="121">
        <v>5.8000000000000003E-2</v>
      </c>
      <c r="N192" s="121">
        <f>M192*H192</f>
        <v>0.13166</v>
      </c>
      <c r="O192" s="121">
        <v>5.0000000000000002E-5</v>
      </c>
      <c r="P192" s="121">
        <f>O192*H192</f>
        <v>1.1350000000000001E-4</v>
      </c>
      <c r="Q192" s="121">
        <v>0</v>
      </c>
      <c r="R192" s="122">
        <f>Q192*H192</f>
        <v>0</v>
      </c>
      <c r="S192" s="25"/>
      <c r="T192" s="25"/>
      <c r="U192" s="25"/>
      <c r="V192" s="25"/>
      <c r="W192" s="25"/>
      <c r="X192" s="25"/>
      <c r="Y192" s="25"/>
      <c r="Z192" s="25"/>
      <c r="AA192" s="25"/>
      <c r="AB192" s="25"/>
      <c r="AC192" s="25"/>
      <c r="AP192" s="123" t="s">
        <v>214</v>
      </c>
      <c r="AR192" s="123" t="s">
        <v>145</v>
      </c>
      <c r="AS192" s="123" t="s">
        <v>67</v>
      </c>
      <c r="AW192" s="14" t="s">
        <v>144</v>
      </c>
      <c r="BC192" s="124" t="e">
        <f>IF(L192="základní",#REF!,0)</f>
        <v>#REF!</v>
      </c>
      <c r="BD192" s="124">
        <f>IF(L192="snížená",#REF!,0)</f>
        <v>0</v>
      </c>
      <c r="BE192" s="124">
        <f>IF(L192="zákl. přenesená",#REF!,0)</f>
        <v>0</v>
      </c>
      <c r="BF192" s="124">
        <f>IF(L192="sníž. přenesená",#REF!,0)</f>
        <v>0</v>
      </c>
      <c r="BG192" s="124">
        <f>IF(L192="nulová",#REF!,0)</f>
        <v>0</v>
      </c>
      <c r="BH192" s="14" t="s">
        <v>65</v>
      </c>
      <c r="BI192" s="124" t="e">
        <f>ROUND(#REF!*H192,2)</f>
        <v>#REF!</v>
      </c>
      <c r="BJ192" s="14" t="s">
        <v>214</v>
      </c>
      <c r="BK192" s="123" t="s">
        <v>638</v>
      </c>
    </row>
    <row r="193" spans="1:63" s="2" customFormat="1" ht="24.2" customHeight="1" x14ac:dyDescent="0.2">
      <c r="A193" s="25"/>
      <c r="B193" s="112"/>
      <c r="C193" s="113" t="s">
        <v>367</v>
      </c>
      <c r="D193" s="113" t="s">
        <v>145</v>
      </c>
      <c r="E193" s="114" t="s">
        <v>639</v>
      </c>
      <c r="F193" s="115" t="s">
        <v>640</v>
      </c>
      <c r="G193" s="116" t="s">
        <v>339</v>
      </c>
      <c r="H193" s="117">
        <v>158.9</v>
      </c>
      <c r="I193" s="118"/>
      <c r="J193" s="26"/>
      <c r="K193" s="119" t="s">
        <v>1</v>
      </c>
      <c r="L193" s="120" t="s">
        <v>37</v>
      </c>
      <c r="M193" s="121">
        <v>0</v>
      </c>
      <c r="N193" s="121">
        <f>M193*H193</f>
        <v>0</v>
      </c>
      <c r="O193" s="121">
        <v>0</v>
      </c>
      <c r="P193" s="121">
        <f>O193*H193</f>
        <v>0</v>
      </c>
      <c r="Q193" s="121">
        <v>0</v>
      </c>
      <c r="R193" s="122">
        <f>Q193*H193</f>
        <v>0</v>
      </c>
      <c r="S193" s="25"/>
      <c r="T193" s="25"/>
      <c r="U193" s="25"/>
      <c r="V193" s="25"/>
      <c r="W193" s="25"/>
      <c r="X193" s="25"/>
      <c r="Y193" s="25"/>
      <c r="Z193" s="25"/>
      <c r="AA193" s="25"/>
      <c r="AB193" s="25"/>
      <c r="AC193" s="25"/>
      <c r="AP193" s="123" t="s">
        <v>214</v>
      </c>
      <c r="AR193" s="123" t="s">
        <v>145</v>
      </c>
      <c r="AS193" s="123" t="s">
        <v>67</v>
      </c>
      <c r="AW193" s="14" t="s">
        <v>144</v>
      </c>
      <c r="BC193" s="124" t="e">
        <f>IF(L193="základní",#REF!,0)</f>
        <v>#REF!</v>
      </c>
      <c r="BD193" s="124">
        <f>IF(L193="snížená",#REF!,0)</f>
        <v>0</v>
      </c>
      <c r="BE193" s="124">
        <f>IF(L193="zákl. přenesená",#REF!,0)</f>
        <v>0</v>
      </c>
      <c r="BF193" s="124">
        <f>IF(L193="sníž. přenesená",#REF!,0)</f>
        <v>0</v>
      </c>
      <c r="BG193" s="124">
        <f>IF(L193="nulová",#REF!,0)</f>
        <v>0</v>
      </c>
      <c r="BH193" s="14" t="s">
        <v>65</v>
      </c>
      <c r="BI193" s="124" t="e">
        <f>ROUND(#REF!*H193,2)</f>
        <v>#REF!</v>
      </c>
      <c r="BJ193" s="14" t="s">
        <v>214</v>
      </c>
      <c r="BK193" s="123" t="s">
        <v>641</v>
      </c>
    </row>
    <row r="194" spans="1:63" s="12" customFormat="1" ht="22.9" customHeight="1" x14ac:dyDescent="0.2">
      <c r="B194" s="103"/>
      <c r="D194" s="104" t="s">
        <v>56</v>
      </c>
      <c r="E194" s="125" t="s">
        <v>503</v>
      </c>
      <c r="F194" s="125" t="s">
        <v>504</v>
      </c>
      <c r="J194" s="103"/>
      <c r="K194" s="106"/>
      <c r="L194" s="107"/>
      <c r="M194" s="107"/>
      <c r="N194" s="108">
        <f>SUM(N195:N201)</f>
        <v>190.51844700000001</v>
      </c>
      <c r="O194" s="107"/>
      <c r="P194" s="108">
        <f>SUM(P195:P201)</f>
        <v>0.14757730999999999</v>
      </c>
      <c r="Q194" s="107"/>
      <c r="R194" s="109">
        <f>SUM(R195:R201)</f>
        <v>0</v>
      </c>
      <c r="AP194" s="104" t="s">
        <v>67</v>
      </c>
      <c r="AR194" s="110" t="s">
        <v>56</v>
      </c>
      <c r="AS194" s="110" t="s">
        <v>65</v>
      </c>
      <c r="AW194" s="104" t="s">
        <v>144</v>
      </c>
      <c r="BI194" s="111" t="e">
        <f>SUM(BI195:BI201)</f>
        <v>#REF!</v>
      </c>
    </row>
    <row r="195" spans="1:63" s="2" customFormat="1" ht="37.9" customHeight="1" x14ac:dyDescent="0.2">
      <c r="A195" s="25"/>
      <c r="B195" s="112"/>
      <c r="C195" s="113" t="s">
        <v>371</v>
      </c>
      <c r="D195" s="113" t="s">
        <v>145</v>
      </c>
      <c r="E195" s="114" t="s">
        <v>506</v>
      </c>
      <c r="F195" s="115" t="s">
        <v>642</v>
      </c>
      <c r="G195" s="116" t="s">
        <v>178</v>
      </c>
      <c r="H195" s="117">
        <v>189.17699999999999</v>
      </c>
      <c r="I195" s="118"/>
      <c r="J195" s="26"/>
      <c r="K195" s="119" t="s">
        <v>1</v>
      </c>
      <c r="L195" s="120" t="s">
        <v>37</v>
      </c>
      <c r="M195" s="121">
        <v>9.2999999999999999E-2</v>
      </c>
      <c r="N195" s="121">
        <f t="shared" ref="N195:N201" si="9">M195*H195</f>
        <v>17.593460999999998</v>
      </c>
      <c r="O195" s="121">
        <v>2.0000000000000002E-5</v>
      </c>
      <c r="P195" s="121">
        <f t="shared" ref="P195:P201" si="10">O195*H195</f>
        <v>3.7835400000000002E-3</v>
      </c>
      <c r="Q195" s="121">
        <v>0</v>
      </c>
      <c r="R195" s="122">
        <f t="shared" ref="R195:R201" si="11">Q195*H195</f>
        <v>0</v>
      </c>
      <c r="S195" s="25"/>
      <c r="T195" s="25"/>
      <c r="U195" s="25"/>
      <c r="V195" s="25"/>
      <c r="W195" s="25"/>
      <c r="X195" s="25"/>
      <c r="Y195" s="25"/>
      <c r="Z195" s="25"/>
      <c r="AA195" s="25"/>
      <c r="AB195" s="25"/>
      <c r="AC195" s="25"/>
      <c r="AP195" s="123" t="s">
        <v>214</v>
      </c>
      <c r="AR195" s="123" t="s">
        <v>145</v>
      </c>
      <c r="AS195" s="123" t="s">
        <v>67</v>
      </c>
      <c r="AW195" s="14" t="s">
        <v>144</v>
      </c>
      <c r="BC195" s="124" t="e">
        <f>IF(L195="základní",#REF!,0)</f>
        <v>#REF!</v>
      </c>
      <c r="BD195" s="124">
        <f>IF(L195="snížená",#REF!,0)</f>
        <v>0</v>
      </c>
      <c r="BE195" s="124">
        <f>IF(L195="zákl. přenesená",#REF!,0)</f>
        <v>0</v>
      </c>
      <c r="BF195" s="124">
        <f>IF(L195="sníž. přenesená",#REF!,0)</f>
        <v>0</v>
      </c>
      <c r="BG195" s="124">
        <f>IF(L195="nulová",#REF!,0)</f>
        <v>0</v>
      </c>
      <c r="BH195" s="14" t="s">
        <v>65</v>
      </c>
      <c r="BI195" s="124" t="e">
        <f>ROUND(#REF!*H195,2)</f>
        <v>#REF!</v>
      </c>
      <c r="BJ195" s="14" t="s">
        <v>214</v>
      </c>
      <c r="BK195" s="123" t="s">
        <v>643</v>
      </c>
    </row>
    <row r="196" spans="1:63" s="2" customFormat="1" ht="24.2" customHeight="1" x14ac:dyDescent="0.2">
      <c r="A196" s="25"/>
      <c r="B196" s="112"/>
      <c r="C196" s="113" t="s">
        <v>375</v>
      </c>
      <c r="D196" s="113" t="s">
        <v>145</v>
      </c>
      <c r="E196" s="114" t="s">
        <v>514</v>
      </c>
      <c r="F196" s="115" t="s">
        <v>515</v>
      </c>
      <c r="G196" s="116" t="s">
        <v>178</v>
      </c>
      <c r="H196" s="117">
        <v>189.17699999999999</v>
      </c>
      <c r="I196" s="118"/>
      <c r="J196" s="26"/>
      <c r="K196" s="119" t="s">
        <v>1</v>
      </c>
      <c r="L196" s="120" t="s">
        <v>37</v>
      </c>
      <c r="M196" s="121">
        <v>0.01</v>
      </c>
      <c r="N196" s="121">
        <f t="shared" si="9"/>
        <v>1.89177</v>
      </c>
      <c r="O196" s="121">
        <v>0</v>
      </c>
      <c r="P196" s="121">
        <f t="shared" si="10"/>
        <v>0</v>
      </c>
      <c r="Q196" s="121">
        <v>0</v>
      </c>
      <c r="R196" s="122">
        <f t="shared" si="11"/>
        <v>0</v>
      </c>
      <c r="S196" s="25"/>
      <c r="T196" s="25"/>
      <c r="U196" s="25"/>
      <c r="V196" s="25"/>
      <c r="W196" s="25"/>
      <c r="X196" s="25"/>
      <c r="Y196" s="25"/>
      <c r="Z196" s="25"/>
      <c r="AA196" s="25"/>
      <c r="AB196" s="25"/>
      <c r="AC196" s="25"/>
      <c r="AP196" s="123" t="s">
        <v>214</v>
      </c>
      <c r="AR196" s="123" t="s">
        <v>145</v>
      </c>
      <c r="AS196" s="123" t="s">
        <v>67</v>
      </c>
      <c r="AW196" s="14" t="s">
        <v>144</v>
      </c>
      <c r="BC196" s="124" t="e">
        <f>IF(L196="základní",#REF!,0)</f>
        <v>#REF!</v>
      </c>
      <c r="BD196" s="124">
        <f>IF(L196="snížená",#REF!,0)</f>
        <v>0</v>
      </c>
      <c r="BE196" s="124">
        <f>IF(L196="zákl. přenesená",#REF!,0)</f>
        <v>0</v>
      </c>
      <c r="BF196" s="124">
        <f>IF(L196="sníž. přenesená",#REF!,0)</f>
        <v>0</v>
      </c>
      <c r="BG196" s="124">
        <f>IF(L196="nulová",#REF!,0)</f>
        <v>0</v>
      </c>
      <c r="BH196" s="14" t="s">
        <v>65</v>
      </c>
      <c r="BI196" s="124" t="e">
        <f>ROUND(#REF!*H196,2)</f>
        <v>#REF!</v>
      </c>
      <c r="BJ196" s="14" t="s">
        <v>214</v>
      </c>
      <c r="BK196" s="123" t="s">
        <v>644</v>
      </c>
    </row>
    <row r="197" spans="1:63" s="2" customFormat="1" ht="24.2" customHeight="1" x14ac:dyDescent="0.2">
      <c r="A197" s="25"/>
      <c r="B197" s="112"/>
      <c r="C197" s="113" t="s">
        <v>379</v>
      </c>
      <c r="D197" s="113" t="s">
        <v>145</v>
      </c>
      <c r="E197" s="114" t="s">
        <v>518</v>
      </c>
      <c r="F197" s="115" t="s">
        <v>645</v>
      </c>
      <c r="G197" s="116" t="s">
        <v>178</v>
      </c>
      <c r="H197" s="117">
        <v>189.17699999999999</v>
      </c>
      <c r="I197" s="118"/>
      <c r="J197" s="26"/>
      <c r="K197" s="119" t="s">
        <v>1</v>
      </c>
      <c r="L197" s="120" t="s">
        <v>37</v>
      </c>
      <c r="M197" s="121">
        <v>0.29099999999999998</v>
      </c>
      <c r="N197" s="121">
        <f t="shared" si="9"/>
        <v>55.050506999999996</v>
      </c>
      <c r="O197" s="121">
        <v>2.2000000000000001E-4</v>
      </c>
      <c r="P197" s="121">
        <f t="shared" si="10"/>
        <v>4.161894E-2</v>
      </c>
      <c r="Q197" s="121">
        <v>0</v>
      </c>
      <c r="R197" s="122">
        <f t="shared" si="11"/>
        <v>0</v>
      </c>
      <c r="S197" s="25"/>
      <c r="T197" s="25"/>
      <c r="U197" s="25"/>
      <c r="V197" s="25"/>
      <c r="W197" s="25"/>
      <c r="X197" s="25"/>
      <c r="Y197" s="25"/>
      <c r="Z197" s="25"/>
      <c r="AA197" s="25"/>
      <c r="AB197" s="25"/>
      <c r="AC197" s="25"/>
      <c r="AP197" s="123" t="s">
        <v>214</v>
      </c>
      <c r="AR197" s="123" t="s">
        <v>145</v>
      </c>
      <c r="AS197" s="123" t="s">
        <v>67</v>
      </c>
      <c r="AW197" s="14" t="s">
        <v>144</v>
      </c>
      <c r="BC197" s="124" t="e">
        <f>IF(L197="základní",#REF!,0)</f>
        <v>#REF!</v>
      </c>
      <c r="BD197" s="124">
        <f>IF(L197="snížená",#REF!,0)</f>
        <v>0</v>
      </c>
      <c r="BE197" s="124">
        <f>IF(L197="zákl. přenesená",#REF!,0)</f>
        <v>0</v>
      </c>
      <c r="BF197" s="124">
        <f>IF(L197="sníž. přenesená",#REF!,0)</f>
        <v>0</v>
      </c>
      <c r="BG197" s="124">
        <f>IF(L197="nulová",#REF!,0)</f>
        <v>0</v>
      </c>
      <c r="BH197" s="14" t="s">
        <v>65</v>
      </c>
      <c r="BI197" s="124" t="e">
        <f>ROUND(#REF!*H197,2)</f>
        <v>#REF!</v>
      </c>
      <c r="BJ197" s="14" t="s">
        <v>214</v>
      </c>
      <c r="BK197" s="123" t="s">
        <v>646</v>
      </c>
    </row>
    <row r="198" spans="1:63" s="2" customFormat="1" ht="24.2" customHeight="1" x14ac:dyDescent="0.2">
      <c r="A198" s="25"/>
      <c r="B198" s="112"/>
      <c r="C198" s="113" t="s">
        <v>383</v>
      </c>
      <c r="D198" s="113" t="s">
        <v>145</v>
      </c>
      <c r="E198" s="114" t="s">
        <v>647</v>
      </c>
      <c r="F198" s="115" t="s">
        <v>648</v>
      </c>
      <c r="G198" s="116" t="s">
        <v>178</v>
      </c>
      <c r="H198" s="117">
        <v>255.38900000000001</v>
      </c>
      <c r="I198" s="118"/>
      <c r="J198" s="26"/>
      <c r="K198" s="119" t="s">
        <v>1</v>
      </c>
      <c r="L198" s="120" t="s">
        <v>37</v>
      </c>
      <c r="M198" s="121">
        <v>0.14899999999999999</v>
      </c>
      <c r="N198" s="121">
        <f t="shared" si="9"/>
        <v>38.052961000000003</v>
      </c>
      <c r="O198" s="121">
        <v>1.3999999999999999E-4</v>
      </c>
      <c r="P198" s="121">
        <f t="shared" si="10"/>
        <v>3.5754459999999995E-2</v>
      </c>
      <c r="Q198" s="121">
        <v>0</v>
      </c>
      <c r="R198" s="122">
        <f t="shared" si="11"/>
        <v>0</v>
      </c>
      <c r="S198" s="25"/>
      <c r="T198" s="25"/>
      <c r="U198" s="25"/>
      <c r="V198" s="25"/>
      <c r="W198" s="25"/>
      <c r="X198" s="25"/>
      <c r="Y198" s="25"/>
      <c r="Z198" s="25"/>
      <c r="AA198" s="25"/>
      <c r="AB198" s="25"/>
      <c r="AC198" s="25"/>
      <c r="AP198" s="123" t="s">
        <v>214</v>
      </c>
      <c r="AR198" s="123" t="s">
        <v>145</v>
      </c>
      <c r="AS198" s="123" t="s">
        <v>67</v>
      </c>
      <c r="AW198" s="14" t="s">
        <v>144</v>
      </c>
      <c r="BC198" s="124" t="e">
        <f>IF(L198="základní",#REF!,0)</f>
        <v>#REF!</v>
      </c>
      <c r="BD198" s="124">
        <f>IF(L198="snížená",#REF!,0)</f>
        <v>0</v>
      </c>
      <c r="BE198" s="124">
        <f>IF(L198="zákl. přenesená",#REF!,0)</f>
        <v>0</v>
      </c>
      <c r="BF198" s="124">
        <f>IF(L198="sníž. přenesená",#REF!,0)</f>
        <v>0</v>
      </c>
      <c r="BG198" s="124">
        <f>IF(L198="nulová",#REF!,0)</f>
        <v>0</v>
      </c>
      <c r="BH198" s="14" t="s">
        <v>65</v>
      </c>
      <c r="BI198" s="124" t="e">
        <f>ROUND(#REF!*H198,2)</f>
        <v>#REF!</v>
      </c>
      <c r="BJ198" s="14" t="s">
        <v>214</v>
      </c>
      <c r="BK198" s="123" t="s">
        <v>649</v>
      </c>
    </row>
    <row r="199" spans="1:63" s="2" customFormat="1" ht="24.2" customHeight="1" x14ac:dyDescent="0.2">
      <c r="A199" s="25"/>
      <c r="B199" s="112"/>
      <c r="C199" s="113" t="s">
        <v>387</v>
      </c>
      <c r="D199" s="113" t="s">
        <v>145</v>
      </c>
      <c r="E199" s="114" t="s">
        <v>522</v>
      </c>
      <c r="F199" s="115" t="s">
        <v>523</v>
      </c>
      <c r="G199" s="116" t="s">
        <v>178</v>
      </c>
      <c r="H199" s="117">
        <v>255.38900000000001</v>
      </c>
      <c r="I199" s="118"/>
      <c r="J199" s="26"/>
      <c r="K199" s="119" t="s">
        <v>1</v>
      </c>
      <c r="L199" s="120" t="s">
        <v>37</v>
      </c>
      <c r="M199" s="121">
        <v>0.3</v>
      </c>
      <c r="N199" s="121">
        <f t="shared" si="9"/>
        <v>76.616699999999994</v>
      </c>
      <c r="O199" s="121">
        <v>2.5000000000000001E-4</v>
      </c>
      <c r="P199" s="121">
        <f t="shared" si="10"/>
        <v>6.3847250000000008E-2</v>
      </c>
      <c r="Q199" s="121">
        <v>0</v>
      </c>
      <c r="R199" s="122">
        <f t="shared" si="11"/>
        <v>0</v>
      </c>
      <c r="S199" s="25"/>
      <c r="T199" s="25"/>
      <c r="U199" s="25"/>
      <c r="V199" s="25"/>
      <c r="W199" s="25"/>
      <c r="X199" s="25"/>
      <c r="Y199" s="25"/>
      <c r="Z199" s="25"/>
      <c r="AA199" s="25"/>
      <c r="AB199" s="25"/>
      <c r="AC199" s="25"/>
      <c r="AP199" s="123" t="s">
        <v>214</v>
      </c>
      <c r="AR199" s="123" t="s">
        <v>145</v>
      </c>
      <c r="AS199" s="123" t="s">
        <v>67</v>
      </c>
      <c r="AW199" s="14" t="s">
        <v>144</v>
      </c>
      <c r="BC199" s="124" t="e">
        <f>IF(L199="základní",#REF!,0)</f>
        <v>#REF!</v>
      </c>
      <c r="BD199" s="124">
        <f>IF(L199="snížená",#REF!,0)</f>
        <v>0</v>
      </c>
      <c r="BE199" s="124">
        <f>IF(L199="zákl. přenesená",#REF!,0)</f>
        <v>0</v>
      </c>
      <c r="BF199" s="124">
        <f>IF(L199="sníž. přenesená",#REF!,0)</f>
        <v>0</v>
      </c>
      <c r="BG199" s="124">
        <f>IF(L199="nulová",#REF!,0)</f>
        <v>0</v>
      </c>
      <c r="BH199" s="14" t="s">
        <v>65</v>
      </c>
      <c r="BI199" s="124" t="e">
        <f>ROUND(#REF!*H199,2)</f>
        <v>#REF!</v>
      </c>
      <c r="BJ199" s="14" t="s">
        <v>214</v>
      </c>
      <c r="BK199" s="123" t="s">
        <v>650</v>
      </c>
    </row>
    <row r="200" spans="1:63" s="2" customFormat="1" ht="24.2" customHeight="1" x14ac:dyDescent="0.2">
      <c r="A200" s="25"/>
      <c r="B200" s="112"/>
      <c r="C200" s="113" t="s">
        <v>391</v>
      </c>
      <c r="D200" s="113" t="s">
        <v>145</v>
      </c>
      <c r="E200" s="114" t="s">
        <v>526</v>
      </c>
      <c r="F200" s="115" t="s">
        <v>527</v>
      </c>
      <c r="G200" s="116" t="s">
        <v>178</v>
      </c>
      <c r="H200" s="117">
        <v>3.7839999999999998</v>
      </c>
      <c r="I200" s="118"/>
      <c r="J200" s="26"/>
      <c r="K200" s="119" t="s">
        <v>1</v>
      </c>
      <c r="L200" s="120" t="s">
        <v>37</v>
      </c>
      <c r="M200" s="121">
        <v>0.34699999999999998</v>
      </c>
      <c r="N200" s="121">
        <f t="shared" si="9"/>
        <v>1.3130479999999998</v>
      </c>
      <c r="O200" s="121">
        <v>2.0000000000000002E-5</v>
      </c>
      <c r="P200" s="121">
        <f t="shared" si="10"/>
        <v>7.5680000000000007E-5</v>
      </c>
      <c r="Q200" s="121">
        <v>0</v>
      </c>
      <c r="R200" s="122">
        <f t="shared" si="11"/>
        <v>0</v>
      </c>
      <c r="S200" s="25"/>
      <c r="T200" s="25"/>
      <c r="U200" s="25"/>
      <c r="V200" s="25"/>
      <c r="W200" s="25"/>
      <c r="X200" s="25"/>
      <c r="Y200" s="25"/>
      <c r="Z200" s="25"/>
      <c r="AA200" s="25"/>
      <c r="AB200" s="25"/>
      <c r="AC200" s="25"/>
      <c r="AP200" s="123" t="s">
        <v>214</v>
      </c>
      <c r="AR200" s="123" t="s">
        <v>145</v>
      </c>
      <c r="AS200" s="123" t="s">
        <v>67</v>
      </c>
      <c r="AW200" s="14" t="s">
        <v>144</v>
      </c>
      <c r="BC200" s="124" t="e">
        <f>IF(L200="základní",#REF!,0)</f>
        <v>#REF!</v>
      </c>
      <c r="BD200" s="124">
        <f>IF(L200="snížená",#REF!,0)</f>
        <v>0</v>
      </c>
      <c r="BE200" s="124">
        <f>IF(L200="zákl. přenesená",#REF!,0)</f>
        <v>0</v>
      </c>
      <c r="BF200" s="124">
        <f>IF(L200="sníž. přenesená",#REF!,0)</f>
        <v>0</v>
      </c>
      <c r="BG200" s="124">
        <f>IF(L200="nulová",#REF!,0)</f>
        <v>0</v>
      </c>
      <c r="BH200" s="14" t="s">
        <v>65</v>
      </c>
      <c r="BI200" s="124" t="e">
        <f>ROUND(#REF!*H200,2)</f>
        <v>#REF!</v>
      </c>
      <c r="BJ200" s="14" t="s">
        <v>214</v>
      </c>
      <c r="BK200" s="123" t="s">
        <v>651</v>
      </c>
    </row>
    <row r="201" spans="1:63" s="2" customFormat="1" ht="24.2" customHeight="1" x14ac:dyDescent="0.2">
      <c r="A201" s="25"/>
      <c r="B201" s="112"/>
      <c r="C201" s="113" t="s">
        <v>395</v>
      </c>
      <c r="D201" s="113" t="s">
        <v>145</v>
      </c>
      <c r="E201" s="114" t="s">
        <v>530</v>
      </c>
      <c r="F201" s="115" t="s">
        <v>652</v>
      </c>
      <c r="G201" s="116" t="s">
        <v>178</v>
      </c>
      <c r="H201" s="117">
        <v>3.7839999999999998</v>
      </c>
      <c r="I201" s="118"/>
      <c r="J201" s="26"/>
      <c r="K201" s="135" t="s">
        <v>1</v>
      </c>
      <c r="L201" s="136" t="s">
        <v>37</v>
      </c>
      <c r="M201" s="137">
        <v>0</v>
      </c>
      <c r="N201" s="137">
        <f t="shared" si="9"/>
        <v>0</v>
      </c>
      <c r="O201" s="137">
        <v>6.6E-4</v>
      </c>
      <c r="P201" s="137">
        <f t="shared" si="10"/>
        <v>2.4974400000000001E-3</v>
      </c>
      <c r="Q201" s="137">
        <v>0</v>
      </c>
      <c r="R201" s="138">
        <f t="shared" si="11"/>
        <v>0</v>
      </c>
      <c r="S201" s="25"/>
      <c r="T201" s="25"/>
      <c r="U201" s="25"/>
      <c r="V201" s="25"/>
      <c r="W201" s="25"/>
      <c r="X201" s="25"/>
      <c r="Y201" s="25"/>
      <c r="Z201" s="25"/>
      <c r="AA201" s="25"/>
      <c r="AB201" s="25"/>
      <c r="AC201" s="25"/>
      <c r="AP201" s="123" t="s">
        <v>214</v>
      </c>
      <c r="AR201" s="123" t="s">
        <v>145</v>
      </c>
      <c r="AS201" s="123" t="s">
        <v>67</v>
      </c>
      <c r="AW201" s="14" t="s">
        <v>144</v>
      </c>
      <c r="BC201" s="124" t="e">
        <f>IF(L201="základní",#REF!,0)</f>
        <v>#REF!</v>
      </c>
      <c r="BD201" s="124">
        <f>IF(L201="snížená",#REF!,0)</f>
        <v>0</v>
      </c>
      <c r="BE201" s="124">
        <f>IF(L201="zákl. přenesená",#REF!,0)</f>
        <v>0</v>
      </c>
      <c r="BF201" s="124">
        <f>IF(L201="sníž. přenesená",#REF!,0)</f>
        <v>0</v>
      </c>
      <c r="BG201" s="124">
        <f>IF(L201="nulová",#REF!,0)</f>
        <v>0</v>
      </c>
      <c r="BH201" s="14" t="s">
        <v>65</v>
      </c>
      <c r="BI201" s="124" t="e">
        <f>ROUND(#REF!*H201,2)</f>
        <v>#REF!</v>
      </c>
      <c r="BJ201" s="14" t="s">
        <v>214</v>
      </c>
      <c r="BK201" s="123" t="s">
        <v>653</v>
      </c>
    </row>
    <row r="202" spans="1:63" s="2" customFormat="1" ht="6.95" customHeight="1" x14ac:dyDescent="0.2">
      <c r="A202" s="25"/>
      <c r="B202" s="35"/>
      <c r="C202" s="36"/>
      <c r="D202" s="36"/>
      <c r="E202" s="36"/>
      <c r="F202" s="36"/>
      <c r="G202" s="36"/>
      <c r="H202" s="36"/>
      <c r="I202" s="36"/>
      <c r="J202" s="26"/>
      <c r="K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25"/>
      <c r="AA202" s="25"/>
      <c r="AB202" s="25"/>
      <c r="AC202" s="25"/>
    </row>
  </sheetData>
  <autoFilter ref="C128:I201"/>
  <mergeCells count="9">
    <mergeCell ref="E87:H87"/>
    <mergeCell ref="E119:H119"/>
    <mergeCell ref="E121:H121"/>
    <mergeCell ref="J2:T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314"/>
  <sheetViews>
    <sheetView showGridLines="0" workbookViewId="0">
      <selection activeCell="C39" sqref="C39:H39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85.6640625" style="1" customWidth="1"/>
    <col min="7" max="7" width="7.5" style="1" customWidth="1"/>
    <col min="8" max="8" width="14" style="1" customWidth="1"/>
    <col min="9" max="9" width="22.33203125" style="1" hidden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1" spans="1:44" x14ac:dyDescent="0.2">
      <c r="A1" s="79"/>
    </row>
    <row r="2" spans="1:44" s="1" customFormat="1" ht="36.950000000000003" customHeight="1" x14ac:dyDescent="0.2">
      <c r="J2" s="189" t="s">
        <v>5</v>
      </c>
      <c r="K2" s="172"/>
      <c r="L2" s="172"/>
      <c r="M2" s="172"/>
      <c r="N2" s="172"/>
      <c r="O2" s="172"/>
      <c r="P2" s="172"/>
      <c r="Q2" s="172"/>
      <c r="R2" s="172"/>
      <c r="S2" s="172"/>
      <c r="T2" s="172"/>
      <c r="AR2" s="14" t="s">
        <v>73</v>
      </c>
    </row>
    <row r="3" spans="1:4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7"/>
      <c r="AR3" s="14" t="s">
        <v>67</v>
      </c>
    </row>
    <row r="4" spans="1:44" s="1" customFormat="1" ht="24.95" customHeight="1" x14ac:dyDescent="0.2">
      <c r="B4" s="17"/>
      <c r="D4" s="18" t="str">
        <f>'001 - Oprava střechy VB'!D4</f>
        <v>KRYCÍ LIST ORIENTAČNÍHO SOUPISU</v>
      </c>
      <c r="J4" s="17"/>
      <c r="K4" s="80" t="s">
        <v>10</v>
      </c>
      <c r="AR4" s="14" t="s">
        <v>3</v>
      </c>
    </row>
    <row r="5" spans="1:44" s="1" customFormat="1" ht="6.95" customHeight="1" x14ac:dyDescent="0.2">
      <c r="B5" s="17"/>
      <c r="J5" s="17"/>
    </row>
    <row r="6" spans="1:44" s="1" customFormat="1" ht="12" customHeight="1" x14ac:dyDescent="0.2">
      <c r="B6" s="17"/>
      <c r="D6" s="23" t="s">
        <v>14</v>
      </c>
      <c r="J6" s="17"/>
    </row>
    <row r="7" spans="1:44" s="1" customFormat="1" ht="26.25" customHeight="1" x14ac:dyDescent="0.2">
      <c r="B7" s="17"/>
      <c r="E7" s="202" t="str">
        <f>'Rekapitulace zakázky'!K6</f>
        <v>Údržbové a dílčí opravné práce na objektech u SPS OŘ PHA 2023-2024 - Praha město</v>
      </c>
      <c r="F7" s="203"/>
      <c r="G7" s="203"/>
      <c r="H7" s="203"/>
      <c r="J7" s="17"/>
    </row>
    <row r="8" spans="1:44" s="2" customFormat="1" ht="12" customHeight="1" x14ac:dyDescent="0.2">
      <c r="A8" s="25"/>
      <c r="B8" s="26"/>
      <c r="C8" s="25"/>
      <c r="D8" s="23" t="s">
        <v>114</v>
      </c>
      <c r="E8" s="25"/>
      <c r="F8" s="25"/>
      <c r="G8" s="25"/>
      <c r="H8" s="25"/>
      <c r="I8" s="25"/>
      <c r="J8" s="31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</row>
    <row r="9" spans="1:44" s="2" customFormat="1" ht="16.5" customHeight="1" x14ac:dyDescent="0.2">
      <c r="A9" s="25"/>
      <c r="B9" s="26"/>
      <c r="C9" s="25"/>
      <c r="D9" s="25"/>
      <c r="E9" s="167" t="s">
        <v>654</v>
      </c>
      <c r="F9" s="201"/>
      <c r="G9" s="201"/>
      <c r="H9" s="201"/>
      <c r="I9" s="25"/>
      <c r="J9" s="31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</row>
    <row r="10" spans="1:44" s="2" customFormat="1" x14ac:dyDescent="0.2">
      <c r="A10" s="25"/>
      <c r="B10" s="26"/>
      <c r="C10" s="25"/>
      <c r="D10" s="25"/>
      <c r="E10" s="25"/>
      <c r="F10" s="25"/>
      <c r="G10" s="25"/>
      <c r="H10" s="25"/>
      <c r="I10" s="25"/>
      <c r="J10" s="31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</row>
    <row r="11" spans="1:44" s="2" customFormat="1" ht="12" customHeight="1" x14ac:dyDescent="0.2">
      <c r="A11" s="25"/>
      <c r="B11" s="26"/>
      <c r="C11" s="25"/>
      <c r="D11" s="23" t="s">
        <v>16</v>
      </c>
      <c r="E11" s="25"/>
      <c r="F11" s="21" t="s">
        <v>1</v>
      </c>
      <c r="G11" s="25"/>
      <c r="H11" s="25"/>
      <c r="I11" s="25"/>
      <c r="J11" s="31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</row>
    <row r="12" spans="1:44" s="2" customFormat="1" ht="12" customHeight="1" x14ac:dyDescent="0.2">
      <c r="A12" s="25"/>
      <c r="B12" s="26"/>
      <c r="C12" s="25"/>
      <c r="D12" s="23" t="s">
        <v>18</v>
      </c>
      <c r="E12" s="25"/>
      <c r="F12" s="21" t="s">
        <v>19</v>
      </c>
      <c r="G12" s="25"/>
      <c r="H12" s="25"/>
      <c r="I12" s="25"/>
      <c r="J12" s="31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</row>
    <row r="13" spans="1:44" s="2" customFormat="1" ht="10.9" customHeight="1" x14ac:dyDescent="0.2">
      <c r="A13" s="25"/>
      <c r="B13" s="26"/>
      <c r="C13" s="25"/>
      <c r="D13" s="25"/>
      <c r="E13" s="25"/>
      <c r="F13" s="25"/>
      <c r="G13" s="25"/>
      <c r="H13" s="25"/>
      <c r="I13" s="25"/>
      <c r="J13" s="31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</row>
    <row r="14" spans="1:44" s="2" customFormat="1" ht="12" customHeight="1" x14ac:dyDescent="0.2">
      <c r="A14" s="25"/>
      <c r="B14" s="26"/>
      <c r="C14" s="25"/>
      <c r="D14" s="23" t="s">
        <v>22</v>
      </c>
      <c r="E14" s="25"/>
      <c r="F14" s="25"/>
      <c r="G14" s="25"/>
      <c r="H14" s="25"/>
      <c r="I14" s="25"/>
      <c r="J14" s="31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</row>
    <row r="15" spans="1:44" s="2" customFormat="1" ht="18" customHeight="1" x14ac:dyDescent="0.2">
      <c r="A15" s="25"/>
      <c r="B15" s="26"/>
      <c r="C15" s="25"/>
      <c r="D15" s="25"/>
      <c r="E15" s="21" t="s">
        <v>25</v>
      </c>
      <c r="F15" s="25"/>
      <c r="G15" s="25"/>
      <c r="H15" s="25"/>
      <c r="I15" s="25"/>
      <c r="J15" s="31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</row>
    <row r="16" spans="1:44" s="2" customFormat="1" ht="6.95" customHeight="1" x14ac:dyDescent="0.2">
      <c r="A16" s="25"/>
      <c r="B16" s="26"/>
      <c r="C16" s="25"/>
      <c r="D16" s="25"/>
      <c r="E16" s="25"/>
      <c r="F16" s="25"/>
      <c r="G16" s="25"/>
      <c r="H16" s="25"/>
      <c r="I16" s="25"/>
      <c r="J16" s="31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</row>
    <row r="17" spans="1:29" s="2" customFormat="1" ht="12" customHeight="1" x14ac:dyDescent="0.2">
      <c r="A17" s="25"/>
      <c r="B17" s="26"/>
      <c r="C17" s="25"/>
      <c r="D17" s="23" t="s">
        <v>28</v>
      </c>
      <c r="E17" s="25"/>
      <c r="F17" s="25"/>
      <c r="G17" s="25"/>
      <c r="H17" s="25"/>
      <c r="I17" s="25"/>
      <c r="J17" s="31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</row>
    <row r="18" spans="1:29" s="2" customFormat="1" ht="18" customHeight="1" x14ac:dyDescent="0.2">
      <c r="A18" s="25"/>
      <c r="B18" s="26"/>
      <c r="C18" s="25"/>
      <c r="D18" s="25"/>
      <c r="E18" s="171" t="str">
        <f>'Rekapitulace zakázky'!E14</f>
        <v xml:space="preserve"> </v>
      </c>
      <c r="F18" s="171"/>
      <c r="G18" s="171"/>
      <c r="H18" s="171"/>
      <c r="I18" s="25"/>
      <c r="J18" s="31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</row>
    <row r="19" spans="1:29" s="2" customFormat="1" ht="6.95" customHeight="1" x14ac:dyDescent="0.2">
      <c r="A19" s="25"/>
      <c r="B19" s="26"/>
      <c r="C19" s="25"/>
      <c r="D19" s="25"/>
      <c r="E19" s="25"/>
      <c r="F19" s="25"/>
      <c r="G19" s="25"/>
      <c r="H19" s="25"/>
      <c r="I19" s="25"/>
      <c r="J19" s="31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s="2" customFormat="1" ht="12" customHeight="1" x14ac:dyDescent="0.2">
      <c r="A20" s="25"/>
      <c r="B20" s="26"/>
      <c r="C20" s="25"/>
      <c r="D20" s="23" t="s">
        <v>30</v>
      </c>
      <c r="E20" s="25"/>
      <c r="F20" s="25"/>
      <c r="G20" s="25"/>
      <c r="H20" s="25"/>
      <c r="I20" s="25"/>
      <c r="J20" s="31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s="2" customFormat="1" ht="18" customHeight="1" x14ac:dyDescent="0.2">
      <c r="A21" s="25"/>
      <c r="B21" s="26"/>
      <c r="C21" s="25"/>
      <c r="D21" s="25"/>
      <c r="E21" s="21" t="str">
        <f>IF('Rekapitulace zakázky'!E17="","",'Rekapitulace zakázky'!E17)</f>
        <v xml:space="preserve"> </v>
      </c>
      <c r="F21" s="25"/>
      <c r="G21" s="25"/>
      <c r="H21" s="25"/>
      <c r="I21" s="25"/>
      <c r="J21" s="31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s="2" customFormat="1" ht="6.95" customHeight="1" x14ac:dyDescent="0.2">
      <c r="A22" s="25"/>
      <c r="B22" s="26"/>
      <c r="C22" s="25"/>
      <c r="D22" s="25"/>
      <c r="E22" s="25"/>
      <c r="F22" s="25"/>
      <c r="G22" s="25"/>
      <c r="H22" s="25"/>
      <c r="I22" s="25"/>
      <c r="J22" s="31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s="2" customFormat="1" ht="12" customHeight="1" x14ac:dyDescent="0.2">
      <c r="A23" s="25"/>
      <c r="B23" s="26"/>
      <c r="C23" s="25"/>
      <c r="D23" s="23" t="s">
        <v>32</v>
      </c>
      <c r="E23" s="25"/>
      <c r="F23" s="25"/>
      <c r="G23" s="25"/>
      <c r="H23" s="25"/>
      <c r="I23" s="25"/>
      <c r="J23" s="31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s="2" customFormat="1" ht="18" customHeight="1" x14ac:dyDescent="0.2">
      <c r="A24" s="25"/>
      <c r="B24" s="26"/>
      <c r="C24" s="25"/>
      <c r="D24" s="25"/>
      <c r="E24" s="21" t="s">
        <v>33</v>
      </c>
      <c r="F24" s="25"/>
      <c r="G24" s="25"/>
      <c r="H24" s="25"/>
      <c r="I24" s="25"/>
      <c r="J24" s="31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s="2" customFormat="1" ht="6.95" customHeight="1" x14ac:dyDescent="0.2">
      <c r="A25" s="25"/>
      <c r="B25" s="26"/>
      <c r="C25" s="25"/>
      <c r="D25" s="25"/>
      <c r="E25" s="25"/>
      <c r="F25" s="25"/>
      <c r="G25" s="25"/>
      <c r="H25" s="25"/>
      <c r="I25" s="25"/>
      <c r="J25" s="31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</row>
    <row r="26" spans="1:29" s="2" customFormat="1" ht="12" customHeight="1" x14ac:dyDescent="0.2">
      <c r="A26" s="25"/>
      <c r="B26" s="26"/>
      <c r="C26" s="25"/>
      <c r="D26" s="23" t="s">
        <v>34</v>
      </c>
      <c r="E26" s="25"/>
      <c r="F26" s="25"/>
      <c r="G26" s="25"/>
      <c r="H26" s="25"/>
      <c r="I26" s="25"/>
      <c r="J26" s="31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</row>
    <row r="27" spans="1:29" s="8" customFormat="1" ht="16.5" customHeight="1" x14ac:dyDescent="0.2">
      <c r="A27" s="81"/>
      <c r="B27" s="82"/>
      <c r="C27" s="81"/>
      <c r="D27" s="81"/>
      <c r="E27" s="174" t="s">
        <v>1</v>
      </c>
      <c r="F27" s="174"/>
      <c r="G27" s="174"/>
      <c r="H27" s="174"/>
      <c r="I27" s="81"/>
      <c r="J27" s="83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</row>
    <row r="28" spans="1:29" s="2" customFormat="1" ht="6.95" customHeight="1" x14ac:dyDescent="0.2">
      <c r="A28" s="25"/>
      <c r="B28" s="26"/>
      <c r="C28" s="45"/>
      <c r="D28" s="45"/>
      <c r="E28" s="45"/>
      <c r="F28" s="45"/>
      <c r="G28" s="45"/>
      <c r="H28" s="45"/>
      <c r="I28" s="25"/>
      <c r="J28" s="31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</row>
    <row r="29" spans="1:29" s="2" customFormat="1" ht="6.95" customHeight="1" x14ac:dyDescent="0.2">
      <c r="A29" s="25"/>
      <c r="B29" s="26"/>
      <c r="C29" s="45"/>
      <c r="D29" s="45"/>
      <c r="E29" s="45"/>
      <c r="F29" s="45"/>
      <c r="G29" s="45"/>
      <c r="H29" s="45"/>
      <c r="I29" s="53"/>
      <c r="J29" s="31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</row>
    <row r="30" spans="1:29" s="2" customFormat="1" ht="25.35" customHeight="1" x14ac:dyDescent="0.2">
      <c r="A30" s="25"/>
      <c r="B30" s="26"/>
      <c r="C30" s="45"/>
      <c r="D30" s="141"/>
      <c r="E30" s="45"/>
      <c r="F30" s="45"/>
      <c r="G30" s="45"/>
      <c r="H30" s="45"/>
      <c r="I30" s="25"/>
      <c r="J30" s="31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</row>
    <row r="31" spans="1:29" s="2" customFormat="1" ht="6.95" customHeight="1" x14ac:dyDescent="0.2">
      <c r="A31" s="25"/>
      <c r="B31" s="26"/>
      <c r="C31" s="45"/>
      <c r="D31" s="45"/>
      <c r="E31" s="45"/>
      <c r="F31" s="45"/>
      <c r="G31" s="45"/>
      <c r="H31" s="45"/>
      <c r="I31" s="53"/>
      <c r="J31" s="31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</row>
    <row r="32" spans="1:29" s="2" customFormat="1" ht="14.45" customHeight="1" x14ac:dyDescent="0.2">
      <c r="A32" s="25"/>
      <c r="B32" s="26"/>
      <c r="C32" s="45"/>
      <c r="D32" s="45"/>
      <c r="E32" s="45"/>
      <c r="F32" s="149"/>
      <c r="G32" s="45"/>
      <c r="H32" s="45"/>
      <c r="I32" s="25"/>
      <c r="J32" s="31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</row>
    <row r="33" spans="1:29" s="2" customFormat="1" ht="14.45" customHeight="1" x14ac:dyDescent="0.2">
      <c r="A33" s="25"/>
      <c r="B33" s="26"/>
      <c r="C33" s="45"/>
      <c r="D33" s="139"/>
      <c r="E33" s="143"/>
      <c r="F33" s="150"/>
      <c r="G33" s="45"/>
      <c r="H33" s="45"/>
      <c r="I33" s="25"/>
      <c r="J33" s="31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</row>
    <row r="34" spans="1:29" s="2" customFormat="1" ht="14.45" customHeight="1" x14ac:dyDescent="0.2">
      <c r="A34" s="25"/>
      <c r="B34" s="26"/>
      <c r="C34" s="45"/>
      <c r="D34" s="45"/>
      <c r="E34" s="143"/>
      <c r="F34" s="150"/>
      <c r="G34" s="45"/>
      <c r="H34" s="45"/>
      <c r="I34" s="25"/>
      <c r="J34" s="31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</row>
    <row r="35" spans="1:29" s="2" customFormat="1" ht="14.45" hidden="1" customHeight="1" x14ac:dyDescent="0.2">
      <c r="A35" s="25"/>
      <c r="B35" s="26"/>
      <c r="C35" s="45"/>
      <c r="D35" s="45"/>
      <c r="E35" s="143"/>
      <c r="F35" s="150"/>
      <c r="G35" s="45"/>
      <c r="H35" s="45"/>
      <c r="I35" s="25"/>
      <c r="J35" s="31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</row>
    <row r="36" spans="1:29" s="2" customFormat="1" ht="14.45" hidden="1" customHeight="1" x14ac:dyDescent="0.2">
      <c r="A36" s="25"/>
      <c r="B36" s="26"/>
      <c r="C36" s="45"/>
      <c r="D36" s="45"/>
      <c r="E36" s="143"/>
      <c r="F36" s="150"/>
      <c r="G36" s="45"/>
      <c r="H36" s="45"/>
      <c r="I36" s="25"/>
      <c r="J36" s="31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</row>
    <row r="37" spans="1:29" s="2" customFormat="1" ht="14.45" hidden="1" customHeight="1" x14ac:dyDescent="0.2">
      <c r="A37" s="25"/>
      <c r="B37" s="26"/>
      <c r="C37" s="45"/>
      <c r="D37" s="45"/>
      <c r="E37" s="143"/>
      <c r="F37" s="150"/>
      <c r="G37" s="45"/>
      <c r="H37" s="45"/>
      <c r="I37" s="25"/>
      <c r="J37" s="31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</row>
    <row r="38" spans="1:29" s="2" customFormat="1" ht="6.95" customHeight="1" x14ac:dyDescent="0.2">
      <c r="A38" s="25"/>
      <c r="B38" s="26"/>
      <c r="C38" s="45"/>
      <c r="D38" s="45"/>
      <c r="E38" s="45"/>
      <c r="F38" s="45"/>
      <c r="G38" s="45"/>
      <c r="H38" s="45"/>
      <c r="I38" s="25"/>
      <c r="J38" s="31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</row>
    <row r="39" spans="1:29" s="2" customFormat="1" ht="25.35" customHeight="1" x14ac:dyDescent="0.2">
      <c r="A39" s="25"/>
      <c r="B39" s="26"/>
      <c r="C39" s="146"/>
      <c r="D39" s="147"/>
      <c r="E39" s="146"/>
      <c r="F39" s="146"/>
      <c r="G39" s="152"/>
      <c r="H39" s="148"/>
      <c r="I39" s="85"/>
      <c r="J39" s="31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</row>
    <row r="40" spans="1:29" s="2" customFormat="1" ht="14.45" customHeight="1" x14ac:dyDescent="0.2">
      <c r="A40" s="25"/>
      <c r="B40" s="26"/>
      <c r="C40" s="45"/>
      <c r="D40" s="45"/>
      <c r="E40" s="45"/>
      <c r="F40" s="45"/>
      <c r="G40" s="45"/>
      <c r="H40" s="45"/>
      <c r="I40" s="25"/>
      <c r="J40" s="31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</row>
    <row r="41" spans="1:29" s="1" customFormat="1" ht="14.45" customHeight="1" x14ac:dyDescent="0.2">
      <c r="B41" s="17"/>
      <c r="C41" s="140"/>
      <c r="D41" s="140"/>
      <c r="E41" s="140"/>
      <c r="F41" s="140"/>
      <c r="G41" s="140"/>
      <c r="H41" s="140"/>
      <c r="J41" s="17"/>
    </row>
    <row r="42" spans="1:29" s="1" customFormat="1" ht="14.45" customHeight="1" x14ac:dyDescent="0.2">
      <c r="B42" s="17"/>
      <c r="C42" s="140"/>
      <c r="D42" s="140"/>
      <c r="E42" s="140"/>
      <c r="F42" s="140"/>
      <c r="G42" s="140"/>
      <c r="H42" s="140"/>
      <c r="J42" s="17"/>
    </row>
    <row r="43" spans="1:29" s="1" customFormat="1" ht="14.45" customHeight="1" x14ac:dyDescent="0.2">
      <c r="B43" s="17"/>
      <c r="C43" s="140"/>
      <c r="D43" s="140"/>
      <c r="E43" s="140"/>
      <c r="F43" s="140"/>
      <c r="G43" s="140"/>
      <c r="H43" s="140"/>
      <c r="J43" s="17"/>
    </row>
    <row r="44" spans="1:29" s="1" customFormat="1" ht="14.45" customHeight="1" x14ac:dyDescent="0.2">
      <c r="B44" s="17"/>
      <c r="C44" s="140"/>
      <c r="D44" s="140"/>
      <c r="E44" s="140"/>
      <c r="F44" s="140"/>
      <c r="G44" s="140"/>
      <c r="H44" s="140"/>
      <c r="J44" s="17"/>
    </row>
    <row r="45" spans="1:29" s="1" customFormat="1" ht="14.45" customHeight="1" x14ac:dyDescent="0.2">
      <c r="B45" s="17"/>
      <c r="C45" s="140"/>
      <c r="D45" s="140"/>
      <c r="E45" s="140"/>
      <c r="F45" s="140"/>
      <c r="G45" s="140"/>
      <c r="H45" s="140"/>
      <c r="J45" s="17"/>
    </row>
    <row r="46" spans="1:29" s="1" customFormat="1" ht="14.45" customHeight="1" x14ac:dyDescent="0.2">
      <c r="B46" s="17"/>
      <c r="C46" s="140"/>
      <c r="D46" s="140"/>
      <c r="E46" s="140"/>
      <c r="F46" s="140"/>
      <c r="G46" s="140"/>
      <c r="H46" s="140"/>
      <c r="J46" s="17"/>
    </row>
    <row r="47" spans="1:29" s="1" customFormat="1" ht="14.45" customHeight="1" x14ac:dyDescent="0.2">
      <c r="B47" s="17"/>
      <c r="C47" s="140"/>
      <c r="D47" s="140"/>
      <c r="E47" s="140"/>
      <c r="F47" s="140"/>
      <c r="G47" s="140"/>
      <c r="H47" s="140"/>
      <c r="J47" s="17"/>
    </row>
    <row r="48" spans="1:29" s="1" customFormat="1" ht="14.45" customHeight="1" x14ac:dyDescent="0.2">
      <c r="B48" s="17"/>
      <c r="C48" s="140"/>
      <c r="D48" s="140"/>
      <c r="E48" s="140"/>
      <c r="F48" s="140"/>
      <c r="G48" s="140"/>
      <c r="H48" s="140"/>
      <c r="J48" s="17"/>
    </row>
    <row r="49" spans="1:29" s="1" customFormat="1" ht="14.45" customHeight="1" x14ac:dyDescent="0.2">
      <c r="B49" s="17"/>
      <c r="C49" s="140"/>
      <c r="D49" s="140"/>
      <c r="E49" s="140"/>
      <c r="F49" s="140"/>
      <c r="G49" s="140"/>
      <c r="H49" s="140"/>
      <c r="J49" s="17"/>
    </row>
    <row r="50" spans="1:29" s="2" customFormat="1" ht="14.45" customHeight="1" x14ac:dyDescent="0.2">
      <c r="B50" s="31"/>
      <c r="C50" s="144"/>
      <c r="D50" s="145"/>
      <c r="E50" s="144"/>
      <c r="F50" s="144"/>
      <c r="G50" s="145"/>
      <c r="H50" s="144"/>
      <c r="I50" s="32"/>
      <c r="J50" s="31"/>
    </row>
    <row r="51" spans="1:29" x14ac:dyDescent="0.2">
      <c r="B51" s="17"/>
      <c r="C51" s="140"/>
      <c r="D51" s="140"/>
      <c r="E51" s="140"/>
      <c r="F51" s="140"/>
      <c r="G51" s="140"/>
      <c r="H51" s="140"/>
      <c r="J51" s="17"/>
    </row>
    <row r="52" spans="1:29" x14ac:dyDescent="0.2">
      <c r="B52" s="17"/>
      <c r="C52" s="140"/>
      <c r="D52" s="140"/>
      <c r="E52" s="140"/>
      <c r="F52" s="140"/>
      <c r="G52" s="140"/>
      <c r="H52" s="140"/>
      <c r="J52" s="17"/>
    </row>
    <row r="53" spans="1:29" x14ac:dyDescent="0.2">
      <c r="B53" s="17"/>
      <c r="C53" s="140"/>
      <c r="D53" s="140"/>
      <c r="E53" s="140"/>
      <c r="F53" s="140"/>
      <c r="G53" s="140"/>
      <c r="H53" s="140"/>
      <c r="J53" s="17"/>
    </row>
    <row r="54" spans="1:29" x14ac:dyDescent="0.2">
      <c r="B54" s="17"/>
      <c r="C54" s="140"/>
      <c r="D54" s="140"/>
      <c r="E54" s="140"/>
      <c r="F54" s="140"/>
      <c r="G54" s="140"/>
      <c r="H54" s="140"/>
      <c r="J54" s="17"/>
    </row>
    <row r="55" spans="1:29" x14ac:dyDescent="0.2">
      <c r="B55" s="17"/>
      <c r="C55" s="140"/>
      <c r="D55" s="140"/>
      <c r="E55" s="140"/>
      <c r="F55" s="140"/>
      <c r="G55" s="140"/>
      <c r="H55" s="140"/>
      <c r="J55" s="17"/>
    </row>
    <row r="56" spans="1:29" x14ac:dyDescent="0.2">
      <c r="B56" s="17"/>
      <c r="C56" s="140"/>
      <c r="D56" s="140"/>
      <c r="E56" s="140"/>
      <c r="F56" s="140"/>
      <c r="G56" s="140"/>
      <c r="H56" s="140"/>
      <c r="J56" s="17"/>
    </row>
    <row r="57" spans="1:29" x14ac:dyDescent="0.2">
      <c r="B57" s="17"/>
      <c r="C57" s="140"/>
      <c r="D57" s="140"/>
      <c r="E57" s="140"/>
      <c r="F57" s="140"/>
      <c r="G57" s="140"/>
      <c r="H57" s="140"/>
      <c r="J57" s="17"/>
    </row>
    <row r="58" spans="1:29" x14ac:dyDescent="0.2">
      <c r="B58" s="17"/>
      <c r="C58" s="140"/>
      <c r="D58" s="140"/>
      <c r="E58" s="140"/>
      <c r="F58" s="140"/>
      <c r="G58" s="140"/>
      <c r="H58" s="140"/>
      <c r="J58" s="17"/>
    </row>
    <row r="59" spans="1:29" x14ac:dyDescent="0.2">
      <c r="B59" s="17"/>
      <c r="C59" s="140"/>
      <c r="D59" s="140"/>
      <c r="E59" s="140"/>
      <c r="F59" s="140"/>
      <c r="G59" s="140"/>
      <c r="H59" s="140"/>
      <c r="J59" s="17"/>
    </row>
    <row r="60" spans="1:29" x14ac:dyDescent="0.2">
      <c r="B60" s="17"/>
      <c r="C60" s="140"/>
      <c r="D60" s="140"/>
      <c r="E60" s="140"/>
      <c r="F60" s="140"/>
      <c r="G60" s="140"/>
      <c r="H60" s="140"/>
      <c r="J60" s="17"/>
    </row>
    <row r="61" spans="1:29" s="2" customFormat="1" ht="12.75" x14ac:dyDescent="0.2">
      <c r="A61" s="25"/>
      <c r="B61" s="26"/>
      <c r="C61" s="45"/>
      <c r="D61" s="143"/>
      <c r="E61" s="45"/>
      <c r="F61" s="151"/>
      <c r="G61" s="143"/>
      <c r="H61" s="45"/>
      <c r="I61" s="27"/>
      <c r="J61" s="31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</row>
    <row r="62" spans="1:29" x14ac:dyDescent="0.2">
      <c r="B62" s="17"/>
      <c r="C62" s="140"/>
      <c r="D62" s="140"/>
      <c r="E62" s="140"/>
      <c r="F62" s="140"/>
      <c r="G62" s="140"/>
      <c r="H62" s="140"/>
      <c r="J62" s="17"/>
    </row>
    <row r="63" spans="1:29" x14ac:dyDescent="0.2">
      <c r="B63" s="17"/>
      <c r="C63" s="140"/>
      <c r="D63" s="140"/>
      <c r="E63" s="140"/>
      <c r="F63" s="140"/>
      <c r="G63" s="140"/>
      <c r="H63" s="140"/>
      <c r="J63" s="17"/>
    </row>
    <row r="64" spans="1:29" x14ac:dyDescent="0.2">
      <c r="B64" s="17"/>
      <c r="C64" s="140"/>
      <c r="D64" s="140"/>
      <c r="E64" s="140"/>
      <c r="F64" s="140"/>
      <c r="G64" s="140"/>
      <c r="H64" s="140"/>
      <c r="J64" s="17"/>
    </row>
    <row r="65" spans="1:29" s="2" customFormat="1" ht="12.75" x14ac:dyDescent="0.2">
      <c r="A65" s="25"/>
      <c r="B65" s="26"/>
      <c r="C65" s="45"/>
      <c r="D65" s="145"/>
      <c r="E65" s="45"/>
      <c r="F65" s="45"/>
      <c r="G65" s="145"/>
      <c r="H65" s="45"/>
      <c r="I65" s="34"/>
      <c r="J65" s="31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</row>
    <row r="66" spans="1:29" x14ac:dyDescent="0.2">
      <c r="B66" s="17"/>
      <c r="C66" s="140"/>
      <c r="D66" s="140"/>
      <c r="E66" s="140"/>
      <c r="F66" s="140"/>
      <c r="G66" s="140"/>
      <c r="H66" s="140"/>
      <c r="J66" s="17"/>
    </row>
    <row r="67" spans="1:29" x14ac:dyDescent="0.2">
      <c r="B67" s="17"/>
      <c r="C67" s="140"/>
      <c r="D67" s="140"/>
      <c r="E67" s="140"/>
      <c r="F67" s="140"/>
      <c r="G67" s="140"/>
      <c r="H67" s="140"/>
      <c r="J67" s="17"/>
    </row>
    <row r="68" spans="1:29" x14ac:dyDescent="0.2">
      <c r="B68" s="17"/>
      <c r="C68" s="140"/>
      <c r="D68" s="140"/>
      <c r="E68" s="140"/>
      <c r="F68" s="140"/>
      <c r="G68" s="140"/>
      <c r="H68" s="140"/>
      <c r="J68" s="17"/>
    </row>
    <row r="69" spans="1:29" x14ac:dyDescent="0.2">
      <c r="B69" s="17"/>
      <c r="C69" s="140"/>
      <c r="D69" s="140"/>
      <c r="E69" s="140"/>
      <c r="F69" s="140"/>
      <c r="G69" s="140"/>
      <c r="H69" s="140"/>
      <c r="J69" s="17"/>
    </row>
    <row r="70" spans="1:29" x14ac:dyDescent="0.2">
      <c r="B70" s="17"/>
      <c r="C70" s="140"/>
      <c r="D70" s="140"/>
      <c r="E70" s="140"/>
      <c r="F70" s="140"/>
      <c r="G70" s="140"/>
      <c r="H70" s="140"/>
      <c r="J70" s="17"/>
    </row>
    <row r="71" spans="1:29" x14ac:dyDescent="0.2">
      <c r="B71" s="17"/>
      <c r="C71" s="140"/>
      <c r="D71" s="140"/>
      <c r="E71" s="140"/>
      <c r="F71" s="140"/>
      <c r="G71" s="140"/>
      <c r="H71" s="140"/>
      <c r="J71" s="17"/>
    </row>
    <row r="72" spans="1:29" x14ac:dyDescent="0.2">
      <c r="B72" s="17"/>
      <c r="C72" s="140"/>
      <c r="D72" s="140"/>
      <c r="E72" s="140"/>
      <c r="F72" s="140"/>
      <c r="G72" s="140"/>
      <c r="H72" s="140"/>
      <c r="J72" s="17"/>
    </row>
    <row r="73" spans="1:29" x14ac:dyDescent="0.2">
      <c r="B73" s="17"/>
      <c r="C73" s="140"/>
      <c r="D73" s="140"/>
      <c r="E73" s="140"/>
      <c r="F73" s="140"/>
      <c r="G73" s="140"/>
      <c r="H73" s="140"/>
      <c r="J73" s="17"/>
    </row>
    <row r="74" spans="1:29" x14ac:dyDescent="0.2">
      <c r="B74" s="17"/>
      <c r="C74" s="140"/>
      <c r="D74" s="140"/>
      <c r="E74" s="140"/>
      <c r="F74" s="140"/>
      <c r="G74" s="140"/>
      <c r="H74" s="140"/>
      <c r="J74" s="17"/>
    </row>
    <row r="75" spans="1:29" x14ac:dyDescent="0.2">
      <c r="B75" s="17"/>
      <c r="C75" s="140"/>
      <c r="D75" s="140"/>
      <c r="E75" s="140"/>
      <c r="F75" s="140"/>
      <c r="G75" s="140"/>
      <c r="H75" s="140"/>
      <c r="J75" s="17"/>
    </row>
    <row r="76" spans="1:29" s="2" customFormat="1" ht="12.75" x14ac:dyDescent="0.2">
      <c r="A76" s="25"/>
      <c r="B76" s="26"/>
      <c r="C76" s="45"/>
      <c r="D76" s="143"/>
      <c r="E76" s="45"/>
      <c r="F76" s="151"/>
      <c r="G76" s="143"/>
      <c r="H76" s="45"/>
      <c r="I76" s="27"/>
      <c r="J76" s="31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</row>
    <row r="77" spans="1:29" s="2" customFormat="1" ht="14.45" customHeight="1" x14ac:dyDescent="0.2">
      <c r="A77" s="25"/>
      <c r="B77" s="35"/>
      <c r="C77" s="36"/>
      <c r="D77" s="36"/>
      <c r="E77" s="36"/>
      <c r="F77" s="36"/>
      <c r="G77" s="36"/>
      <c r="H77" s="36"/>
      <c r="I77" s="36"/>
      <c r="J77" s="31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</row>
    <row r="81" spans="1:45" s="2" customFormat="1" ht="6.95" customHeight="1" x14ac:dyDescent="0.2">
      <c r="A81" s="25"/>
      <c r="B81" s="37"/>
      <c r="C81" s="38"/>
      <c r="D81" s="38"/>
      <c r="E81" s="38"/>
      <c r="F81" s="38"/>
      <c r="G81" s="38"/>
      <c r="H81" s="38"/>
      <c r="I81" s="38"/>
      <c r="J81" s="31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</row>
    <row r="82" spans="1:45" s="2" customFormat="1" ht="24.95" customHeight="1" x14ac:dyDescent="0.2">
      <c r="A82" s="25"/>
      <c r="B82" s="26"/>
      <c r="C82" s="18" t="str">
        <f>'001 - Oprava střechy VB'!C82</f>
        <v>REKAPITULACE ČLENĚNÍ ORIENTAČNÍHO SOUPISU</v>
      </c>
      <c r="D82" s="25"/>
      <c r="E82" s="25"/>
      <c r="F82" s="25"/>
      <c r="G82" s="25"/>
      <c r="H82" s="25"/>
      <c r="I82" s="25"/>
      <c r="J82" s="31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</row>
    <row r="83" spans="1:45" s="2" customFormat="1" ht="6.95" customHeight="1" x14ac:dyDescent="0.2">
      <c r="A83" s="25"/>
      <c r="B83" s="26"/>
      <c r="C83" s="25"/>
      <c r="D83" s="25"/>
      <c r="E83" s="25"/>
      <c r="F83" s="25"/>
      <c r="G83" s="25"/>
      <c r="H83" s="25"/>
      <c r="I83" s="25"/>
      <c r="J83" s="31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</row>
    <row r="84" spans="1:45" s="2" customFormat="1" ht="12" customHeight="1" x14ac:dyDescent="0.2">
      <c r="A84" s="25"/>
      <c r="B84" s="26"/>
      <c r="C84" s="23" t="s">
        <v>14</v>
      </c>
      <c r="D84" s="25"/>
      <c r="E84" s="25"/>
      <c r="F84" s="25"/>
      <c r="G84" s="25"/>
      <c r="H84" s="25"/>
      <c r="I84" s="25"/>
      <c r="J84" s="31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</row>
    <row r="85" spans="1:45" s="2" customFormat="1" ht="26.25" customHeight="1" x14ac:dyDescent="0.2">
      <c r="A85" s="25"/>
      <c r="B85" s="26"/>
      <c r="C85" s="25"/>
      <c r="D85" s="25"/>
      <c r="E85" s="202" t="str">
        <f>E7</f>
        <v>Údržbové a dílčí opravné práce na objektech u SPS OŘ PHA 2023-2024 - Praha město</v>
      </c>
      <c r="F85" s="203"/>
      <c r="G85" s="203"/>
      <c r="H85" s="203"/>
      <c r="I85" s="25"/>
      <c r="J85" s="31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</row>
    <row r="86" spans="1:45" s="2" customFormat="1" ht="12" customHeight="1" x14ac:dyDescent="0.2">
      <c r="A86" s="25"/>
      <c r="B86" s="26"/>
      <c r="C86" s="23" t="s">
        <v>114</v>
      </c>
      <c r="D86" s="25"/>
      <c r="E86" s="25"/>
      <c r="F86" s="25"/>
      <c r="G86" s="25"/>
      <c r="H86" s="25"/>
      <c r="I86" s="25"/>
      <c r="J86" s="31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</row>
    <row r="87" spans="1:45" s="2" customFormat="1" ht="16.5" customHeight="1" x14ac:dyDescent="0.2">
      <c r="A87" s="25"/>
      <c r="B87" s="26"/>
      <c r="C87" s="25"/>
      <c r="D87" s="25"/>
      <c r="E87" s="167" t="str">
        <f>E9</f>
        <v>003 - Oprava vnějšího pláště a svislých konstrukcí přístřešku</v>
      </c>
      <c r="F87" s="201"/>
      <c r="G87" s="201"/>
      <c r="H87" s="201"/>
      <c r="I87" s="25"/>
      <c r="J87" s="31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</row>
    <row r="88" spans="1:45" s="2" customFormat="1" ht="6.95" customHeight="1" x14ac:dyDescent="0.2">
      <c r="A88" s="25"/>
      <c r="B88" s="26"/>
      <c r="C88" s="25"/>
      <c r="D88" s="25"/>
      <c r="E88" s="25"/>
      <c r="F88" s="25"/>
      <c r="G88" s="25"/>
      <c r="H88" s="25"/>
      <c r="I88" s="25"/>
      <c r="J88" s="31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</row>
    <row r="89" spans="1:45" s="2" customFormat="1" ht="12" customHeight="1" x14ac:dyDescent="0.2">
      <c r="A89" s="25"/>
      <c r="B89" s="26"/>
      <c r="C89" s="23" t="s">
        <v>18</v>
      </c>
      <c r="D89" s="25"/>
      <c r="E89" s="25"/>
      <c r="F89" s="21" t="str">
        <f>F12</f>
        <v>Obvod OŘ Praha</v>
      </c>
      <c r="G89" s="25"/>
      <c r="H89" s="25"/>
      <c r="I89" s="25"/>
      <c r="J89" s="31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</row>
    <row r="90" spans="1:45" s="2" customFormat="1" ht="6.95" customHeight="1" x14ac:dyDescent="0.2">
      <c r="A90" s="25"/>
      <c r="B90" s="26"/>
      <c r="C90" s="25"/>
      <c r="D90" s="25"/>
      <c r="E90" s="25"/>
      <c r="F90" s="25"/>
      <c r="G90" s="25"/>
      <c r="H90" s="25"/>
      <c r="I90" s="25"/>
      <c r="J90" s="31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</row>
    <row r="91" spans="1:45" s="2" customFormat="1" ht="15.2" customHeight="1" x14ac:dyDescent="0.2">
      <c r="A91" s="25"/>
      <c r="B91" s="26"/>
      <c r="C91" s="23" t="s">
        <v>22</v>
      </c>
      <c r="D91" s="25"/>
      <c r="E91" s="25"/>
      <c r="F91" s="21" t="str">
        <f>E15</f>
        <v>Správa železnic, státní organizace</v>
      </c>
      <c r="G91" s="25"/>
      <c r="H91" s="25"/>
      <c r="I91" s="25"/>
      <c r="J91" s="31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</row>
    <row r="92" spans="1:45" s="2" customFormat="1" ht="15.2" customHeight="1" x14ac:dyDescent="0.2">
      <c r="A92" s="25"/>
      <c r="B92" s="26"/>
      <c r="C92" s="23" t="s">
        <v>28</v>
      </c>
      <c r="D92" s="25"/>
      <c r="E92" s="25"/>
      <c r="F92" s="21" t="str">
        <f>IF(E18="","",E18)</f>
        <v xml:space="preserve"> </v>
      </c>
      <c r="G92" s="25"/>
      <c r="H92" s="25"/>
      <c r="I92" s="25"/>
      <c r="J92" s="31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</row>
    <row r="93" spans="1:45" s="2" customFormat="1" ht="10.35" customHeight="1" x14ac:dyDescent="0.2">
      <c r="A93" s="25"/>
      <c r="B93" s="26"/>
      <c r="C93" s="25"/>
      <c r="D93" s="25"/>
      <c r="E93" s="25"/>
      <c r="F93" s="25"/>
      <c r="G93" s="25"/>
      <c r="H93" s="25"/>
      <c r="I93" s="25"/>
      <c r="J93" s="31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</row>
    <row r="94" spans="1:45" s="2" customFormat="1" ht="29.25" customHeight="1" x14ac:dyDescent="0.2">
      <c r="A94" s="25"/>
      <c r="B94" s="26"/>
      <c r="C94" s="86" t="s">
        <v>116</v>
      </c>
      <c r="D94" s="84"/>
      <c r="E94" s="84"/>
      <c r="F94" s="84"/>
      <c r="G94" s="84"/>
      <c r="H94" s="84"/>
      <c r="I94" s="84"/>
      <c r="J94" s="31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</row>
    <row r="95" spans="1:45" s="2" customFormat="1" ht="10.35" customHeight="1" x14ac:dyDescent="0.2">
      <c r="A95" s="25"/>
      <c r="B95" s="26"/>
      <c r="C95" s="25"/>
      <c r="D95" s="25"/>
      <c r="E95" s="25"/>
      <c r="F95" s="25"/>
      <c r="G95" s="25"/>
      <c r="H95" s="25"/>
      <c r="I95" s="25"/>
      <c r="J95" s="31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</row>
    <row r="96" spans="1:45" s="2" customFormat="1" ht="22.9" customHeight="1" x14ac:dyDescent="0.2">
      <c r="A96" s="25"/>
      <c r="B96" s="26"/>
      <c r="C96" s="87"/>
      <c r="D96" s="25"/>
      <c r="E96" s="25"/>
      <c r="F96" s="25"/>
      <c r="G96" s="25"/>
      <c r="H96" s="25"/>
      <c r="I96" s="25"/>
      <c r="J96" s="31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S96" s="14" t="s">
        <v>117</v>
      </c>
    </row>
    <row r="97" spans="2:10" s="9" customFormat="1" ht="24.95" customHeight="1" x14ac:dyDescent="0.2">
      <c r="B97" s="88"/>
      <c r="D97" s="89" t="s">
        <v>119</v>
      </c>
      <c r="E97" s="90"/>
      <c r="F97" s="90"/>
      <c r="G97" s="90"/>
      <c r="H97" s="90"/>
      <c r="J97" s="88"/>
    </row>
    <row r="98" spans="2:10" s="10" customFormat="1" ht="19.899999999999999" customHeight="1" x14ac:dyDescent="0.2">
      <c r="B98" s="91"/>
      <c r="D98" s="92" t="s">
        <v>120</v>
      </c>
      <c r="E98" s="93"/>
      <c r="F98" s="93"/>
      <c r="G98" s="93"/>
      <c r="H98" s="93"/>
      <c r="J98" s="91"/>
    </row>
    <row r="99" spans="2:10" s="10" customFormat="1" ht="19.899999999999999" customHeight="1" x14ac:dyDescent="0.2">
      <c r="B99" s="91"/>
      <c r="D99" s="92" t="s">
        <v>655</v>
      </c>
      <c r="E99" s="93"/>
      <c r="F99" s="93"/>
      <c r="G99" s="93"/>
      <c r="H99" s="93"/>
      <c r="J99" s="91"/>
    </row>
    <row r="100" spans="2:10" s="10" customFormat="1" ht="19.899999999999999" customHeight="1" x14ac:dyDescent="0.2">
      <c r="B100" s="91"/>
      <c r="D100" s="92" t="s">
        <v>656</v>
      </c>
      <c r="E100" s="93"/>
      <c r="F100" s="93"/>
      <c r="G100" s="93"/>
      <c r="H100" s="93"/>
      <c r="J100" s="91"/>
    </row>
    <row r="101" spans="2:10" s="10" customFormat="1" ht="19.899999999999999" customHeight="1" x14ac:dyDescent="0.2">
      <c r="B101" s="91"/>
      <c r="D101" s="92" t="s">
        <v>122</v>
      </c>
      <c r="E101" s="93"/>
      <c r="F101" s="93"/>
      <c r="G101" s="93"/>
      <c r="H101" s="93"/>
      <c r="J101" s="91"/>
    </row>
    <row r="102" spans="2:10" s="10" customFormat="1" ht="19.899999999999999" customHeight="1" x14ac:dyDescent="0.2">
      <c r="B102" s="91"/>
      <c r="D102" s="92" t="s">
        <v>123</v>
      </c>
      <c r="E102" s="93"/>
      <c r="F102" s="93"/>
      <c r="G102" s="93"/>
      <c r="H102" s="93"/>
      <c r="J102" s="91"/>
    </row>
    <row r="103" spans="2:10" s="9" customFormat="1" ht="24.95" customHeight="1" x14ac:dyDescent="0.2">
      <c r="B103" s="88"/>
      <c r="D103" s="89" t="s">
        <v>124</v>
      </c>
      <c r="E103" s="90"/>
      <c r="F103" s="90"/>
      <c r="G103" s="90"/>
      <c r="H103" s="90"/>
      <c r="J103" s="88"/>
    </row>
    <row r="104" spans="2:10" s="10" customFormat="1" ht="19.899999999999999" customHeight="1" x14ac:dyDescent="0.2">
      <c r="B104" s="91"/>
      <c r="D104" s="92" t="s">
        <v>657</v>
      </c>
      <c r="E104" s="93"/>
      <c r="F104" s="93"/>
      <c r="G104" s="93"/>
      <c r="H104" s="93"/>
      <c r="J104" s="91"/>
    </row>
    <row r="105" spans="2:10" s="10" customFormat="1" ht="19.899999999999999" customHeight="1" x14ac:dyDescent="0.2">
      <c r="B105" s="91"/>
      <c r="D105" s="92" t="s">
        <v>658</v>
      </c>
      <c r="E105" s="93"/>
      <c r="F105" s="93"/>
      <c r="G105" s="93"/>
      <c r="H105" s="93"/>
      <c r="J105" s="91"/>
    </row>
    <row r="106" spans="2:10" s="10" customFormat="1" ht="19.899999999999999" customHeight="1" x14ac:dyDescent="0.2">
      <c r="B106" s="91"/>
      <c r="D106" s="92" t="s">
        <v>659</v>
      </c>
      <c r="E106" s="93"/>
      <c r="F106" s="93"/>
      <c r="G106" s="93"/>
      <c r="H106" s="93"/>
      <c r="J106" s="91"/>
    </row>
    <row r="107" spans="2:10" s="10" customFormat="1" ht="19.899999999999999" customHeight="1" x14ac:dyDescent="0.2">
      <c r="B107" s="91"/>
      <c r="D107" s="92" t="s">
        <v>660</v>
      </c>
      <c r="E107" s="93"/>
      <c r="F107" s="93"/>
      <c r="G107" s="93"/>
      <c r="H107" s="93"/>
      <c r="J107" s="91"/>
    </row>
    <row r="108" spans="2:10" s="10" customFormat="1" ht="19.899999999999999" customHeight="1" x14ac:dyDescent="0.2">
      <c r="B108" s="91"/>
      <c r="D108" s="92" t="s">
        <v>661</v>
      </c>
      <c r="E108" s="93"/>
      <c r="F108" s="93"/>
      <c r="G108" s="93"/>
      <c r="H108" s="93"/>
      <c r="J108" s="91"/>
    </row>
    <row r="109" spans="2:10" s="10" customFormat="1" ht="19.899999999999999" customHeight="1" x14ac:dyDescent="0.2">
      <c r="B109" s="91"/>
      <c r="D109" s="92" t="s">
        <v>127</v>
      </c>
      <c r="E109" s="93"/>
      <c r="F109" s="93"/>
      <c r="G109" s="93"/>
      <c r="H109" s="93"/>
      <c r="J109" s="91"/>
    </row>
    <row r="110" spans="2:10" s="10" customFormat="1" ht="19.899999999999999" customHeight="1" x14ac:dyDescent="0.2">
      <c r="B110" s="91"/>
      <c r="D110" s="92" t="s">
        <v>662</v>
      </c>
      <c r="E110" s="93"/>
      <c r="F110" s="93"/>
      <c r="G110" s="93"/>
      <c r="H110" s="93"/>
      <c r="J110" s="91"/>
    </row>
    <row r="111" spans="2:10" s="10" customFormat="1" ht="19.899999999999999" customHeight="1" x14ac:dyDescent="0.2">
      <c r="B111" s="91"/>
      <c r="D111" s="92" t="s">
        <v>129</v>
      </c>
      <c r="E111" s="93"/>
      <c r="F111" s="93"/>
      <c r="G111" s="93"/>
      <c r="H111" s="93"/>
      <c r="J111" s="91"/>
    </row>
    <row r="112" spans="2:10" s="10" customFormat="1" ht="19.899999999999999" customHeight="1" x14ac:dyDescent="0.2">
      <c r="B112" s="91"/>
      <c r="D112" s="92" t="s">
        <v>663</v>
      </c>
      <c r="E112" s="93"/>
      <c r="F112" s="93"/>
      <c r="G112" s="93"/>
      <c r="H112" s="93"/>
      <c r="J112" s="91"/>
    </row>
    <row r="113" spans="1:29" s="10" customFormat="1" ht="19.899999999999999" customHeight="1" x14ac:dyDescent="0.2">
      <c r="B113" s="91"/>
      <c r="D113" s="92" t="s">
        <v>664</v>
      </c>
      <c r="E113" s="93"/>
      <c r="F113" s="93"/>
      <c r="G113" s="93"/>
      <c r="H113" s="93"/>
      <c r="J113" s="91"/>
    </row>
    <row r="114" spans="1:29" s="9" customFormat="1" ht="24.95" customHeight="1" x14ac:dyDescent="0.2">
      <c r="B114" s="88"/>
      <c r="D114" s="89" t="s">
        <v>665</v>
      </c>
      <c r="E114" s="90"/>
      <c r="F114" s="90"/>
      <c r="G114" s="90"/>
      <c r="H114" s="90"/>
      <c r="J114" s="88"/>
    </row>
    <row r="115" spans="1:29" s="9" customFormat="1" ht="24.95" customHeight="1" x14ac:dyDescent="0.2">
      <c r="B115" s="88"/>
      <c r="D115" s="89" t="s">
        <v>666</v>
      </c>
      <c r="E115" s="90"/>
      <c r="F115" s="90"/>
      <c r="G115" s="90"/>
      <c r="H115" s="90"/>
      <c r="J115" s="88"/>
    </row>
    <row r="116" spans="1:29" s="2" customFormat="1" ht="21.75" customHeight="1" x14ac:dyDescent="0.2">
      <c r="A116" s="25"/>
      <c r="B116" s="26"/>
      <c r="C116" s="25"/>
      <c r="D116" s="25"/>
      <c r="E116" s="25"/>
      <c r="F116" s="25"/>
      <c r="G116" s="25"/>
      <c r="H116" s="25"/>
      <c r="I116" s="25"/>
      <c r="J116" s="31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</row>
    <row r="117" spans="1:29" s="2" customFormat="1" ht="6.95" customHeight="1" x14ac:dyDescent="0.2">
      <c r="A117" s="25"/>
      <c r="B117" s="35"/>
      <c r="C117" s="36"/>
      <c r="D117" s="36"/>
      <c r="E117" s="36"/>
      <c r="F117" s="36"/>
      <c r="G117" s="36"/>
      <c r="H117" s="36"/>
      <c r="I117" s="36"/>
      <c r="J117" s="31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</row>
    <row r="121" spans="1:29" s="2" customFormat="1" ht="6.95" customHeight="1" x14ac:dyDescent="0.2">
      <c r="A121" s="25"/>
      <c r="B121" s="37"/>
      <c r="C121" s="38"/>
      <c r="D121" s="38"/>
      <c r="E121" s="38"/>
      <c r="F121" s="38"/>
      <c r="G121" s="38"/>
      <c r="H121" s="38"/>
      <c r="I121" s="38"/>
      <c r="J121" s="31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</row>
    <row r="122" spans="1:29" s="2" customFormat="1" ht="24.95" customHeight="1" x14ac:dyDescent="0.2">
      <c r="A122" s="25"/>
      <c r="B122" s="26"/>
      <c r="C122" s="18" t="str">
        <f>'001 - Oprava střechy VB'!C116</f>
        <v>ORIENTAČNÍ SOUPIS PRACÍ</v>
      </c>
      <c r="D122" s="25"/>
      <c r="E122" s="25"/>
      <c r="F122" s="25"/>
      <c r="G122" s="25"/>
      <c r="H122" s="25"/>
      <c r="I122" s="25"/>
      <c r="J122" s="31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</row>
    <row r="123" spans="1:29" s="2" customFormat="1" ht="6.95" customHeight="1" x14ac:dyDescent="0.2">
      <c r="A123" s="25"/>
      <c r="B123" s="26"/>
      <c r="C123" s="25"/>
      <c r="D123" s="25"/>
      <c r="E123" s="25"/>
      <c r="F123" s="25"/>
      <c r="G123" s="25"/>
      <c r="H123" s="25"/>
      <c r="I123" s="25"/>
      <c r="J123" s="31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</row>
    <row r="124" spans="1:29" s="2" customFormat="1" ht="12" customHeight="1" x14ac:dyDescent="0.2">
      <c r="A124" s="25"/>
      <c r="B124" s="26"/>
      <c r="C124" s="23" t="s">
        <v>14</v>
      </c>
      <c r="D124" s="25"/>
      <c r="E124" s="25"/>
      <c r="F124" s="25"/>
      <c r="G124" s="25"/>
      <c r="H124" s="25"/>
      <c r="I124" s="25"/>
      <c r="J124" s="31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</row>
    <row r="125" spans="1:29" s="2" customFormat="1" ht="26.25" customHeight="1" x14ac:dyDescent="0.2">
      <c r="A125" s="25"/>
      <c r="B125" s="26"/>
      <c r="C125" s="25"/>
      <c r="D125" s="25"/>
      <c r="E125" s="202" t="str">
        <f>E7</f>
        <v>Údržbové a dílčí opravné práce na objektech u SPS OŘ PHA 2023-2024 - Praha město</v>
      </c>
      <c r="F125" s="203"/>
      <c r="G125" s="203"/>
      <c r="H125" s="203"/>
      <c r="I125" s="25"/>
      <c r="J125" s="31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  <c r="AC125" s="25"/>
    </row>
    <row r="126" spans="1:29" s="2" customFormat="1" ht="12" customHeight="1" x14ac:dyDescent="0.2">
      <c r="A126" s="25"/>
      <c r="B126" s="26"/>
      <c r="C126" s="23" t="s">
        <v>114</v>
      </c>
      <c r="D126" s="25"/>
      <c r="E126" s="25"/>
      <c r="F126" s="25"/>
      <c r="G126" s="25"/>
      <c r="H126" s="25"/>
      <c r="I126" s="25"/>
      <c r="J126" s="31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</row>
    <row r="127" spans="1:29" s="2" customFormat="1" ht="16.5" customHeight="1" x14ac:dyDescent="0.2">
      <c r="A127" s="25"/>
      <c r="B127" s="26"/>
      <c r="C127" s="25"/>
      <c r="D127" s="25"/>
      <c r="E127" s="167" t="str">
        <f>E9</f>
        <v>003 - Oprava vnějšího pláště a svislých konstrukcí přístřešku</v>
      </c>
      <c r="F127" s="201"/>
      <c r="G127" s="201"/>
      <c r="H127" s="201"/>
      <c r="I127" s="25"/>
      <c r="J127" s="31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</row>
    <row r="128" spans="1:29" s="2" customFormat="1" ht="6.95" customHeight="1" x14ac:dyDescent="0.2">
      <c r="A128" s="25"/>
      <c r="B128" s="26"/>
      <c r="C128" s="25"/>
      <c r="D128" s="25"/>
      <c r="E128" s="25"/>
      <c r="F128" s="25"/>
      <c r="G128" s="25"/>
      <c r="H128" s="25"/>
      <c r="I128" s="25"/>
      <c r="J128" s="31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</row>
    <row r="129" spans="1:63" s="2" customFormat="1" ht="12" customHeight="1" x14ac:dyDescent="0.2">
      <c r="A129" s="25"/>
      <c r="B129" s="26"/>
      <c r="C129" s="23" t="s">
        <v>18</v>
      </c>
      <c r="D129" s="25"/>
      <c r="E129" s="25"/>
      <c r="F129" s="21" t="str">
        <f>F12</f>
        <v>Obvod OŘ Praha</v>
      </c>
      <c r="G129" s="25"/>
      <c r="H129" s="25"/>
      <c r="I129" s="25"/>
      <c r="J129" s="31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</row>
    <row r="130" spans="1:63" s="2" customFormat="1" ht="6.95" customHeight="1" x14ac:dyDescent="0.2">
      <c r="A130" s="25"/>
      <c r="B130" s="26"/>
      <c r="C130" s="25"/>
      <c r="D130" s="25"/>
      <c r="E130" s="25"/>
      <c r="F130" s="25"/>
      <c r="G130" s="25"/>
      <c r="H130" s="25"/>
      <c r="I130" s="25"/>
      <c r="J130" s="31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</row>
    <row r="131" spans="1:63" s="2" customFormat="1" ht="15.2" customHeight="1" x14ac:dyDescent="0.2">
      <c r="A131" s="25"/>
      <c r="B131" s="26"/>
      <c r="C131" s="23" t="s">
        <v>22</v>
      </c>
      <c r="D131" s="25"/>
      <c r="E131" s="25"/>
      <c r="F131" s="21" t="str">
        <f>E15</f>
        <v>Správa železnic, státní organizace</v>
      </c>
      <c r="G131" s="25"/>
      <c r="H131" s="25"/>
      <c r="I131" s="25"/>
      <c r="J131" s="31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</row>
    <row r="132" spans="1:63" s="2" customFormat="1" ht="15.2" customHeight="1" x14ac:dyDescent="0.2">
      <c r="A132" s="25"/>
      <c r="B132" s="26"/>
      <c r="C132" s="23" t="s">
        <v>28</v>
      </c>
      <c r="D132" s="25"/>
      <c r="E132" s="25"/>
      <c r="F132" s="21" t="str">
        <f>IF(E18="","",E18)</f>
        <v xml:space="preserve"> </v>
      </c>
      <c r="G132" s="25"/>
      <c r="H132" s="25"/>
      <c r="I132" s="25"/>
      <c r="J132" s="31"/>
      <c r="Q132" s="25"/>
      <c r="R132" s="25"/>
      <c r="S132" s="25"/>
      <c r="T132" s="25"/>
      <c r="U132" s="25"/>
      <c r="V132" s="25"/>
      <c r="W132" s="25"/>
      <c r="X132" s="25"/>
      <c r="Y132" s="25"/>
      <c r="Z132" s="25"/>
      <c r="AA132" s="25"/>
      <c r="AB132" s="25"/>
      <c r="AC132" s="25"/>
    </row>
    <row r="133" spans="1:63" s="2" customFormat="1" ht="10.35" customHeight="1" x14ac:dyDescent="0.2">
      <c r="A133" s="25"/>
      <c r="B133" s="26"/>
      <c r="C133" s="25"/>
      <c r="D133" s="25"/>
      <c r="E133" s="25"/>
      <c r="F133" s="25"/>
      <c r="G133" s="25"/>
      <c r="H133" s="25"/>
      <c r="I133" s="25"/>
      <c r="J133" s="31"/>
      <c r="Q133" s="25"/>
      <c r="R133" s="25"/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</row>
    <row r="134" spans="1:63" s="11" customFormat="1" ht="29.25" customHeight="1" x14ac:dyDescent="0.2">
      <c r="A134" s="94"/>
      <c r="B134" s="95"/>
      <c r="C134" s="96" t="s">
        <v>131</v>
      </c>
      <c r="D134" s="97" t="s">
        <v>43</v>
      </c>
      <c r="E134" s="97" t="s">
        <v>40</v>
      </c>
      <c r="F134" s="97" t="s">
        <v>41</v>
      </c>
      <c r="G134" s="97" t="s">
        <v>132</v>
      </c>
      <c r="H134" s="97" t="s">
        <v>133</v>
      </c>
      <c r="I134" s="98" t="s">
        <v>134</v>
      </c>
      <c r="J134" s="99"/>
      <c r="K134" s="49" t="s">
        <v>1</v>
      </c>
      <c r="L134" s="50" t="s">
        <v>36</v>
      </c>
      <c r="M134" s="50" t="s">
        <v>135</v>
      </c>
      <c r="N134" s="50" t="s">
        <v>136</v>
      </c>
      <c r="O134" s="50" t="s">
        <v>137</v>
      </c>
      <c r="P134" s="50" t="s">
        <v>138</v>
      </c>
      <c r="Q134" s="50" t="s">
        <v>139</v>
      </c>
      <c r="R134" s="51" t="s">
        <v>140</v>
      </c>
      <c r="S134" s="94"/>
      <c r="T134" s="94"/>
      <c r="U134" s="94"/>
      <c r="V134" s="94"/>
      <c r="W134" s="94"/>
      <c r="X134" s="94"/>
      <c r="Y134" s="94"/>
      <c r="Z134" s="94"/>
      <c r="AA134" s="94"/>
      <c r="AB134" s="94"/>
      <c r="AC134" s="94"/>
    </row>
    <row r="135" spans="1:63" s="2" customFormat="1" ht="22.9" customHeight="1" x14ac:dyDescent="0.2">
      <c r="A135" s="25"/>
      <c r="B135" s="26"/>
      <c r="C135" s="56"/>
      <c r="D135" s="25"/>
      <c r="E135" s="25"/>
      <c r="F135" s="25"/>
      <c r="G135" s="25"/>
      <c r="H135" s="25"/>
      <c r="I135" s="25"/>
      <c r="J135" s="26"/>
      <c r="K135" s="52"/>
      <c r="L135" s="43"/>
      <c r="M135" s="53"/>
      <c r="N135" s="100">
        <f>N136+N201+N301+N303</f>
        <v>4450.1686069999996</v>
      </c>
      <c r="O135" s="53"/>
      <c r="P135" s="100">
        <f>P136+P201+P301+P303</f>
        <v>92.205919790000024</v>
      </c>
      <c r="Q135" s="53"/>
      <c r="R135" s="101">
        <f>R136+R201+R301+R303</f>
        <v>55.954301620000003</v>
      </c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  <c r="AR135" s="14" t="s">
        <v>56</v>
      </c>
      <c r="AS135" s="14" t="s">
        <v>117</v>
      </c>
      <c r="BI135" s="102" t="e">
        <f>BI136+BI201+BI301+BI303</f>
        <v>#REF!</v>
      </c>
    </row>
    <row r="136" spans="1:63" s="12" customFormat="1" ht="25.9" customHeight="1" x14ac:dyDescent="0.2">
      <c r="B136" s="103"/>
      <c r="D136" s="104" t="s">
        <v>56</v>
      </c>
      <c r="E136" s="105" t="s">
        <v>149</v>
      </c>
      <c r="F136" s="105" t="s">
        <v>150</v>
      </c>
      <c r="J136" s="103"/>
      <c r="K136" s="106"/>
      <c r="L136" s="107"/>
      <c r="M136" s="107"/>
      <c r="N136" s="108">
        <f>N137+N141+N159+N191+N199</f>
        <v>3752.39329</v>
      </c>
      <c r="O136" s="107"/>
      <c r="P136" s="108">
        <f>P137+P141+P159+P191+P199</f>
        <v>87.775052880000018</v>
      </c>
      <c r="Q136" s="107"/>
      <c r="R136" s="109">
        <f>R137+R141+R159+R191+R199</f>
        <v>55.2941152</v>
      </c>
      <c r="AP136" s="104" t="s">
        <v>65</v>
      </c>
      <c r="AR136" s="110" t="s">
        <v>56</v>
      </c>
      <c r="AS136" s="110" t="s">
        <v>57</v>
      </c>
      <c r="AW136" s="104" t="s">
        <v>144</v>
      </c>
      <c r="BI136" s="111" t="e">
        <f>BI137+BI141+BI159+BI191+BI199</f>
        <v>#REF!</v>
      </c>
    </row>
    <row r="137" spans="1:63" s="12" customFormat="1" ht="22.9" customHeight="1" x14ac:dyDescent="0.2">
      <c r="B137" s="103"/>
      <c r="D137" s="104" t="s">
        <v>56</v>
      </c>
      <c r="E137" s="125" t="s">
        <v>151</v>
      </c>
      <c r="F137" s="125" t="s">
        <v>152</v>
      </c>
      <c r="J137" s="103"/>
      <c r="K137" s="106"/>
      <c r="L137" s="107"/>
      <c r="M137" s="107"/>
      <c r="N137" s="108">
        <f>SUM(N138:N140)</f>
        <v>19.249372000000001</v>
      </c>
      <c r="O137" s="107"/>
      <c r="P137" s="108">
        <f>SUM(P138:P140)</f>
        <v>8.9693248800000003</v>
      </c>
      <c r="Q137" s="107"/>
      <c r="R137" s="109">
        <f>SUM(R138:R140)</f>
        <v>0</v>
      </c>
      <c r="AP137" s="104" t="s">
        <v>65</v>
      </c>
      <c r="AR137" s="110" t="s">
        <v>56</v>
      </c>
      <c r="AS137" s="110" t="s">
        <v>65</v>
      </c>
      <c r="AW137" s="104" t="s">
        <v>144</v>
      </c>
      <c r="BI137" s="111" t="e">
        <f>SUM(BI138:BI140)</f>
        <v>#REF!</v>
      </c>
    </row>
    <row r="138" spans="1:63" s="2" customFormat="1" ht="44.25" customHeight="1" x14ac:dyDescent="0.2">
      <c r="A138" s="25"/>
      <c r="B138" s="112"/>
      <c r="C138" s="113" t="s">
        <v>65</v>
      </c>
      <c r="D138" s="113" t="s">
        <v>145</v>
      </c>
      <c r="E138" s="114" t="s">
        <v>667</v>
      </c>
      <c r="F138" s="115" t="s">
        <v>668</v>
      </c>
      <c r="G138" s="116" t="s">
        <v>162</v>
      </c>
      <c r="H138" s="117">
        <v>56.81</v>
      </c>
      <c r="I138" s="118"/>
      <c r="J138" s="26"/>
      <c r="K138" s="119" t="s">
        <v>1</v>
      </c>
      <c r="L138" s="120" t="s">
        <v>37</v>
      </c>
      <c r="M138" s="121">
        <v>0</v>
      </c>
      <c r="N138" s="121">
        <f>M138*H138</f>
        <v>0</v>
      </c>
      <c r="O138" s="121">
        <v>5.2170000000000001E-2</v>
      </c>
      <c r="P138" s="121">
        <f>O138*H138</f>
        <v>2.9637777000000001</v>
      </c>
      <c r="Q138" s="121">
        <v>0</v>
      </c>
      <c r="R138" s="122">
        <f>Q138*H138</f>
        <v>0</v>
      </c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P138" s="123" t="s">
        <v>143</v>
      </c>
      <c r="AR138" s="123" t="s">
        <v>145</v>
      </c>
      <c r="AS138" s="123" t="s">
        <v>67</v>
      </c>
      <c r="AW138" s="14" t="s">
        <v>144</v>
      </c>
      <c r="BC138" s="124" t="e">
        <f>IF(L138="základní",#REF!,0)</f>
        <v>#REF!</v>
      </c>
      <c r="BD138" s="124">
        <f>IF(L138="snížená",#REF!,0)</f>
        <v>0</v>
      </c>
      <c r="BE138" s="124">
        <f>IF(L138="zákl. přenesená",#REF!,0)</f>
        <v>0</v>
      </c>
      <c r="BF138" s="124">
        <f>IF(L138="sníž. přenesená",#REF!,0)</f>
        <v>0</v>
      </c>
      <c r="BG138" s="124">
        <f>IF(L138="nulová",#REF!,0)</f>
        <v>0</v>
      </c>
      <c r="BH138" s="14" t="s">
        <v>65</v>
      </c>
      <c r="BI138" s="124" t="e">
        <f>ROUND(#REF!*H138,2)</f>
        <v>#REF!</v>
      </c>
      <c r="BJ138" s="14" t="s">
        <v>143</v>
      </c>
      <c r="BK138" s="123" t="s">
        <v>669</v>
      </c>
    </row>
    <row r="139" spans="1:63" s="2" customFormat="1" ht="24.2" customHeight="1" x14ac:dyDescent="0.2">
      <c r="A139" s="25"/>
      <c r="B139" s="112"/>
      <c r="C139" s="113" t="s">
        <v>67</v>
      </c>
      <c r="D139" s="113" t="s">
        <v>145</v>
      </c>
      <c r="E139" s="114" t="s">
        <v>670</v>
      </c>
      <c r="F139" s="115" t="s">
        <v>671</v>
      </c>
      <c r="G139" s="116" t="s">
        <v>155</v>
      </c>
      <c r="H139" s="117">
        <v>2.7210000000000001</v>
      </c>
      <c r="I139" s="118"/>
      <c r="J139" s="26"/>
      <c r="K139" s="119" t="s">
        <v>1</v>
      </c>
      <c r="L139" s="120" t="s">
        <v>37</v>
      </c>
      <c r="M139" s="121">
        <v>4.7939999999999996</v>
      </c>
      <c r="N139" s="121">
        <f>M139*H139</f>
        <v>13.044473999999999</v>
      </c>
      <c r="O139" s="121">
        <v>1.8774999999999999</v>
      </c>
      <c r="P139" s="121">
        <f>O139*H139</f>
        <v>5.1086774999999998</v>
      </c>
      <c r="Q139" s="121">
        <v>0</v>
      </c>
      <c r="R139" s="122">
        <f>Q139*H139</f>
        <v>0</v>
      </c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P139" s="123" t="s">
        <v>143</v>
      </c>
      <c r="AR139" s="123" t="s">
        <v>145</v>
      </c>
      <c r="AS139" s="123" t="s">
        <v>67</v>
      </c>
      <c r="AW139" s="14" t="s">
        <v>144</v>
      </c>
      <c r="BC139" s="124" t="e">
        <f>IF(L139="základní",#REF!,0)</f>
        <v>#REF!</v>
      </c>
      <c r="BD139" s="124">
        <f>IF(L139="snížená",#REF!,0)</f>
        <v>0</v>
      </c>
      <c r="BE139" s="124">
        <f>IF(L139="zákl. přenesená",#REF!,0)</f>
        <v>0</v>
      </c>
      <c r="BF139" s="124">
        <f>IF(L139="sníž. přenesená",#REF!,0)</f>
        <v>0</v>
      </c>
      <c r="BG139" s="124">
        <f>IF(L139="nulová",#REF!,0)</f>
        <v>0</v>
      </c>
      <c r="BH139" s="14" t="s">
        <v>65</v>
      </c>
      <c r="BI139" s="124" t="e">
        <f>ROUND(#REF!*H139,2)</f>
        <v>#REF!</v>
      </c>
      <c r="BJ139" s="14" t="s">
        <v>143</v>
      </c>
      <c r="BK139" s="123" t="s">
        <v>672</v>
      </c>
    </row>
    <row r="140" spans="1:63" s="2" customFormat="1" ht="49.15" customHeight="1" x14ac:dyDescent="0.2">
      <c r="A140" s="25"/>
      <c r="B140" s="112"/>
      <c r="C140" s="113" t="s">
        <v>151</v>
      </c>
      <c r="D140" s="113" t="s">
        <v>145</v>
      </c>
      <c r="E140" s="114" t="s">
        <v>673</v>
      </c>
      <c r="F140" s="115" t="s">
        <v>674</v>
      </c>
      <c r="G140" s="116" t="s">
        <v>162</v>
      </c>
      <c r="H140" s="117">
        <v>7.3780000000000001</v>
      </c>
      <c r="I140" s="118"/>
      <c r="J140" s="26"/>
      <c r="K140" s="119" t="s">
        <v>1</v>
      </c>
      <c r="L140" s="120" t="s">
        <v>37</v>
      </c>
      <c r="M140" s="121">
        <v>0.84099999999999997</v>
      </c>
      <c r="N140" s="121">
        <f>M140*H140</f>
        <v>6.204898</v>
      </c>
      <c r="O140" s="121">
        <v>0.12156</v>
      </c>
      <c r="P140" s="121">
        <f>O140*H140</f>
        <v>0.89686968</v>
      </c>
      <c r="Q140" s="121">
        <v>0</v>
      </c>
      <c r="R140" s="122">
        <f>Q140*H140</f>
        <v>0</v>
      </c>
      <c r="S140" s="25"/>
      <c r="T140" s="25"/>
      <c r="U140" s="25"/>
      <c r="V140" s="25"/>
      <c r="W140" s="25"/>
      <c r="X140" s="25"/>
      <c r="Y140" s="25"/>
      <c r="Z140" s="25"/>
      <c r="AA140" s="25"/>
      <c r="AB140" s="25"/>
      <c r="AC140" s="25"/>
      <c r="AP140" s="123" t="s">
        <v>143</v>
      </c>
      <c r="AR140" s="123" t="s">
        <v>145</v>
      </c>
      <c r="AS140" s="123" t="s">
        <v>67</v>
      </c>
      <c r="AW140" s="14" t="s">
        <v>144</v>
      </c>
      <c r="BC140" s="124" t="e">
        <f>IF(L140="základní",#REF!,0)</f>
        <v>#REF!</v>
      </c>
      <c r="BD140" s="124">
        <f>IF(L140="snížená",#REF!,0)</f>
        <v>0</v>
      </c>
      <c r="BE140" s="124">
        <f>IF(L140="zákl. přenesená",#REF!,0)</f>
        <v>0</v>
      </c>
      <c r="BF140" s="124">
        <f>IF(L140="sníž. přenesená",#REF!,0)</f>
        <v>0</v>
      </c>
      <c r="BG140" s="124">
        <f>IF(L140="nulová",#REF!,0)</f>
        <v>0</v>
      </c>
      <c r="BH140" s="14" t="s">
        <v>65</v>
      </c>
      <c r="BI140" s="124" t="e">
        <f>ROUND(#REF!*H140,2)</f>
        <v>#REF!</v>
      </c>
      <c r="BJ140" s="14" t="s">
        <v>143</v>
      </c>
      <c r="BK140" s="123" t="s">
        <v>675</v>
      </c>
    </row>
    <row r="141" spans="1:63" s="12" customFormat="1" ht="22.9" customHeight="1" x14ac:dyDescent="0.2">
      <c r="B141" s="103"/>
      <c r="D141" s="104" t="s">
        <v>56</v>
      </c>
      <c r="E141" s="125" t="s">
        <v>171</v>
      </c>
      <c r="F141" s="125" t="s">
        <v>676</v>
      </c>
      <c r="J141" s="103"/>
      <c r="K141" s="106"/>
      <c r="L141" s="107"/>
      <c r="M141" s="107"/>
      <c r="N141" s="108">
        <f>SUM(N142:N158)</f>
        <v>2222.7631699999997</v>
      </c>
      <c r="O141" s="107"/>
      <c r="P141" s="108">
        <f>SUM(P142:P158)</f>
        <v>63.535559150000012</v>
      </c>
      <c r="Q141" s="107"/>
      <c r="R141" s="109">
        <f>SUM(R142:R158)</f>
        <v>0</v>
      </c>
      <c r="AP141" s="104" t="s">
        <v>65</v>
      </c>
      <c r="AR141" s="110" t="s">
        <v>56</v>
      </c>
      <c r="AS141" s="110" t="s">
        <v>65</v>
      </c>
      <c r="AW141" s="104" t="s">
        <v>144</v>
      </c>
      <c r="BI141" s="111" t="e">
        <f>SUM(BI142:BI158)</f>
        <v>#REF!</v>
      </c>
    </row>
    <row r="142" spans="1:63" s="2" customFormat="1" ht="24.2" customHeight="1" x14ac:dyDescent="0.2">
      <c r="A142" s="25"/>
      <c r="B142" s="112"/>
      <c r="C142" s="113" t="s">
        <v>143</v>
      </c>
      <c r="D142" s="113" t="s">
        <v>145</v>
      </c>
      <c r="E142" s="114" t="s">
        <v>677</v>
      </c>
      <c r="F142" s="115" t="s">
        <v>678</v>
      </c>
      <c r="G142" s="116" t="s">
        <v>178</v>
      </c>
      <c r="H142" s="117">
        <v>119.029</v>
      </c>
      <c r="I142" s="118"/>
      <c r="J142" s="26"/>
      <c r="K142" s="119" t="s">
        <v>1</v>
      </c>
      <c r="L142" s="120" t="s">
        <v>37</v>
      </c>
      <c r="M142" s="121">
        <v>0.06</v>
      </c>
      <c r="N142" s="121">
        <f t="shared" ref="N142:N158" si="0">M142*H142</f>
        <v>7.1417399999999995</v>
      </c>
      <c r="O142" s="121">
        <v>0</v>
      </c>
      <c r="P142" s="121">
        <f t="shared" ref="P142:P158" si="1">O142*H142</f>
        <v>0</v>
      </c>
      <c r="Q142" s="121">
        <v>0</v>
      </c>
      <c r="R142" s="122">
        <f t="shared" ref="R142:R158" si="2">Q142*H142</f>
        <v>0</v>
      </c>
      <c r="S142" s="25"/>
      <c r="T142" s="25"/>
      <c r="U142" s="25"/>
      <c r="V142" s="25"/>
      <c r="W142" s="25"/>
      <c r="X142" s="25"/>
      <c r="Y142" s="25"/>
      <c r="Z142" s="25"/>
      <c r="AA142" s="25"/>
      <c r="AB142" s="25"/>
      <c r="AC142" s="25"/>
      <c r="AP142" s="123" t="s">
        <v>143</v>
      </c>
      <c r="AR142" s="123" t="s">
        <v>145</v>
      </c>
      <c r="AS142" s="123" t="s">
        <v>67</v>
      </c>
      <c r="AW142" s="14" t="s">
        <v>144</v>
      </c>
      <c r="BC142" s="124" t="e">
        <f>IF(L142="základní",#REF!,0)</f>
        <v>#REF!</v>
      </c>
      <c r="BD142" s="124">
        <f>IF(L142="snížená",#REF!,0)</f>
        <v>0</v>
      </c>
      <c r="BE142" s="124">
        <f>IF(L142="zákl. přenesená",#REF!,0)</f>
        <v>0</v>
      </c>
      <c r="BF142" s="124">
        <f>IF(L142="sníž. přenesená",#REF!,0)</f>
        <v>0</v>
      </c>
      <c r="BG142" s="124">
        <f>IF(L142="nulová",#REF!,0)</f>
        <v>0</v>
      </c>
      <c r="BH142" s="14" t="s">
        <v>65</v>
      </c>
      <c r="BI142" s="124" t="e">
        <f>ROUND(#REF!*H142,2)</f>
        <v>#REF!</v>
      </c>
      <c r="BJ142" s="14" t="s">
        <v>143</v>
      </c>
      <c r="BK142" s="123" t="s">
        <v>679</v>
      </c>
    </row>
    <row r="143" spans="1:63" s="2" customFormat="1" ht="16.5" customHeight="1" x14ac:dyDescent="0.2">
      <c r="A143" s="25"/>
      <c r="B143" s="112"/>
      <c r="C143" s="113" t="s">
        <v>166</v>
      </c>
      <c r="D143" s="113" t="s">
        <v>145</v>
      </c>
      <c r="E143" s="114" t="s">
        <v>680</v>
      </c>
      <c r="F143" s="115" t="s">
        <v>681</v>
      </c>
      <c r="G143" s="116" t="s">
        <v>178</v>
      </c>
      <c r="H143" s="117">
        <v>860.81799999999998</v>
      </c>
      <c r="I143" s="118"/>
      <c r="J143" s="26"/>
      <c r="K143" s="119" t="s">
        <v>1</v>
      </c>
      <c r="L143" s="120" t="s">
        <v>37</v>
      </c>
      <c r="M143" s="121">
        <v>0.14000000000000001</v>
      </c>
      <c r="N143" s="121">
        <f t="shared" si="0"/>
        <v>120.51452</v>
      </c>
      <c r="O143" s="121">
        <v>0</v>
      </c>
      <c r="P143" s="121">
        <f t="shared" si="1"/>
        <v>0</v>
      </c>
      <c r="Q143" s="121">
        <v>0</v>
      </c>
      <c r="R143" s="122">
        <f t="shared" si="2"/>
        <v>0</v>
      </c>
      <c r="S143" s="25"/>
      <c r="T143" s="25"/>
      <c r="U143" s="25"/>
      <c r="V143" s="25"/>
      <c r="W143" s="25"/>
      <c r="X143" s="25"/>
      <c r="Y143" s="25"/>
      <c r="Z143" s="25"/>
      <c r="AA143" s="25"/>
      <c r="AB143" s="25"/>
      <c r="AC143" s="25"/>
      <c r="AP143" s="123" t="s">
        <v>143</v>
      </c>
      <c r="AR143" s="123" t="s">
        <v>145</v>
      </c>
      <c r="AS143" s="123" t="s">
        <v>67</v>
      </c>
      <c r="AW143" s="14" t="s">
        <v>144</v>
      </c>
      <c r="BC143" s="124" t="e">
        <f>IF(L143="základní",#REF!,0)</f>
        <v>#REF!</v>
      </c>
      <c r="BD143" s="124">
        <f>IF(L143="snížená",#REF!,0)</f>
        <v>0</v>
      </c>
      <c r="BE143" s="124">
        <f>IF(L143="zákl. přenesená",#REF!,0)</f>
        <v>0</v>
      </c>
      <c r="BF143" s="124">
        <f>IF(L143="sníž. přenesená",#REF!,0)</f>
        <v>0</v>
      </c>
      <c r="BG143" s="124">
        <f>IF(L143="nulová",#REF!,0)</f>
        <v>0</v>
      </c>
      <c r="BH143" s="14" t="s">
        <v>65</v>
      </c>
      <c r="BI143" s="124" t="e">
        <f>ROUND(#REF!*H143,2)</f>
        <v>#REF!</v>
      </c>
      <c r="BJ143" s="14" t="s">
        <v>143</v>
      </c>
      <c r="BK143" s="123" t="s">
        <v>682</v>
      </c>
    </row>
    <row r="144" spans="1:63" s="2" customFormat="1" ht="21.75" customHeight="1" x14ac:dyDescent="0.2">
      <c r="A144" s="25"/>
      <c r="B144" s="112"/>
      <c r="C144" s="113" t="s">
        <v>171</v>
      </c>
      <c r="D144" s="113" t="s">
        <v>145</v>
      </c>
      <c r="E144" s="114" t="s">
        <v>683</v>
      </c>
      <c r="F144" s="115" t="s">
        <v>684</v>
      </c>
      <c r="G144" s="116" t="s">
        <v>178</v>
      </c>
      <c r="H144" s="117">
        <v>798.63599999999997</v>
      </c>
      <c r="I144" s="118"/>
      <c r="J144" s="26"/>
      <c r="K144" s="119" t="s">
        <v>1</v>
      </c>
      <c r="L144" s="120" t="s">
        <v>37</v>
      </c>
      <c r="M144" s="121">
        <v>7.3999999999999996E-2</v>
      </c>
      <c r="N144" s="121">
        <f t="shared" si="0"/>
        <v>59.099063999999991</v>
      </c>
      <c r="O144" s="121">
        <v>2.5999999999999998E-4</v>
      </c>
      <c r="P144" s="121">
        <f t="shared" si="1"/>
        <v>0.20764535999999997</v>
      </c>
      <c r="Q144" s="121">
        <v>0</v>
      </c>
      <c r="R144" s="122">
        <f t="shared" si="2"/>
        <v>0</v>
      </c>
      <c r="S144" s="25"/>
      <c r="T144" s="25"/>
      <c r="U144" s="25"/>
      <c r="V144" s="25"/>
      <c r="W144" s="25"/>
      <c r="X144" s="25"/>
      <c r="Y144" s="25"/>
      <c r="Z144" s="25"/>
      <c r="AA144" s="25"/>
      <c r="AB144" s="25"/>
      <c r="AC144" s="25"/>
      <c r="AP144" s="123" t="s">
        <v>143</v>
      </c>
      <c r="AR144" s="123" t="s">
        <v>145</v>
      </c>
      <c r="AS144" s="123" t="s">
        <v>67</v>
      </c>
      <c r="AW144" s="14" t="s">
        <v>144</v>
      </c>
      <c r="BC144" s="124" t="e">
        <f>IF(L144="základní",#REF!,0)</f>
        <v>#REF!</v>
      </c>
      <c r="BD144" s="124">
        <f>IF(L144="snížená",#REF!,0)</f>
        <v>0</v>
      </c>
      <c r="BE144" s="124">
        <f>IF(L144="zákl. přenesená",#REF!,0)</f>
        <v>0</v>
      </c>
      <c r="BF144" s="124">
        <f>IF(L144="sníž. přenesená",#REF!,0)</f>
        <v>0</v>
      </c>
      <c r="BG144" s="124">
        <f>IF(L144="nulová",#REF!,0)</f>
        <v>0</v>
      </c>
      <c r="BH144" s="14" t="s">
        <v>65</v>
      </c>
      <c r="BI144" s="124" t="e">
        <f>ROUND(#REF!*H144,2)</f>
        <v>#REF!</v>
      </c>
      <c r="BJ144" s="14" t="s">
        <v>143</v>
      </c>
      <c r="BK144" s="123" t="s">
        <v>685</v>
      </c>
    </row>
    <row r="145" spans="1:63" s="2" customFormat="1" ht="24.2" customHeight="1" x14ac:dyDescent="0.2">
      <c r="A145" s="25"/>
      <c r="B145" s="112"/>
      <c r="C145" s="113" t="s">
        <v>175</v>
      </c>
      <c r="D145" s="113" t="s">
        <v>145</v>
      </c>
      <c r="E145" s="114" t="s">
        <v>686</v>
      </c>
      <c r="F145" s="115" t="s">
        <v>687</v>
      </c>
      <c r="G145" s="116" t="s">
        <v>178</v>
      </c>
      <c r="H145" s="117">
        <v>798.63599999999997</v>
      </c>
      <c r="I145" s="118"/>
      <c r="J145" s="26"/>
      <c r="K145" s="119" t="s">
        <v>1</v>
      </c>
      <c r="L145" s="120" t="s">
        <v>37</v>
      </c>
      <c r="M145" s="121">
        <v>0.42399999999999999</v>
      </c>
      <c r="N145" s="121">
        <f t="shared" si="0"/>
        <v>338.62166399999995</v>
      </c>
      <c r="O145" s="121">
        <v>2.0480000000000002E-2</v>
      </c>
      <c r="P145" s="121">
        <f t="shared" si="1"/>
        <v>16.356065279999999</v>
      </c>
      <c r="Q145" s="121">
        <v>0</v>
      </c>
      <c r="R145" s="122">
        <f t="shared" si="2"/>
        <v>0</v>
      </c>
      <c r="S145" s="25"/>
      <c r="T145" s="25"/>
      <c r="U145" s="25"/>
      <c r="V145" s="25"/>
      <c r="W145" s="25"/>
      <c r="X145" s="25"/>
      <c r="Y145" s="25"/>
      <c r="Z145" s="25"/>
      <c r="AA145" s="25"/>
      <c r="AB145" s="25"/>
      <c r="AC145" s="25"/>
      <c r="AP145" s="123" t="s">
        <v>143</v>
      </c>
      <c r="AR145" s="123" t="s">
        <v>145</v>
      </c>
      <c r="AS145" s="123" t="s">
        <v>67</v>
      </c>
      <c r="AW145" s="14" t="s">
        <v>144</v>
      </c>
      <c r="BC145" s="124" t="e">
        <f>IF(L145="základní",#REF!,0)</f>
        <v>#REF!</v>
      </c>
      <c r="BD145" s="124">
        <f>IF(L145="snížená",#REF!,0)</f>
        <v>0</v>
      </c>
      <c r="BE145" s="124">
        <f>IF(L145="zákl. přenesená",#REF!,0)</f>
        <v>0</v>
      </c>
      <c r="BF145" s="124">
        <f>IF(L145="sníž. přenesená",#REF!,0)</f>
        <v>0</v>
      </c>
      <c r="BG145" s="124">
        <f>IF(L145="nulová",#REF!,0)</f>
        <v>0</v>
      </c>
      <c r="BH145" s="14" t="s">
        <v>65</v>
      </c>
      <c r="BI145" s="124" t="e">
        <f>ROUND(#REF!*H145,2)</f>
        <v>#REF!</v>
      </c>
      <c r="BJ145" s="14" t="s">
        <v>143</v>
      </c>
      <c r="BK145" s="123" t="s">
        <v>688</v>
      </c>
    </row>
    <row r="146" spans="1:63" s="2" customFormat="1" ht="44.25" customHeight="1" x14ac:dyDescent="0.2">
      <c r="A146" s="25"/>
      <c r="B146" s="112"/>
      <c r="C146" s="113" t="s">
        <v>180</v>
      </c>
      <c r="D146" s="113" t="s">
        <v>145</v>
      </c>
      <c r="E146" s="114" t="s">
        <v>689</v>
      </c>
      <c r="F146" s="115" t="s">
        <v>690</v>
      </c>
      <c r="G146" s="116" t="s">
        <v>178</v>
      </c>
      <c r="H146" s="117">
        <v>108.604</v>
      </c>
      <c r="I146" s="118"/>
      <c r="J146" s="26"/>
      <c r="K146" s="119" t="s">
        <v>1</v>
      </c>
      <c r="L146" s="120" t="s">
        <v>37</v>
      </c>
      <c r="M146" s="121">
        <v>1.08</v>
      </c>
      <c r="N146" s="121">
        <f t="shared" si="0"/>
        <v>117.29232</v>
      </c>
      <c r="O146" s="121">
        <v>1.1599999999999999E-2</v>
      </c>
      <c r="P146" s="121">
        <f t="shared" si="1"/>
        <v>1.2598064</v>
      </c>
      <c r="Q146" s="121">
        <v>0</v>
      </c>
      <c r="R146" s="122">
        <f t="shared" si="2"/>
        <v>0</v>
      </c>
      <c r="S146" s="25"/>
      <c r="T146" s="25"/>
      <c r="U146" s="25"/>
      <c r="V146" s="25"/>
      <c r="W146" s="25"/>
      <c r="X146" s="25"/>
      <c r="Y146" s="25"/>
      <c r="Z146" s="25"/>
      <c r="AA146" s="25"/>
      <c r="AB146" s="25"/>
      <c r="AC146" s="25"/>
      <c r="AP146" s="123" t="s">
        <v>143</v>
      </c>
      <c r="AR146" s="123" t="s">
        <v>145</v>
      </c>
      <c r="AS146" s="123" t="s">
        <v>67</v>
      </c>
      <c r="AW146" s="14" t="s">
        <v>144</v>
      </c>
      <c r="BC146" s="124" t="e">
        <f>IF(L146="základní",#REF!,0)</f>
        <v>#REF!</v>
      </c>
      <c r="BD146" s="124">
        <f>IF(L146="snížená",#REF!,0)</f>
        <v>0</v>
      </c>
      <c r="BE146" s="124">
        <f>IF(L146="zákl. přenesená",#REF!,0)</f>
        <v>0</v>
      </c>
      <c r="BF146" s="124">
        <f>IF(L146="sníž. přenesená",#REF!,0)</f>
        <v>0</v>
      </c>
      <c r="BG146" s="124">
        <f>IF(L146="nulová",#REF!,0)</f>
        <v>0</v>
      </c>
      <c r="BH146" s="14" t="s">
        <v>65</v>
      </c>
      <c r="BI146" s="124" t="e">
        <f>ROUND(#REF!*H146,2)</f>
        <v>#REF!</v>
      </c>
      <c r="BJ146" s="14" t="s">
        <v>143</v>
      </c>
      <c r="BK146" s="123" t="s">
        <v>691</v>
      </c>
    </row>
    <row r="147" spans="1:63" s="2" customFormat="1" ht="24.2" customHeight="1" x14ac:dyDescent="0.2">
      <c r="A147" s="25"/>
      <c r="B147" s="112"/>
      <c r="C147" s="126" t="s">
        <v>164</v>
      </c>
      <c r="D147" s="126" t="s">
        <v>242</v>
      </c>
      <c r="E147" s="127" t="s">
        <v>692</v>
      </c>
      <c r="F147" s="128" t="s">
        <v>693</v>
      </c>
      <c r="G147" s="129" t="s">
        <v>178</v>
      </c>
      <c r="H147" s="130">
        <v>114.03400000000001</v>
      </c>
      <c r="I147" s="131"/>
      <c r="J147" s="132"/>
      <c r="K147" s="133" t="s">
        <v>1</v>
      </c>
      <c r="L147" s="134" t="s">
        <v>37</v>
      </c>
      <c r="M147" s="121">
        <v>0</v>
      </c>
      <c r="N147" s="121">
        <f t="shared" si="0"/>
        <v>0</v>
      </c>
      <c r="O147" s="121">
        <v>1.7500000000000002E-2</v>
      </c>
      <c r="P147" s="121">
        <f t="shared" si="1"/>
        <v>1.9955950000000002</v>
      </c>
      <c r="Q147" s="121">
        <v>0</v>
      </c>
      <c r="R147" s="122">
        <f t="shared" si="2"/>
        <v>0</v>
      </c>
      <c r="S147" s="25"/>
      <c r="T147" s="25"/>
      <c r="U147" s="25"/>
      <c r="V147" s="25"/>
      <c r="W147" s="25"/>
      <c r="X147" s="25"/>
      <c r="Y147" s="25"/>
      <c r="Z147" s="25"/>
      <c r="AA147" s="25"/>
      <c r="AB147" s="25"/>
      <c r="AC147" s="25"/>
      <c r="AP147" s="123" t="s">
        <v>180</v>
      </c>
      <c r="AR147" s="123" t="s">
        <v>242</v>
      </c>
      <c r="AS147" s="123" t="s">
        <v>67</v>
      </c>
      <c r="AW147" s="14" t="s">
        <v>144</v>
      </c>
      <c r="BC147" s="124" t="e">
        <f>IF(L147="základní",#REF!,0)</f>
        <v>#REF!</v>
      </c>
      <c r="BD147" s="124">
        <f>IF(L147="snížená",#REF!,0)</f>
        <v>0</v>
      </c>
      <c r="BE147" s="124">
        <f>IF(L147="zákl. přenesená",#REF!,0)</f>
        <v>0</v>
      </c>
      <c r="BF147" s="124">
        <f>IF(L147="sníž. přenesená",#REF!,0)</f>
        <v>0</v>
      </c>
      <c r="BG147" s="124">
        <f>IF(L147="nulová",#REF!,0)</f>
        <v>0</v>
      </c>
      <c r="BH147" s="14" t="s">
        <v>65</v>
      </c>
      <c r="BI147" s="124" t="e">
        <f>ROUND(#REF!*H147,2)</f>
        <v>#REF!</v>
      </c>
      <c r="BJ147" s="14" t="s">
        <v>143</v>
      </c>
      <c r="BK147" s="123" t="s">
        <v>694</v>
      </c>
    </row>
    <row r="148" spans="1:63" s="2" customFormat="1" ht="37.9" customHeight="1" x14ac:dyDescent="0.2">
      <c r="A148" s="25"/>
      <c r="B148" s="112"/>
      <c r="C148" s="113" t="s">
        <v>187</v>
      </c>
      <c r="D148" s="113" t="s">
        <v>145</v>
      </c>
      <c r="E148" s="114" t="s">
        <v>695</v>
      </c>
      <c r="F148" s="115" t="s">
        <v>696</v>
      </c>
      <c r="G148" s="116" t="s">
        <v>198</v>
      </c>
      <c r="H148" s="117">
        <v>7.3780000000000001</v>
      </c>
      <c r="I148" s="118"/>
      <c r="J148" s="26"/>
      <c r="K148" s="119" t="s">
        <v>1</v>
      </c>
      <c r="L148" s="120" t="s">
        <v>37</v>
      </c>
      <c r="M148" s="121">
        <v>0.35</v>
      </c>
      <c r="N148" s="121">
        <f t="shared" si="0"/>
        <v>2.5823</v>
      </c>
      <c r="O148" s="121">
        <v>1.7600000000000001E-3</v>
      </c>
      <c r="P148" s="121">
        <f t="shared" si="1"/>
        <v>1.298528E-2</v>
      </c>
      <c r="Q148" s="121">
        <v>0</v>
      </c>
      <c r="R148" s="122">
        <f t="shared" si="2"/>
        <v>0</v>
      </c>
      <c r="S148" s="25"/>
      <c r="T148" s="25"/>
      <c r="U148" s="25"/>
      <c r="V148" s="25"/>
      <c r="W148" s="25"/>
      <c r="X148" s="25"/>
      <c r="Y148" s="25"/>
      <c r="Z148" s="25"/>
      <c r="AA148" s="25"/>
      <c r="AB148" s="25"/>
      <c r="AC148" s="25"/>
      <c r="AP148" s="123" t="s">
        <v>143</v>
      </c>
      <c r="AR148" s="123" t="s">
        <v>145</v>
      </c>
      <c r="AS148" s="123" t="s">
        <v>67</v>
      </c>
      <c r="AW148" s="14" t="s">
        <v>144</v>
      </c>
      <c r="BC148" s="124" t="e">
        <f>IF(L148="základní",#REF!,0)</f>
        <v>#REF!</v>
      </c>
      <c r="BD148" s="124">
        <f>IF(L148="snížená",#REF!,0)</f>
        <v>0</v>
      </c>
      <c r="BE148" s="124">
        <f>IF(L148="zákl. přenesená",#REF!,0)</f>
        <v>0</v>
      </c>
      <c r="BF148" s="124">
        <f>IF(L148="sníž. přenesená",#REF!,0)</f>
        <v>0</v>
      </c>
      <c r="BG148" s="124">
        <f>IF(L148="nulová",#REF!,0)</f>
        <v>0</v>
      </c>
      <c r="BH148" s="14" t="s">
        <v>65</v>
      </c>
      <c r="BI148" s="124" t="e">
        <f>ROUND(#REF!*H148,2)</f>
        <v>#REF!</v>
      </c>
      <c r="BJ148" s="14" t="s">
        <v>143</v>
      </c>
      <c r="BK148" s="123" t="s">
        <v>697</v>
      </c>
    </row>
    <row r="149" spans="1:63" s="2" customFormat="1" ht="24.2" customHeight="1" x14ac:dyDescent="0.2">
      <c r="A149" s="25"/>
      <c r="B149" s="112"/>
      <c r="C149" s="126" t="s">
        <v>191</v>
      </c>
      <c r="D149" s="126" t="s">
        <v>242</v>
      </c>
      <c r="E149" s="127" t="s">
        <v>698</v>
      </c>
      <c r="F149" s="128" t="s">
        <v>699</v>
      </c>
      <c r="G149" s="129" t="s">
        <v>178</v>
      </c>
      <c r="H149" s="130">
        <v>1.623</v>
      </c>
      <c r="I149" s="131"/>
      <c r="J149" s="132"/>
      <c r="K149" s="133" t="s">
        <v>1</v>
      </c>
      <c r="L149" s="134" t="s">
        <v>37</v>
      </c>
      <c r="M149" s="121">
        <v>0</v>
      </c>
      <c r="N149" s="121">
        <f t="shared" si="0"/>
        <v>0</v>
      </c>
      <c r="O149" s="121">
        <v>7.4999999999999997E-3</v>
      </c>
      <c r="P149" s="121">
        <f t="shared" si="1"/>
        <v>1.2172499999999999E-2</v>
      </c>
      <c r="Q149" s="121">
        <v>0</v>
      </c>
      <c r="R149" s="122">
        <f t="shared" si="2"/>
        <v>0</v>
      </c>
      <c r="S149" s="25"/>
      <c r="T149" s="25"/>
      <c r="U149" s="25"/>
      <c r="V149" s="25"/>
      <c r="W149" s="25"/>
      <c r="X149" s="25"/>
      <c r="Y149" s="25"/>
      <c r="Z149" s="25"/>
      <c r="AA149" s="25"/>
      <c r="AB149" s="25"/>
      <c r="AC149" s="25"/>
      <c r="AP149" s="123" t="s">
        <v>180</v>
      </c>
      <c r="AR149" s="123" t="s">
        <v>242</v>
      </c>
      <c r="AS149" s="123" t="s">
        <v>67</v>
      </c>
      <c r="AW149" s="14" t="s">
        <v>144</v>
      </c>
      <c r="BC149" s="124" t="e">
        <f>IF(L149="základní",#REF!,0)</f>
        <v>#REF!</v>
      </c>
      <c r="BD149" s="124">
        <f>IF(L149="snížená",#REF!,0)</f>
        <v>0</v>
      </c>
      <c r="BE149" s="124">
        <f>IF(L149="zákl. přenesená",#REF!,0)</f>
        <v>0</v>
      </c>
      <c r="BF149" s="124">
        <f>IF(L149="sníž. přenesená",#REF!,0)</f>
        <v>0</v>
      </c>
      <c r="BG149" s="124">
        <f>IF(L149="nulová",#REF!,0)</f>
        <v>0</v>
      </c>
      <c r="BH149" s="14" t="s">
        <v>65</v>
      </c>
      <c r="BI149" s="124" t="e">
        <f>ROUND(#REF!*H149,2)</f>
        <v>#REF!</v>
      </c>
      <c r="BJ149" s="14" t="s">
        <v>143</v>
      </c>
      <c r="BK149" s="123" t="s">
        <v>700</v>
      </c>
    </row>
    <row r="150" spans="1:63" s="2" customFormat="1" ht="37.9" customHeight="1" x14ac:dyDescent="0.2">
      <c r="A150" s="25"/>
      <c r="B150" s="112"/>
      <c r="C150" s="113" t="s">
        <v>195</v>
      </c>
      <c r="D150" s="113" t="s">
        <v>145</v>
      </c>
      <c r="E150" s="114" t="s">
        <v>701</v>
      </c>
      <c r="F150" s="115" t="s">
        <v>702</v>
      </c>
      <c r="G150" s="116" t="s">
        <v>198</v>
      </c>
      <c r="H150" s="117">
        <v>286.45</v>
      </c>
      <c r="I150" s="118"/>
      <c r="J150" s="26"/>
      <c r="K150" s="119" t="s">
        <v>1</v>
      </c>
      <c r="L150" s="120" t="s">
        <v>37</v>
      </c>
      <c r="M150" s="121">
        <v>0.3</v>
      </c>
      <c r="N150" s="121">
        <f t="shared" si="0"/>
        <v>85.934999999999988</v>
      </c>
      <c r="O150" s="121">
        <v>1.7600000000000001E-3</v>
      </c>
      <c r="P150" s="121">
        <f t="shared" si="1"/>
        <v>0.50415200000000004</v>
      </c>
      <c r="Q150" s="121">
        <v>0</v>
      </c>
      <c r="R150" s="122">
        <f t="shared" si="2"/>
        <v>0</v>
      </c>
      <c r="S150" s="25"/>
      <c r="T150" s="25"/>
      <c r="U150" s="25"/>
      <c r="V150" s="25"/>
      <c r="W150" s="25"/>
      <c r="X150" s="25"/>
      <c r="Y150" s="25"/>
      <c r="Z150" s="25"/>
      <c r="AA150" s="25"/>
      <c r="AB150" s="25"/>
      <c r="AC150" s="25"/>
      <c r="AP150" s="123" t="s">
        <v>143</v>
      </c>
      <c r="AR150" s="123" t="s">
        <v>145</v>
      </c>
      <c r="AS150" s="123" t="s">
        <v>67</v>
      </c>
      <c r="AW150" s="14" t="s">
        <v>144</v>
      </c>
      <c r="BC150" s="124" t="e">
        <f>IF(L150="základní",#REF!,0)</f>
        <v>#REF!</v>
      </c>
      <c r="BD150" s="124">
        <f>IF(L150="snížená",#REF!,0)</f>
        <v>0</v>
      </c>
      <c r="BE150" s="124">
        <f>IF(L150="zákl. přenesená",#REF!,0)</f>
        <v>0</v>
      </c>
      <c r="BF150" s="124">
        <f>IF(L150="sníž. přenesená",#REF!,0)</f>
        <v>0</v>
      </c>
      <c r="BG150" s="124">
        <f>IF(L150="nulová",#REF!,0)</f>
        <v>0</v>
      </c>
      <c r="BH150" s="14" t="s">
        <v>65</v>
      </c>
      <c r="BI150" s="124" t="e">
        <f>ROUND(#REF!*H150,2)</f>
        <v>#REF!</v>
      </c>
      <c r="BJ150" s="14" t="s">
        <v>143</v>
      </c>
      <c r="BK150" s="123" t="s">
        <v>703</v>
      </c>
    </row>
    <row r="151" spans="1:63" s="2" customFormat="1" ht="16.5" customHeight="1" x14ac:dyDescent="0.2">
      <c r="A151" s="25"/>
      <c r="B151" s="112"/>
      <c r="C151" s="126" t="s">
        <v>200</v>
      </c>
      <c r="D151" s="126" t="s">
        <v>242</v>
      </c>
      <c r="E151" s="127" t="s">
        <v>704</v>
      </c>
      <c r="F151" s="128" t="s">
        <v>705</v>
      </c>
      <c r="G151" s="129" t="s">
        <v>198</v>
      </c>
      <c r="H151" s="130">
        <v>315.09500000000003</v>
      </c>
      <c r="I151" s="131"/>
      <c r="J151" s="132"/>
      <c r="K151" s="133" t="s">
        <v>1</v>
      </c>
      <c r="L151" s="134" t="s">
        <v>37</v>
      </c>
      <c r="M151" s="121">
        <v>0</v>
      </c>
      <c r="N151" s="121">
        <f t="shared" si="0"/>
        <v>0</v>
      </c>
      <c r="O151" s="121">
        <v>1.8000000000000001E-4</v>
      </c>
      <c r="P151" s="121">
        <f t="shared" si="1"/>
        <v>5.6717100000000006E-2</v>
      </c>
      <c r="Q151" s="121">
        <v>0</v>
      </c>
      <c r="R151" s="122">
        <f t="shared" si="2"/>
        <v>0</v>
      </c>
      <c r="S151" s="25"/>
      <c r="T151" s="25"/>
      <c r="U151" s="25"/>
      <c r="V151" s="25"/>
      <c r="W151" s="25"/>
      <c r="X151" s="25"/>
      <c r="Y151" s="25"/>
      <c r="Z151" s="25"/>
      <c r="AA151" s="25"/>
      <c r="AB151" s="25"/>
      <c r="AC151" s="25"/>
      <c r="AP151" s="123" t="s">
        <v>180</v>
      </c>
      <c r="AR151" s="123" t="s">
        <v>242</v>
      </c>
      <c r="AS151" s="123" t="s">
        <v>67</v>
      </c>
      <c r="AW151" s="14" t="s">
        <v>144</v>
      </c>
      <c r="BC151" s="124" t="e">
        <f>IF(L151="základní",#REF!,0)</f>
        <v>#REF!</v>
      </c>
      <c r="BD151" s="124">
        <f>IF(L151="snížená",#REF!,0)</f>
        <v>0</v>
      </c>
      <c r="BE151" s="124">
        <f>IF(L151="zákl. přenesená",#REF!,0)</f>
        <v>0</v>
      </c>
      <c r="BF151" s="124">
        <f>IF(L151="sníž. přenesená",#REF!,0)</f>
        <v>0</v>
      </c>
      <c r="BG151" s="124">
        <f>IF(L151="nulová",#REF!,0)</f>
        <v>0</v>
      </c>
      <c r="BH151" s="14" t="s">
        <v>65</v>
      </c>
      <c r="BI151" s="124" t="e">
        <f>ROUND(#REF!*H151,2)</f>
        <v>#REF!</v>
      </c>
      <c r="BJ151" s="14" t="s">
        <v>143</v>
      </c>
      <c r="BK151" s="123" t="s">
        <v>706</v>
      </c>
    </row>
    <row r="152" spans="1:63" s="2" customFormat="1" ht="24.2" customHeight="1" x14ac:dyDescent="0.2">
      <c r="A152" s="25"/>
      <c r="B152" s="112"/>
      <c r="C152" s="113" t="s">
        <v>204</v>
      </c>
      <c r="D152" s="113" t="s">
        <v>145</v>
      </c>
      <c r="E152" s="114" t="s">
        <v>707</v>
      </c>
      <c r="F152" s="115" t="s">
        <v>708</v>
      </c>
      <c r="G152" s="116" t="s">
        <v>178</v>
      </c>
      <c r="H152" s="117">
        <v>798.63599999999997</v>
      </c>
      <c r="I152" s="118"/>
      <c r="J152" s="26"/>
      <c r="K152" s="119" t="s">
        <v>1</v>
      </c>
      <c r="L152" s="120" t="s">
        <v>37</v>
      </c>
      <c r="M152" s="121">
        <v>0.33</v>
      </c>
      <c r="N152" s="121">
        <f t="shared" si="0"/>
        <v>263.54987999999997</v>
      </c>
      <c r="O152" s="121">
        <v>4.3800000000000002E-3</v>
      </c>
      <c r="P152" s="121">
        <f t="shared" si="1"/>
        <v>3.49802568</v>
      </c>
      <c r="Q152" s="121">
        <v>0</v>
      </c>
      <c r="R152" s="122">
        <f t="shared" si="2"/>
        <v>0</v>
      </c>
      <c r="S152" s="25"/>
      <c r="T152" s="25"/>
      <c r="U152" s="25"/>
      <c r="V152" s="25"/>
      <c r="W152" s="25"/>
      <c r="X152" s="25"/>
      <c r="Y152" s="25"/>
      <c r="Z152" s="25"/>
      <c r="AA152" s="25"/>
      <c r="AB152" s="25"/>
      <c r="AC152" s="25"/>
      <c r="AP152" s="123" t="s">
        <v>143</v>
      </c>
      <c r="AR152" s="123" t="s">
        <v>145</v>
      </c>
      <c r="AS152" s="123" t="s">
        <v>67</v>
      </c>
      <c r="AW152" s="14" t="s">
        <v>144</v>
      </c>
      <c r="BC152" s="124" t="e">
        <f>IF(L152="základní",#REF!,0)</f>
        <v>#REF!</v>
      </c>
      <c r="BD152" s="124">
        <f>IF(L152="snížená",#REF!,0)</f>
        <v>0</v>
      </c>
      <c r="BE152" s="124">
        <f>IF(L152="zákl. přenesená",#REF!,0)</f>
        <v>0</v>
      </c>
      <c r="BF152" s="124">
        <f>IF(L152="sníž. přenesená",#REF!,0)</f>
        <v>0</v>
      </c>
      <c r="BG152" s="124">
        <f>IF(L152="nulová",#REF!,0)</f>
        <v>0</v>
      </c>
      <c r="BH152" s="14" t="s">
        <v>65</v>
      </c>
      <c r="BI152" s="124" t="e">
        <f>ROUND(#REF!*H152,2)</f>
        <v>#REF!</v>
      </c>
      <c r="BJ152" s="14" t="s">
        <v>143</v>
      </c>
      <c r="BK152" s="123" t="s">
        <v>709</v>
      </c>
    </row>
    <row r="153" spans="1:63" s="2" customFormat="1" ht="33" customHeight="1" x14ac:dyDescent="0.2">
      <c r="A153" s="25"/>
      <c r="B153" s="112"/>
      <c r="C153" s="113" t="s">
        <v>8</v>
      </c>
      <c r="D153" s="113" t="s">
        <v>145</v>
      </c>
      <c r="E153" s="114" t="s">
        <v>710</v>
      </c>
      <c r="F153" s="115" t="s">
        <v>711</v>
      </c>
      <c r="G153" s="116" t="s">
        <v>178</v>
      </c>
      <c r="H153" s="117">
        <v>798.63599999999997</v>
      </c>
      <c r="I153" s="118"/>
      <c r="J153" s="26"/>
      <c r="K153" s="119" t="s">
        <v>1</v>
      </c>
      <c r="L153" s="120" t="s">
        <v>37</v>
      </c>
      <c r="M153" s="121">
        <v>1.4970000000000001</v>
      </c>
      <c r="N153" s="121">
        <f t="shared" si="0"/>
        <v>1195.558092</v>
      </c>
      <c r="O153" s="121">
        <v>4.7750000000000001E-2</v>
      </c>
      <c r="P153" s="121">
        <f t="shared" si="1"/>
        <v>38.134869000000002</v>
      </c>
      <c r="Q153" s="121">
        <v>0</v>
      </c>
      <c r="R153" s="122">
        <f t="shared" si="2"/>
        <v>0</v>
      </c>
      <c r="S153" s="25"/>
      <c r="T153" s="25"/>
      <c r="U153" s="25"/>
      <c r="V153" s="25"/>
      <c r="W153" s="25"/>
      <c r="X153" s="25"/>
      <c r="Y153" s="25"/>
      <c r="Z153" s="25"/>
      <c r="AA153" s="25"/>
      <c r="AB153" s="25"/>
      <c r="AC153" s="25"/>
      <c r="AP153" s="123" t="s">
        <v>143</v>
      </c>
      <c r="AR153" s="123" t="s">
        <v>145</v>
      </c>
      <c r="AS153" s="123" t="s">
        <v>67</v>
      </c>
      <c r="AW153" s="14" t="s">
        <v>144</v>
      </c>
      <c r="BC153" s="124" t="e">
        <f>IF(L153="základní",#REF!,0)</f>
        <v>#REF!</v>
      </c>
      <c r="BD153" s="124">
        <f>IF(L153="snížená",#REF!,0)</f>
        <v>0</v>
      </c>
      <c r="BE153" s="124">
        <f>IF(L153="zákl. přenesená",#REF!,0)</f>
        <v>0</v>
      </c>
      <c r="BF153" s="124">
        <f>IF(L153="sníž. přenesená",#REF!,0)</f>
        <v>0</v>
      </c>
      <c r="BG153" s="124">
        <f>IF(L153="nulová",#REF!,0)</f>
        <v>0</v>
      </c>
      <c r="BH153" s="14" t="s">
        <v>65</v>
      </c>
      <c r="BI153" s="124" t="e">
        <f>ROUND(#REF!*H153,2)</f>
        <v>#REF!</v>
      </c>
      <c r="BJ153" s="14" t="s">
        <v>143</v>
      </c>
      <c r="BK153" s="123" t="s">
        <v>712</v>
      </c>
    </row>
    <row r="154" spans="1:63" s="2" customFormat="1" ht="24.2" customHeight="1" x14ac:dyDescent="0.2">
      <c r="A154" s="25"/>
      <c r="B154" s="112"/>
      <c r="C154" s="113" t="s">
        <v>214</v>
      </c>
      <c r="D154" s="113" t="s">
        <v>145</v>
      </c>
      <c r="E154" s="114" t="s">
        <v>713</v>
      </c>
      <c r="F154" s="115" t="s">
        <v>714</v>
      </c>
      <c r="G154" s="116" t="s">
        <v>178</v>
      </c>
      <c r="H154" s="117">
        <v>798.63599999999997</v>
      </c>
      <c r="I154" s="118"/>
      <c r="J154" s="26"/>
      <c r="K154" s="119" t="s">
        <v>1</v>
      </c>
      <c r="L154" s="120" t="s">
        <v>37</v>
      </c>
      <c r="M154" s="121">
        <v>0</v>
      </c>
      <c r="N154" s="121">
        <f t="shared" si="0"/>
        <v>0</v>
      </c>
      <c r="O154" s="121">
        <v>1.2999999999999999E-4</v>
      </c>
      <c r="P154" s="121">
        <f t="shared" si="1"/>
        <v>0.10382267999999999</v>
      </c>
      <c r="Q154" s="121">
        <v>0</v>
      </c>
      <c r="R154" s="122">
        <f t="shared" si="2"/>
        <v>0</v>
      </c>
      <c r="S154" s="25"/>
      <c r="T154" s="25"/>
      <c r="U154" s="25"/>
      <c r="V154" s="25"/>
      <c r="W154" s="25"/>
      <c r="X154" s="25"/>
      <c r="Y154" s="25"/>
      <c r="Z154" s="25"/>
      <c r="AA154" s="25"/>
      <c r="AB154" s="25"/>
      <c r="AC154" s="25"/>
      <c r="AP154" s="123" t="s">
        <v>143</v>
      </c>
      <c r="AR154" s="123" t="s">
        <v>145</v>
      </c>
      <c r="AS154" s="123" t="s">
        <v>67</v>
      </c>
      <c r="AW154" s="14" t="s">
        <v>144</v>
      </c>
      <c r="BC154" s="124" t="e">
        <f>IF(L154="základní",#REF!,0)</f>
        <v>#REF!</v>
      </c>
      <c r="BD154" s="124">
        <f>IF(L154="snížená",#REF!,0)</f>
        <v>0</v>
      </c>
      <c r="BE154" s="124">
        <f>IF(L154="zákl. přenesená",#REF!,0)</f>
        <v>0</v>
      </c>
      <c r="BF154" s="124">
        <f>IF(L154="sníž. přenesená",#REF!,0)</f>
        <v>0</v>
      </c>
      <c r="BG154" s="124">
        <f>IF(L154="nulová",#REF!,0)</f>
        <v>0</v>
      </c>
      <c r="BH154" s="14" t="s">
        <v>65</v>
      </c>
      <c r="BI154" s="124" t="e">
        <f>ROUND(#REF!*H154,2)</f>
        <v>#REF!</v>
      </c>
      <c r="BJ154" s="14" t="s">
        <v>143</v>
      </c>
      <c r="BK154" s="123" t="s">
        <v>715</v>
      </c>
    </row>
    <row r="155" spans="1:63" s="2" customFormat="1" ht="44.25" customHeight="1" x14ac:dyDescent="0.2">
      <c r="A155" s="25"/>
      <c r="B155" s="112"/>
      <c r="C155" s="113" t="s">
        <v>218</v>
      </c>
      <c r="D155" s="113" t="s">
        <v>145</v>
      </c>
      <c r="E155" s="114" t="s">
        <v>716</v>
      </c>
      <c r="F155" s="115" t="s">
        <v>717</v>
      </c>
      <c r="G155" s="116" t="s">
        <v>198</v>
      </c>
      <c r="H155" s="117">
        <v>60.536000000000001</v>
      </c>
      <c r="I155" s="118"/>
      <c r="J155" s="26"/>
      <c r="K155" s="119" t="s">
        <v>1</v>
      </c>
      <c r="L155" s="120" t="s">
        <v>37</v>
      </c>
      <c r="M155" s="121">
        <v>0.15</v>
      </c>
      <c r="N155" s="121">
        <f t="shared" si="0"/>
        <v>9.0803999999999991</v>
      </c>
      <c r="O155" s="121">
        <v>2.0650000000000002E-2</v>
      </c>
      <c r="P155" s="121">
        <f t="shared" si="1"/>
        <v>1.2500684000000002</v>
      </c>
      <c r="Q155" s="121">
        <v>0</v>
      </c>
      <c r="R155" s="122">
        <f t="shared" si="2"/>
        <v>0</v>
      </c>
      <c r="S155" s="25"/>
      <c r="T155" s="25"/>
      <c r="U155" s="25"/>
      <c r="V155" s="25"/>
      <c r="W155" s="25"/>
      <c r="X155" s="25"/>
      <c r="Y155" s="25"/>
      <c r="Z155" s="25"/>
      <c r="AA155" s="25"/>
      <c r="AB155" s="25"/>
      <c r="AC155" s="25"/>
      <c r="AP155" s="123" t="s">
        <v>143</v>
      </c>
      <c r="AR155" s="123" t="s">
        <v>145</v>
      </c>
      <c r="AS155" s="123" t="s">
        <v>67</v>
      </c>
      <c r="AW155" s="14" t="s">
        <v>144</v>
      </c>
      <c r="BC155" s="124" t="e">
        <f>IF(L155="základní",#REF!,0)</f>
        <v>#REF!</v>
      </c>
      <c r="BD155" s="124">
        <f>IF(L155="snížená",#REF!,0)</f>
        <v>0</v>
      </c>
      <c r="BE155" s="124">
        <f>IF(L155="zákl. přenesená",#REF!,0)</f>
        <v>0</v>
      </c>
      <c r="BF155" s="124">
        <f>IF(L155="sníž. přenesená",#REF!,0)</f>
        <v>0</v>
      </c>
      <c r="BG155" s="124">
        <f>IF(L155="nulová",#REF!,0)</f>
        <v>0</v>
      </c>
      <c r="BH155" s="14" t="s">
        <v>65</v>
      </c>
      <c r="BI155" s="124" t="e">
        <f>ROUND(#REF!*H155,2)</f>
        <v>#REF!</v>
      </c>
      <c r="BJ155" s="14" t="s">
        <v>143</v>
      </c>
      <c r="BK155" s="123" t="s">
        <v>718</v>
      </c>
    </row>
    <row r="156" spans="1:63" s="2" customFormat="1" ht="24.2" customHeight="1" x14ac:dyDescent="0.2">
      <c r="A156" s="25"/>
      <c r="B156" s="112"/>
      <c r="C156" s="113" t="s">
        <v>222</v>
      </c>
      <c r="D156" s="113" t="s">
        <v>145</v>
      </c>
      <c r="E156" s="114" t="s">
        <v>719</v>
      </c>
      <c r="F156" s="115" t="s">
        <v>720</v>
      </c>
      <c r="G156" s="116" t="s">
        <v>198</v>
      </c>
      <c r="H156" s="117">
        <v>22.134</v>
      </c>
      <c r="I156" s="118"/>
      <c r="J156" s="26"/>
      <c r="K156" s="119" t="s">
        <v>1</v>
      </c>
      <c r="L156" s="120" t="s">
        <v>37</v>
      </c>
      <c r="M156" s="121">
        <v>0.16</v>
      </c>
      <c r="N156" s="121">
        <f t="shared" si="0"/>
        <v>3.5414400000000001</v>
      </c>
      <c r="O156" s="121">
        <v>9.3000000000000005E-4</v>
      </c>
      <c r="P156" s="121">
        <f t="shared" si="1"/>
        <v>2.0584620000000001E-2</v>
      </c>
      <c r="Q156" s="121">
        <v>0</v>
      </c>
      <c r="R156" s="122">
        <f t="shared" si="2"/>
        <v>0</v>
      </c>
      <c r="S156" s="25"/>
      <c r="T156" s="25"/>
      <c r="U156" s="25"/>
      <c r="V156" s="25"/>
      <c r="W156" s="25"/>
      <c r="X156" s="25"/>
      <c r="Y156" s="25"/>
      <c r="Z156" s="25"/>
      <c r="AA156" s="25"/>
      <c r="AB156" s="25"/>
      <c r="AC156" s="25"/>
      <c r="AP156" s="123" t="s">
        <v>143</v>
      </c>
      <c r="AR156" s="123" t="s">
        <v>145</v>
      </c>
      <c r="AS156" s="123" t="s">
        <v>67</v>
      </c>
      <c r="AW156" s="14" t="s">
        <v>144</v>
      </c>
      <c r="BC156" s="124" t="e">
        <f>IF(L156="základní",#REF!,0)</f>
        <v>#REF!</v>
      </c>
      <c r="BD156" s="124">
        <f>IF(L156="snížená",#REF!,0)</f>
        <v>0</v>
      </c>
      <c r="BE156" s="124">
        <f>IF(L156="zákl. přenesená",#REF!,0)</f>
        <v>0</v>
      </c>
      <c r="BF156" s="124">
        <f>IF(L156="sníž. přenesená",#REF!,0)</f>
        <v>0</v>
      </c>
      <c r="BG156" s="124">
        <f>IF(L156="nulová",#REF!,0)</f>
        <v>0</v>
      </c>
      <c r="BH156" s="14" t="s">
        <v>65</v>
      </c>
      <c r="BI156" s="124" t="e">
        <f>ROUND(#REF!*H156,2)</f>
        <v>#REF!</v>
      </c>
      <c r="BJ156" s="14" t="s">
        <v>143</v>
      </c>
      <c r="BK156" s="123" t="s">
        <v>721</v>
      </c>
    </row>
    <row r="157" spans="1:63" s="2" customFormat="1" ht="24.2" customHeight="1" x14ac:dyDescent="0.2">
      <c r="A157" s="25"/>
      <c r="B157" s="112"/>
      <c r="C157" s="113" t="s">
        <v>226</v>
      </c>
      <c r="D157" s="113" t="s">
        <v>145</v>
      </c>
      <c r="E157" s="114" t="s">
        <v>722</v>
      </c>
      <c r="F157" s="115" t="s">
        <v>723</v>
      </c>
      <c r="G157" s="116" t="s">
        <v>198</v>
      </c>
      <c r="H157" s="117">
        <v>79.387</v>
      </c>
      <c r="I157" s="118"/>
      <c r="J157" s="26"/>
      <c r="K157" s="119" t="s">
        <v>1</v>
      </c>
      <c r="L157" s="120" t="s">
        <v>37</v>
      </c>
      <c r="M157" s="121">
        <v>0.25</v>
      </c>
      <c r="N157" s="121">
        <f t="shared" si="0"/>
        <v>19.84675</v>
      </c>
      <c r="O157" s="121">
        <v>1.5499999999999999E-3</v>
      </c>
      <c r="P157" s="121">
        <f t="shared" si="1"/>
        <v>0.12304985</v>
      </c>
      <c r="Q157" s="121">
        <v>0</v>
      </c>
      <c r="R157" s="122">
        <f t="shared" si="2"/>
        <v>0</v>
      </c>
      <c r="S157" s="25"/>
      <c r="T157" s="25"/>
      <c r="U157" s="25"/>
      <c r="V157" s="25"/>
      <c r="W157" s="25"/>
      <c r="X157" s="25"/>
      <c r="Y157" s="25"/>
      <c r="Z157" s="25"/>
      <c r="AA157" s="25"/>
      <c r="AB157" s="25"/>
      <c r="AC157" s="25"/>
      <c r="AP157" s="123" t="s">
        <v>143</v>
      </c>
      <c r="AR157" s="123" t="s">
        <v>145</v>
      </c>
      <c r="AS157" s="123" t="s">
        <v>67</v>
      </c>
      <c r="AW157" s="14" t="s">
        <v>144</v>
      </c>
      <c r="BC157" s="124" t="e">
        <f>IF(L157="základní",#REF!,0)</f>
        <v>#REF!</v>
      </c>
      <c r="BD157" s="124">
        <f>IF(L157="snížená",#REF!,0)</f>
        <v>0</v>
      </c>
      <c r="BE157" s="124">
        <f>IF(L157="zákl. přenesená",#REF!,0)</f>
        <v>0</v>
      </c>
      <c r="BF157" s="124">
        <f>IF(L157="sníž. přenesená",#REF!,0)</f>
        <v>0</v>
      </c>
      <c r="BG157" s="124">
        <f>IF(L157="nulová",#REF!,0)</f>
        <v>0</v>
      </c>
      <c r="BH157" s="14" t="s">
        <v>65</v>
      </c>
      <c r="BI157" s="124" t="e">
        <f>ROUND(#REF!*H157,2)</f>
        <v>#REF!</v>
      </c>
      <c r="BJ157" s="14" t="s">
        <v>143</v>
      </c>
      <c r="BK157" s="123" t="s">
        <v>724</v>
      </c>
    </row>
    <row r="158" spans="1:63" s="2" customFormat="1" ht="49.15" customHeight="1" x14ac:dyDescent="0.2">
      <c r="A158" s="25"/>
      <c r="B158" s="112"/>
      <c r="C158" s="113" t="s">
        <v>230</v>
      </c>
      <c r="D158" s="113" t="s">
        <v>145</v>
      </c>
      <c r="E158" s="114" t="s">
        <v>725</v>
      </c>
      <c r="F158" s="115" t="s">
        <v>726</v>
      </c>
      <c r="G158" s="116" t="s">
        <v>727</v>
      </c>
      <c r="H158" s="117">
        <v>2.9510000000000001</v>
      </c>
      <c r="I158" s="118"/>
      <c r="J158" s="26"/>
      <c r="K158" s="119" t="s">
        <v>1</v>
      </c>
      <c r="L158" s="120" t="s">
        <v>37</v>
      </c>
      <c r="M158" s="121">
        <v>0</v>
      </c>
      <c r="N158" s="121">
        <f t="shared" si="0"/>
        <v>0</v>
      </c>
      <c r="O158" s="121">
        <v>0</v>
      </c>
      <c r="P158" s="121">
        <f t="shared" si="1"/>
        <v>0</v>
      </c>
      <c r="Q158" s="121">
        <v>0</v>
      </c>
      <c r="R158" s="122">
        <f t="shared" si="2"/>
        <v>0</v>
      </c>
      <c r="S158" s="25"/>
      <c r="T158" s="25"/>
      <c r="U158" s="25"/>
      <c r="V158" s="25"/>
      <c r="W158" s="25"/>
      <c r="X158" s="25"/>
      <c r="Y158" s="25"/>
      <c r="Z158" s="25"/>
      <c r="AA158" s="25"/>
      <c r="AB158" s="25"/>
      <c r="AC158" s="25"/>
      <c r="AP158" s="123" t="s">
        <v>143</v>
      </c>
      <c r="AR158" s="123" t="s">
        <v>145</v>
      </c>
      <c r="AS158" s="123" t="s">
        <v>67</v>
      </c>
      <c r="AW158" s="14" t="s">
        <v>144</v>
      </c>
      <c r="BC158" s="124" t="e">
        <f>IF(L158="základní",#REF!,0)</f>
        <v>#REF!</v>
      </c>
      <c r="BD158" s="124">
        <f>IF(L158="snížená",#REF!,0)</f>
        <v>0</v>
      </c>
      <c r="BE158" s="124">
        <f>IF(L158="zákl. přenesená",#REF!,0)</f>
        <v>0</v>
      </c>
      <c r="BF158" s="124">
        <f>IF(L158="sníž. přenesená",#REF!,0)</f>
        <v>0</v>
      </c>
      <c r="BG158" s="124">
        <f>IF(L158="nulová",#REF!,0)</f>
        <v>0</v>
      </c>
      <c r="BH158" s="14" t="s">
        <v>65</v>
      </c>
      <c r="BI158" s="124" t="e">
        <f>ROUND(#REF!*H158,2)</f>
        <v>#REF!</v>
      </c>
      <c r="BJ158" s="14" t="s">
        <v>143</v>
      </c>
      <c r="BK158" s="123" t="s">
        <v>728</v>
      </c>
    </row>
    <row r="159" spans="1:63" s="12" customFormat="1" ht="22.9" customHeight="1" x14ac:dyDescent="0.2">
      <c r="B159" s="103"/>
      <c r="D159" s="104" t="s">
        <v>56</v>
      </c>
      <c r="E159" s="125" t="s">
        <v>164</v>
      </c>
      <c r="F159" s="125" t="s">
        <v>729</v>
      </c>
      <c r="J159" s="103"/>
      <c r="K159" s="106"/>
      <c r="L159" s="107"/>
      <c r="M159" s="107"/>
      <c r="N159" s="108">
        <f>SUM(N160:N190)</f>
        <v>1380.3307580000001</v>
      </c>
      <c r="O159" s="107"/>
      <c r="P159" s="108">
        <f>SUM(P160:P190)</f>
        <v>15.270168850000001</v>
      </c>
      <c r="Q159" s="107"/>
      <c r="R159" s="109">
        <f>SUM(R160:R190)</f>
        <v>55.2941152</v>
      </c>
      <c r="AP159" s="104" t="s">
        <v>65</v>
      </c>
      <c r="AR159" s="110" t="s">
        <v>56</v>
      </c>
      <c r="AS159" s="110" t="s">
        <v>65</v>
      </c>
      <c r="AW159" s="104" t="s">
        <v>144</v>
      </c>
      <c r="BI159" s="111" t="e">
        <f>SUM(BI160:BI190)</f>
        <v>#REF!</v>
      </c>
    </row>
    <row r="160" spans="1:63" s="2" customFormat="1" ht="49.15" customHeight="1" x14ac:dyDescent="0.2">
      <c r="A160" s="25"/>
      <c r="B160" s="112"/>
      <c r="C160" s="113" t="s">
        <v>7</v>
      </c>
      <c r="D160" s="113" t="s">
        <v>145</v>
      </c>
      <c r="E160" s="114" t="s">
        <v>167</v>
      </c>
      <c r="F160" s="115" t="s">
        <v>730</v>
      </c>
      <c r="G160" s="116" t="s">
        <v>169</v>
      </c>
      <c r="H160" s="117">
        <v>0.73799999999999999</v>
      </c>
      <c r="I160" s="118"/>
      <c r="J160" s="26"/>
      <c r="K160" s="119" t="s">
        <v>1</v>
      </c>
      <c r="L160" s="120" t="s">
        <v>37</v>
      </c>
      <c r="M160" s="121">
        <v>0</v>
      </c>
      <c r="N160" s="121">
        <f t="shared" ref="N160:N190" si="3">M160*H160</f>
        <v>0</v>
      </c>
      <c r="O160" s="121">
        <v>0</v>
      </c>
      <c r="P160" s="121">
        <f t="shared" ref="P160:P190" si="4">O160*H160</f>
        <v>0</v>
      </c>
      <c r="Q160" s="121">
        <v>0</v>
      </c>
      <c r="R160" s="122">
        <f t="shared" ref="R160:R190" si="5">Q160*H160</f>
        <v>0</v>
      </c>
      <c r="S160" s="25"/>
      <c r="T160" s="25"/>
      <c r="U160" s="25"/>
      <c r="V160" s="25"/>
      <c r="W160" s="25"/>
      <c r="X160" s="25"/>
      <c r="Y160" s="25"/>
      <c r="Z160" s="25"/>
      <c r="AA160" s="25"/>
      <c r="AB160" s="25"/>
      <c r="AC160" s="25"/>
      <c r="AP160" s="123" t="s">
        <v>147</v>
      </c>
      <c r="AR160" s="123" t="s">
        <v>145</v>
      </c>
      <c r="AS160" s="123" t="s">
        <v>67</v>
      </c>
      <c r="AW160" s="14" t="s">
        <v>144</v>
      </c>
      <c r="BC160" s="124" t="e">
        <f>IF(L160="základní",#REF!,0)</f>
        <v>#REF!</v>
      </c>
      <c r="BD160" s="124">
        <f>IF(L160="snížená",#REF!,0)</f>
        <v>0</v>
      </c>
      <c r="BE160" s="124">
        <f>IF(L160="zákl. přenesená",#REF!,0)</f>
        <v>0</v>
      </c>
      <c r="BF160" s="124">
        <f>IF(L160="sníž. přenesená",#REF!,0)</f>
        <v>0</v>
      </c>
      <c r="BG160" s="124">
        <f>IF(L160="nulová",#REF!,0)</f>
        <v>0</v>
      </c>
      <c r="BH160" s="14" t="s">
        <v>65</v>
      </c>
      <c r="BI160" s="124" t="e">
        <f>ROUND(#REF!*H160,2)</f>
        <v>#REF!</v>
      </c>
      <c r="BJ160" s="14" t="s">
        <v>147</v>
      </c>
      <c r="BK160" s="123" t="s">
        <v>731</v>
      </c>
    </row>
    <row r="161" spans="1:63" s="2" customFormat="1" ht="66.75" customHeight="1" x14ac:dyDescent="0.2">
      <c r="A161" s="25"/>
      <c r="B161" s="112"/>
      <c r="C161" s="113" t="s">
        <v>237</v>
      </c>
      <c r="D161" s="113" t="s">
        <v>145</v>
      </c>
      <c r="E161" s="114" t="s">
        <v>541</v>
      </c>
      <c r="F161" s="115" t="s">
        <v>542</v>
      </c>
      <c r="G161" s="116" t="s">
        <v>169</v>
      </c>
      <c r="H161" s="117">
        <v>0.73799999999999999</v>
      </c>
      <c r="I161" s="118"/>
      <c r="J161" s="26"/>
      <c r="K161" s="119" t="s">
        <v>1</v>
      </c>
      <c r="L161" s="120" t="s">
        <v>37</v>
      </c>
      <c r="M161" s="121">
        <v>0</v>
      </c>
      <c r="N161" s="121">
        <f t="shared" si="3"/>
        <v>0</v>
      </c>
      <c r="O161" s="121">
        <v>0</v>
      </c>
      <c r="P161" s="121">
        <f t="shared" si="4"/>
        <v>0</v>
      </c>
      <c r="Q161" s="121">
        <v>0</v>
      </c>
      <c r="R161" s="122">
        <f t="shared" si="5"/>
        <v>0</v>
      </c>
      <c r="S161" s="25"/>
      <c r="T161" s="25"/>
      <c r="U161" s="25"/>
      <c r="V161" s="25"/>
      <c r="W161" s="25"/>
      <c r="X161" s="25"/>
      <c r="Y161" s="25"/>
      <c r="Z161" s="25"/>
      <c r="AA161" s="25"/>
      <c r="AB161" s="25"/>
      <c r="AC161" s="25"/>
      <c r="AP161" s="123" t="s">
        <v>143</v>
      </c>
      <c r="AR161" s="123" t="s">
        <v>145</v>
      </c>
      <c r="AS161" s="123" t="s">
        <v>67</v>
      </c>
      <c r="AW161" s="14" t="s">
        <v>144</v>
      </c>
      <c r="BC161" s="124" t="e">
        <f>IF(L161="základní",#REF!,0)</f>
        <v>#REF!</v>
      </c>
      <c r="BD161" s="124">
        <f>IF(L161="snížená",#REF!,0)</f>
        <v>0</v>
      </c>
      <c r="BE161" s="124">
        <f>IF(L161="zákl. přenesená",#REF!,0)</f>
        <v>0</v>
      </c>
      <c r="BF161" s="124">
        <f>IF(L161="sníž. přenesená",#REF!,0)</f>
        <v>0</v>
      </c>
      <c r="BG161" s="124">
        <f>IF(L161="nulová",#REF!,0)</f>
        <v>0</v>
      </c>
      <c r="BH161" s="14" t="s">
        <v>65</v>
      </c>
      <c r="BI161" s="124" t="e">
        <f>ROUND(#REF!*H161,2)</f>
        <v>#REF!</v>
      </c>
      <c r="BJ161" s="14" t="s">
        <v>143</v>
      </c>
      <c r="BK161" s="123" t="s">
        <v>732</v>
      </c>
    </row>
    <row r="162" spans="1:63" s="2" customFormat="1" ht="49.15" customHeight="1" x14ac:dyDescent="0.2">
      <c r="A162" s="25"/>
      <c r="B162" s="112"/>
      <c r="C162" s="113" t="s">
        <v>241</v>
      </c>
      <c r="D162" s="113" t="s">
        <v>145</v>
      </c>
      <c r="E162" s="114" t="s">
        <v>733</v>
      </c>
      <c r="F162" s="115" t="s">
        <v>734</v>
      </c>
      <c r="G162" s="116" t="s">
        <v>169</v>
      </c>
      <c r="H162" s="117">
        <v>0.73799999999999999</v>
      </c>
      <c r="I162" s="118"/>
      <c r="J162" s="26"/>
      <c r="K162" s="119" t="s">
        <v>1</v>
      </c>
      <c r="L162" s="120" t="s">
        <v>37</v>
      </c>
      <c r="M162" s="121">
        <v>0</v>
      </c>
      <c r="N162" s="121">
        <f t="shared" si="3"/>
        <v>0</v>
      </c>
      <c r="O162" s="121">
        <v>0</v>
      </c>
      <c r="P162" s="121">
        <f t="shared" si="4"/>
        <v>0</v>
      </c>
      <c r="Q162" s="121">
        <v>0</v>
      </c>
      <c r="R162" s="122">
        <f t="shared" si="5"/>
        <v>0</v>
      </c>
      <c r="S162" s="25"/>
      <c r="T162" s="25"/>
      <c r="U162" s="25"/>
      <c r="V162" s="25"/>
      <c r="W162" s="25"/>
      <c r="X162" s="25"/>
      <c r="Y162" s="25"/>
      <c r="Z162" s="25"/>
      <c r="AA162" s="25"/>
      <c r="AB162" s="25"/>
      <c r="AC162" s="25"/>
      <c r="AP162" s="123" t="s">
        <v>147</v>
      </c>
      <c r="AR162" s="123" t="s">
        <v>145</v>
      </c>
      <c r="AS162" s="123" t="s">
        <v>67</v>
      </c>
      <c r="AW162" s="14" t="s">
        <v>144</v>
      </c>
      <c r="BC162" s="124" t="e">
        <f>IF(L162="základní",#REF!,0)</f>
        <v>#REF!</v>
      </c>
      <c r="BD162" s="124">
        <f>IF(L162="snížená",#REF!,0)</f>
        <v>0</v>
      </c>
      <c r="BE162" s="124">
        <f>IF(L162="zákl. přenesená",#REF!,0)</f>
        <v>0</v>
      </c>
      <c r="BF162" s="124">
        <f>IF(L162="sníž. přenesená",#REF!,0)</f>
        <v>0</v>
      </c>
      <c r="BG162" s="124">
        <f>IF(L162="nulová",#REF!,0)</f>
        <v>0</v>
      </c>
      <c r="BH162" s="14" t="s">
        <v>65</v>
      </c>
      <c r="BI162" s="124" t="e">
        <f>ROUND(#REF!*H162,2)</f>
        <v>#REF!</v>
      </c>
      <c r="BJ162" s="14" t="s">
        <v>147</v>
      </c>
      <c r="BK162" s="123" t="s">
        <v>735</v>
      </c>
    </row>
    <row r="163" spans="1:63" s="2" customFormat="1" ht="66.75" customHeight="1" x14ac:dyDescent="0.2">
      <c r="A163" s="25"/>
      <c r="B163" s="112"/>
      <c r="C163" s="113" t="s">
        <v>246</v>
      </c>
      <c r="D163" s="113" t="s">
        <v>145</v>
      </c>
      <c r="E163" s="114" t="s">
        <v>736</v>
      </c>
      <c r="F163" s="115" t="s">
        <v>737</v>
      </c>
      <c r="G163" s="116" t="s">
        <v>169</v>
      </c>
      <c r="H163" s="117">
        <v>0.73799999999999999</v>
      </c>
      <c r="I163" s="118"/>
      <c r="J163" s="26"/>
      <c r="K163" s="119" t="s">
        <v>1</v>
      </c>
      <c r="L163" s="120" t="s">
        <v>37</v>
      </c>
      <c r="M163" s="121">
        <v>0</v>
      </c>
      <c r="N163" s="121">
        <f t="shared" si="3"/>
        <v>0</v>
      </c>
      <c r="O163" s="121">
        <v>0</v>
      </c>
      <c r="P163" s="121">
        <f t="shared" si="4"/>
        <v>0</v>
      </c>
      <c r="Q163" s="121">
        <v>0</v>
      </c>
      <c r="R163" s="122">
        <f t="shared" si="5"/>
        <v>0</v>
      </c>
      <c r="S163" s="25"/>
      <c r="T163" s="25"/>
      <c r="U163" s="25"/>
      <c r="V163" s="25"/>
      <c r="W163" s="25"/>
      <c r="X163" s="25"/>
      <c r="Y163" s="25"/>
      <c r="Z163" s="25"/>
      <c r="AA163" s="25"/>
      <c r="AB163" s="25"/>
      <c r="AC163" s="25"/>
      <c r="AP163" s="123" t="s">
        <v>143</v>
      </c>
      <c r="AR163" s="123" t="s">
        <v>145</v>
      </c>
      <c r="AS163" s="123" t="s">
        <v>67</v>
      </c>
      <c r="AW163" s="14" t="s">
        <v>144</v>
      </c>
      <c r="BC163" s="124" t="e">
        <f>IF(L163="základní",#REF!,0)</f>
        <v>#REF!</v>
      </c>
      <c r="BD163" s="124">
        <f>IF(L163="snížená",#REF!,0)</f>
        <v>0</v>
      </c>
      <c r="BE163" s="124">
        <f>IF(L163="zákl. přenesená",#REF!,0)</f>
        <v>0</v>
      </c>
      <c r="BF163" s="124">
        <f>IF(L163="sníž. přenesená",#REF!,0)</f>
        <v>0</v>
      </c>
      <c r="BG163" s="124">
        <f>IF(L163="nulová",#REF!,0)</f>
        <v>0</v>
      </c>
      <c r="BH163" s="14" t="s">
        <v>65</v>
      </c>
      <c r="BI163" s="124" t="e">
        <f>ROUND(#REF!*H163,2)</f>
        <v>#REF!</v>
      </c>
      <c r="BJ163" s="14" t="s">
        <v>143</v>
      </c>
      <c r="BK163" s="123" t="s">
        <v>738</v>
      </c>
    </row>
    <row r="164" spans="1:63" s="2" customFormat="1" ht="37.9" customHeight="1" x14ac:dyDescent="0.2">
      <c r="A164" s="25"/>
      <c r="B164" s="112"/>
      <c r="C164" s="113" t="s">
        <v>252</v>
      </c>
      <c r="D164" s="113" t="s">
        <v>145</v>
      </c>
      <c r="E164" s="114" t="s">
        <v>172</v>
      </c>
      <c r="F164" s="115" t="s">
        <v>739</v>
      </c>
      <c r="G164" s="116" t="s">
        <v>169</v>
      </c>
      <c r="H164" s="117">
        <v>0.73799999999999999</v>
      </c>
      <c r="I164" s="118"/>
      <c r="J164" s="26"/>
      <c r="K164" s="119" t="s">
        <v>1</v>
      </c>
      <c r="L164" s="120" t="s">
        <v>37</v>
      </c>
      <c r="M164" s="121">
        <v>0</v>
      </c>
      <c r="N164" s="121">
        <f t="shared" si="3"/>
        <v>0</v>
      </c>
      <c r="O164" s="121">
        <v>0</v>
      </c>
      <c r="P164" s="121">
        <f t="shared" si="4"/>
        <v>0</v>
      </c>
      <c r="Q164" s="121">
        <v>0</v>
      </c>
      <c r="R164" s="122">
        <f t="shared" si="5"/>
        <v>0</v>
      </c>
      <c r="S164" s="25"/>
      <c r="T164" s="25"/>
      <c r="U164" s="25"/>
      <c r="V164" s="25"/>
      <c r="W164" s="25"/>
      <c r="X164" s="25"/>
      <c r="Y164" s="25"/>
      <c r="Z164" s="25"/>
      <c r="AA164" s="25"/>
      <c r="AB164" s="25"/>
      <c r="AC164" s="25"/>
      <c r="AP164" s="123" t="s">
        <v>143</v>
      </c>
      <c r="AR164" s="123" t="s">
        <v>145</v>
      </c>
      <c r="AS164" s="123" t="s">
        <v>67</v>
      </c>
      <c r="AW164" s="14" t="s">
        <v>144</v>
      </c>
      <c r="BC164" s="124" t="e">
        <f>IF(L164="základní",#REF!,0)</f>
        <v>#REF!</v>
      </c>
      <c r="BD164" s="124">
        <f>IF(L164="snížená",#REF!,0)</f>
        <v>0</v>
      </c>
      <c r="BE164" s="124">
        <f>IF(L164="zákl. přenesená",#REF!,0)</f>
        <v>0</v>
      </c>
      <c r="BF164" s="124">
        <f>IF(L164="sníž. přenesená",#REF!,0)</f>
        <v>0</v>
      </c>
      <c r="BG164" s="124">
        <f>IF(L164="nulová",#REF!,0)</f>
        <v>0</v>
      </c>
      <c r="BH164" s="14" t="s">
        <v>65</v>
      </c>
      <c r="BI164" s="124" t="e">
        <f>ROUND(#REF!*H164,2)</f>
        <v>#REF!</v>
      </c>
      <c r="BJ164" s="14" t="s">
        <v>143</v>
      </c>
      <c r="BK164" s="123" t="s">
        <v>740</v>
      </c>
    </row>
    <row r="165" spans="1:63" s="2" customFormat="1" ht="16.5" customHeight="1" x14ac:dyDescent="0.2">
      <c r="A165" s="25"/>
      <c r="B165" s="112"/>
      <c r="C165" s="113" t="s">
        <v>260</v>
      </c>
      <c r="D165" s="113" t="s">
        <v>145</v>
      </c>
      <c r="E165" s="114" t="s">
        <v>741</v>
      </c>
      <c r="F165" s="115" t="s">
        <v>742</v>
      </c>
      <c r="G165" s="116" t="s">
        <v>162</v>
      </c>
      <c r="H165" s="117">
        <v>0.73799999999999999</v>
      </c>
      <c r="I165" s="118"/>
      <c r="J165" s="26"/>
      <c r="K165" s="119" t="s">
        <v>1</v>
      </c>
      <c r="L165" s="120" t="s">
        <v>37</v>
      </c>
      <c r="M165" s="121">
        <v>7.0350000000000001</v>
      </c>
      <c r="N165" s="121">
        <f t="shared" si="3"/>
        <v>5.1918300000000004</v>
      </c>
      <c r="O165" s="121">
        <v>2.3012700000000001</v>
      </c>
      <c r="P165" s="121">
        <f t="shared" si="4"/>
        <v>1.6983372600000002</v>
      </c>
      <c r="Q165" s="121">
        <v>0</v>
      </c>
      <c r="R165" s="122">
        <f t="shared" si="5"/>
        <v>0</v>
      </c>
      <c r="S165" s="25"/>
      <c r="T165" s="25"/>
      <c r="U165" s="25"/>
      <c r="V165" s="25"/>
      <c r="W165" s="25"/>
      <c r="X165" s="25"/>
      <c r="Y165" s="25"/>
      <c r="Z165" s="25"/>
      <c r="AA165" s="25"/>
      <c r="AB165" s="25"/>
      <c r="AC165" s="25"/>
      <c r="AP165" s="123" t="s">
        <v>415</v>
      </c>
      <c r="AR165" s="123" t="s">
        <v>145</v>
      </c>
      <c r="AS165" s="123" t="s">
        <v>67</v>
      </c>
      <c r="AW165" s="14" t="s">
        <v>144</v>
      </c>
      <c r="BC165" s="124" t="e">
        <f>IF(L165="základní",#REF!,0)</f>
        <v>#REF!</v>
      </c>
      <c r="BD165" s="124">
        <f>IF(L165="snížená",#REF!,0)</f>
        <v>0</v>
      </c>
      <c r="BE165" s="124">
        <f>IF(L165="zákl. přenesená",#REF!,0)</f>
        <v>0</v>
      </c>
      <c r="BF165" s="124">
        <f>IF(L165="sníž. přenesená",#REF!,0)</f>
        <v>0</v>
      </c>
      <c r="BG165" s="124">
        <f>IF(L165="nulová",#REF!,0)</f>
        <v>0</v>
      </c>
      <c r="BH165" s="14" t="s">
        <v>65</v>
      </c>
      <c r="BI165" s="124" t="e">
        <f>ROUND(#REF!*H165,2)</f>
        <v>#REF!</v>
      </c>
      <c r="BJ165" s="14" t="s">
        <v>415</v>
      </c>
      <c r="BK165" s="123" t="s">
        <v>743</v>
      </c>
    </row>
    <row r="166" spans="1:63" s="2" customFormat="1" ht="24.2" customHeight="1" x14ac:dyDescent="0.2">
      <c r="A166" s="25"/>
      <c r="B166" s="112"/>
      <c r="C166" s="113" t="s">
        <v>264</v>
      </c>
      <c r="D166" s="113" t="s">
        <v>145</v>
      </c>
      <c r="E166" s="114" t="s">
        <v>744</v>
      </c>
      <c r="F166" s="115" t="s">
        <v>745</v>
      </c>
      <c r="G166" s="116" t="s">
        <v>198</v>
      </c>
      <c r="H166" s="117">
        <v>4.2789999999999999</v>
      </c>
      <c r="I166" s="118"/>
      <c r="J166" s="26"/>
      <c r="K166" s="119" t="s">
        <v>1</v>
      </c>
      <c r="L166" s="120" t="s">
        <v>37</v>
      </c>
      <c r="M166" s="121">
        <v>0</v>
      </c>
      <c r="N166" s="121">
        <f t="shared" si="3"/>
        <v>0</v>
      </c>
      <c r="O166" s="121">
        <v>0</v>
      </c>
      <c r="P166" s="121">
        <f t="shared" si="4"/>
        <v>0</v>
      </c>
      <c r="Q166" s="121">
        <v>0</v>
      </c>
      <c r="R166" s="122">
        <f t="shared" si="5"/>
        <v>0</v>
      </c>
      <c r="S166" s="25"/>
      <c r="T166" s="25"/>
      <c r="U166" s="25"/>
      <c r="V166" s="25"/>
      <c r="W166" s="25"/>
      <c r="X166" s="25"/>
      <c r="Y166" s="25"/>
      <c r="Z166" s="25"/>
      <c r="AA166" s="25"/>
      <c r="AB166" s="25"/>
      <c r="AC166" s="25"/>
      <c r="AP166" s="123" t="s">
        <v>143</v>
      </c>
      <c r="AR166" s="123" t="s">
        <v>145</v>
      </c>
      <c r="AS166" s="123" t="s">
        <v>67</v>
      </c>
      <c r="AW166" s="14" t="s">
        <v>144</v>
      </c>
      <c r="BC166" s="124" t="e">
        <f>IF(L166="základní",#REF!,0)</f>
        <v>#REF!</v>
      </c>
      <c r="BD166" s="124">
        <f>IF(L166="snížená",#REF!,0)</f>
        <v>0</v>
      </c>
      <c r="BE166" s="124">
        <f>IF(L166="zákl. přenesená",#REF!,0)</f>
        <v>0</v>
      </c>
      <c r="BF166" s="124">
        <f>IF(L166="sníž. přenesená",#REF!,0)</f>
        <v>0</v>
      </c>
      <c r="BG166" s="124">
        <f>IF(L166="nulová",#REF!,0)</f>
        <v>0</v>
      </c>
      <c r="BH166" s="14" t="s">
        <v>65</v>
      </c>
      <c r="BI166" s="124" t="e">
        <f>ROUND(#REF!*H166,2)</f>
        <v>#REF!</v>
      </c>
      <c r="BJ166" s="14" t="s">
        <v>143</v>
      </c>
      <c r="BK166" s="123" t="s">
        <v>746</v>
      </c>
    </row>
    <row r="167" spans="1:63" s="2" customFormat="1" ht="24.2" customHeight="1" x14ac:dyDescent="0.2">
      <c r="A167" s="25"/>
      <c r="B167" s="112"/>
      <c r="C167" s="113" t="s">
        <v>269</v>
      </c>
      <c r="D167" s="113" t="s">
        <v>145</v>
      </c>
      <c r="E167" s="114" t="s">
        <v>747</v>
      </c>
      <c r="F167" s="115" t="s">
        <v>748</v>
      </c>
      <c r="G167" s="116" t="s">
        <v>162</v>
      </c>
      <c r="H167" s="117">
        <v>0.73799999999999999</v>
      </c>
      <c r="I167" s="118"/>
      <c r="J167" s="26"/>
      <c r="K167" s="119" t="s">
        <v>1</v>
      </c>
      <c r="L167" s="120" t="s">
        <v>37</v>
      </c>
      <c r="M167" s="121">
        <v>0</v>
      </c>
      <c r="N167" s="121">
        <f t="shared" si="3"/>
        <v>0</v>
      </c>
      <c r="O167" s="121">
        <v>1.175E-2</v>
      </c>
      <c r="P167" s="121">
        <f t="shared" si="4"/>
        <v>8.6715000000000004E-3</v>
      </c>
      <c r="Q167" s="121">
        <v>0</v>
      </c>
      <c r="R167" s="122">
        <f t="shared" si="5"/>
        <v>0</v>
      </c>
      <c r="S167" s="25"/>
      <c r="T167" s="25"/>
      <c r="U167" s="25"/>
      <c r="V167" s="25"/>
      <c r="W167" s="25"/>
      <c r="X167" s="25"/>
      <c r="Y167" s="25"/>
      <c r="Z167" s="25"/>
      <c r="AA167" s="25"/>
      <c r="AB167" s="25"/>
      <c r="AC167" s="25"/>
      <c r="AP167" s="123" t="s">
        <v>143</v>
      </c>
      <c r="AR167" s="123" t="s">
        <v>145</v>
      </c>
      <c r="AS167" s="123" t="s">
        <v>67</v>
      </c>
      <c r="AW167" s="14" t="s">
        <v>144</v>
      </c>
      <c r="BC167" s="124" t="e">
        <f>IF(L167="základní",#REF!,0)</f>
        <v>#REF!</v>
      </c>
      <c r="BD167" s="124">
        <f>IF(L167="snížená",#REF!,0)</f>
        <v>0</v>
      </c>
      <c r="BE167" s="124">
        <f>IF(L167="zákl. přenesená",#REF!,0)</f>
        <v>0</v>
      </c>
      <c r="BF167" s="124">
        <f>IF(L167="sníž. přenesená",#REF!,0)</f>
        <v>0</v>
      </c>
      <c r="BG167" s="124">
        <f>IF(L167="nulová",#REF!,0)</f>
        <v>0</v>
      </c>
      <c r="BH167" s="14" t="s">
        <v>65</v>
      </c>
      <c r="BI167" s="124" t="e">
        <f>ROUND(#REF!*H167,2)</f>
        <v>#REF!</v>
      </c>
      <c r="BJ167" s="14" t="s">
        <v>143</v>
      </c>
      <c r="BK167" s="123" t="s">
        <v>749</v>
      </c>
    </row>
    <row r="168" spans="1:63" s="2" customFormat="1" ht="16.5" customHeight="1" x14ac:dyDescent="0.2">
      <c r="A168" s="25"/>
      <c r="B168" s="112"/>
      <c r="C168" s="126" t="s">
        <v>275</v>
      </c>
      <c r="D168" s="126" t="s">
        <v>242</v>
      </c>
      <c r="E168" s="127" t="s">
        <v>750</v>
      </c>
      <c r="F168" s="128" t="s">
        <v>751</v>
      </c>
      <c r="G168" s="129" t="s">
        <v>162</v>
      </c>
      <c r="H168" s="130">
        <v>0.73799999999999999</v>
      </c>
      <c r="I168" s="131"/>
      <c r="J168" s="132"/>
      <c r="K168" s="133" t="s">
        <v>1</v>
      </c>
      <c r="L168" s="134" t="s">
        <v>37</v>
      </c>
      <c r="M168" s="121">
        <v>0</v>
      </c>
      <c r="N168" s="121">
        <f t="shared" si="3"/>
        <v>0</v>
      </c>
      <c r="O168" s="121">
        <v>3.0000000000000001E-3</v>
      </c>
      <c r="P168" s="121">
        <f t="shared" si="4"/>
        <v>2.2139999999999998E-3</v>
      </c>
      <c r="Q168" s="121">
        <v>0</v>
      </c>
      <c r="R168" s="122">
        <f t="shared" si="5"/>
        <v>0</v>
      </c>
      <c r="S168" s="25"/>
      <c r="T168" s="25"/>
      <c r="U168" s="25"/>
      <c r="V168" s="25"/>
      <c r="W168" s="25"/>
      <c r="X168" s="25"/>
      <c r="Y168" s="25"/>
      <c r="Z168" s="25"/>
      <c r="AA168" s="25"/>
      <c r="AB168" s="25"/>
      <c r="AC168" s="25"/>
      <c r="AP168" s="123" t="s">
        <v>180</v>
      </c>
      <c r="AR168" s="123" t="s">
        <v>242</v>
      </c>
      <c r="AS168" s="123" t="s">
        <v>67</v>
      </c>
      <c r="AW168" s="14" t="s">
        <v>144</v>
      </c>
      <c r="BC168" s="124" t="e">
        <f>IF(L168="základní",#REF!,0)</f>
        <v>#REF!</v>
      </c>
      <c r="BD168" s="124">
        <f>IF(L168="snížená",#REF!,0)</f>
        <v>0</v>
      </c>
      <c r="BE168" s="124">
        <f>IF(L168="zákl. přenesená",#REF!,0)</f>
        <v>0</v>
      </c>
      <c r="BF168" s="124">
        <f>IF(L168="sníž. přenesená",#REF!,0)</f>
        <v>0</v>
      </c>
      <c r="BG168" s="124">
        <f>IF(L168="nulová",#REF!,0)</f>
        <v>0</v>
      </c>
      <c r="BH168" s="14" t="s">
        <v>65</v>
      </c>
      <c r="BI168" s="124" t="e">
        <f>ROUND(#REF!*H168,2)</f>
        <v>#REF!</v>
      </c>
      <c r="BJ168" s="14" t="s">
        <v>143</v>
      </c>
      <c r="BK168" s="123" t="s">
        <v>752</v>
      </c>
    </row>
    <row r="169" spans="1:63" s="2" customFormat="1" ht="37.9" customHeight="1" x14ac:dyDescent="0.2">
      <c r="A169" s="25"/>
      <c r="B169" s="112"/>
      <c r="C169" s="113" t="s">
        <v>279</v>
      </c>
      <c r="D169" s="113" t="s">
        <v>145</v>
      </c>
      <c r="E169" s="114" t="s">
        <v>753</v>
      </c>
      <c r="F169" s="115" t="s">
        <v>754</v>
      </c>
      <c r="G169" s="116" t="s">
        <v>178</v>
      </c>
      <c r="H169" s="117">
        <v>1456.021</v>
      </c>
      <c r="I169" s="118"/>
      <c r="J169" s="26"/>
      <c r="K169" s="119" t="s">
        <v>1</v>
      </c>
      <c r="L169" s="120" t="s">
        <v>37</v>
      </c>
      <c r="M169" s="121">
        <v>0.16</v>
      </c>
      <c r="N169" s="121">
        <f t="shared" si="3"/>
        <v>232.96335999999999</v>
      </c>
      <c r="O169" s="121">
        <v>0</v>
      </c>
      <c r="P169" s="121">
        <f t="shared" si="4"/>
        <v>0</v>
      </c>
      <c r="Q169" s="121">
        <v>0</v>
      </c>
      <c r="R169" s="122">
        <f t="shared" si="5"/>
        <v>0</v>
      </c>
      <c r="S169" s="25"/>
      <c r="T169" s="25"/>
      <c r="U169" s="25"/>
      <c r="V169" s="25"/>
      <c r="W169" s="25"/>
      <c r="X169" s="25"/>
      <c r="Y169" s="25"/>
      <c r="Z169" s="25"/>
      <c r="AA169" s="25"/>
      <c r="AB169" s="25"/>
      <c r="AC169" s="25"/>
      <c r="AP169" s="123" t="s">
        <v>143</v>
      </c>
      <c r="AR169" s="123" t="s">
        <v>145</v>
      </c>
      <c r="AS169" s="123" t="s">
        <v>67</v>
      </c>
      <c r="AW169" s="14" t="s">
        <v>144</v>
      </c>
      <c r="BC169" s="124" t="e">
        <f>IF(L169="základní",#REF!,0)</f>
        <v>#REF!</v>
      </c>
      <c r="BD169" s="124">
        <f>IF(L169="snížená",#REF!,0)</f>
        <v>0</v>
      </c>
      <c r="BE169" s="124">
        <f>IF(L169="zákl. přenesená",#REF!,0)</f>
        <v>0</v>
      </c>
      <c r="BF169" s="124">
        <f>IF(L169="sníž. přenesená",#REF!,0)</f>
        <v>0</v>
      </c>
      <c r="BG169" s="124">
        <f>IF(L169="nulová",#REF!,0)</f>
        <v>0</v>
      </c>
      <c r="BH169" s="14" t="s">
        <v>65</v>
      </c>
      <c r="BI169" s="124" t="e">
        <f>ROUND(#REF!*H169,2)</f>
        <v>#REF!</v>
      </c>
      <c r="BJ169" s="14" t="s">
        <v>143</v>
      </c>
      <c r="BK169" s="123" t="s">
        <v>755</v>
      </c>
    </row>
    <row r="170" spans="1:63" s="2" customFormat="1" ht="33" customHeight="1" x14ac:dyDescent="0.2">
      <c r="A170" s="25"/>
      <c r="B170" s="112"/>
      <c r="C170" s="113" t="s">
        <v>283</v>
      </c>
      <c r="D170" s="113" t="s">
        <v>145</v>
      </c>
      <c r="E170" s="114" t="s">
        <v>756</v>
      </c>
      <c r="F170" s="115" t="s">
        <v>757</v>
      </c>
      <c r="G170" s="116" t="s">
        <v>178</v>
      </c>
      <c r="H170" s="117">
        <v>218403.18599999999</v>
      </c>
      <c r="I170" s="118"/>
      <c r="J170" s="26"/>
      <c r="K170" s="119" t="s">
        <v>1</v>
      </c>
      <c r="L170" s="120" t="s">
        <v>37</v>
      </c>
      <c r="M170" s="121">
        <v>0</v>
      </c>
      <c r="N170" s="121">
        <f t="shared" si="3"/>
        <v>0</v>
      </c>
      <c r="O170" s="121">
        <v>0</v>
      </c>
      <c r="P170" s="121">
        <f t="shared" si="4"/>
        <v>0</v>
      </c>
      <c r="Q170" s="121">
        <v>0</v>
      </c>
      <c r="R170" s="122">
        <f t="shared" si="5"/>
        <v>0</v>
      </c>
      <c r="S170" s="25"/>
      <c r="T170" s="25"/>
      <c r="U170" s="25"/>
      <c r="V170" s="25"/>
      <c r="W170" s="25"/>
      <c r="X170" s="25"/>
      <c r="Y170" s="25"/>
      <c r="Z170" s="25"/>
      <c r="AA170" s="25"/>
      <c r="AB170" s="25"/>
      <c r="AC170" s="25"/>
      <c r="AP170" s="123" t="s">
        <v>143</v>
      </c>
      <c r="AR170" s="123" t="s">
        <v>145</v>
      </c>
      <c r="AS170" s="123" t="s">
        <v>67</v>
      </c>
      <c r="AW170" s="14" t="s">
        <v>144</v>
      </c>
      <c r="BC170" s="124" t="e">
        <f>IF(L170="základní",#REF!,0)</f>
        <v>#REF!</v>
      </c>
      <c r="BD170" s="124">
        <f>IF(L170="snížená",#REF!,0)</f>
        <v>0</v>
      </c>
      <c r="BE170" s="124">
        <f>IF(L170="zákl. přenesená",#REF!,0)</f>
        <v>0</v>
      </c>
      <c r="BF170" s="124">
        <f>IF(L170="sníž. přenesená",#REF!,0)</f>
        <v>0</v>
      </c>
      <c r="BG170" s="124">
        <f>IF(L170="nulová",#REF!,0)</f>
        <v>0</v>
      </c>
      <c r="BH170" s="14" t="s">
        <v>65</v>
      </c>
      <c r="BI170" s="124" t="e">
        <f>ROUND(#REF!*H170,2)</f>
        <v>#REF!</v>
      </c>
      <c r="BJ170" s="14" t="s">
        <v>143</v>
      </c>
      <c r="BK170" s="123" t="s">
        <v>758</v>
      </c>
    </row>
    <row r="171" spans="1:63" s="2" customFormat="1" ht="33" customHeight="1" x14ac:dyDescent="0.2">
      <c r="A171" s="25"/>
      <c r="B171" s="112"/>
      <c r="C171" s="113" t="s">
        <v>267</v>
      </c>
      <c r="D171" s="113" t="s">
        <v>145</v>
      </c>
      <c r="E171" s="114" t="s">
        <v>759</v>
      </c>
      <c r="F171" s="115" t="s">
        <v>760</v>
      </c>
      <c r="G171" s="116" t="s">
        <v>178</v>
      </c>
      <c r="H171" s="117">
        <v>1456.021</v>
      </c>
      <c r="I171" s="118"/>
      <c r="J171" s="26"/>
      <c r="K171" s="119" t="s">
        <v>1</v>
      </c>
      <c r="L171" s="120" t="s">
        <v>37</v>
      </c>
      <c r="M171" s="121">
        <v>0.1</v>
      </c>
      <c r="N171" s="121">
        <f t="shared" si="3"/>
        <v>145.60210000000001</v>
      </c>
      <c r="O171" s="121">
        <v>0</v>
      </c>
      <c r="P171" s="121">
        <f t="shared" si="4"/>
        <v>0</v>
      </c>
      <c r="Q171" s="121">
        <v>0</v>
      </c>
      <c r="R171" s="122">
        <f t="shared" si="5"/>
        <v>0</v>
      </c>
      <c r="S171" s="25"/>
      <c r="T171" s="25"/>
      <c r="U171" s="25"/>
      <c r="V171" s="25"/>
      <c r="W171" s="25"/>
      <c r="X171" s="25"/>
      <c r="Y171" s="25"/>
      <c r="Z171" s="25"/>
      <c r="AA171" s="25"/>
      <c r="AB171" s="25"/>
      <c r="AC171" s="25"/>
      <c r="AP171" s="123" t="s">
        <v>143</v>
      </c>
      <c r="AR171" s="123" t="s">
        <v>145</v>
      </c>
      <c r="AS171" s="123" t="s">
        <v>67</v>
      </c>
      <c r="AW171" s="14" t="s">
        <v>144</v>
      </c>
      <c r="BC171" s="124" t="e">
        <f>IF(L171="základní",#REF!,0)</f>
        <v>#REF!</v>
      </c>
      <c r="BD171" s="124">
        <f>IF(L171="snížená",#REF!,0)</f>
        <v>0</v>
      </c>
      <c r="BE171" s="124">
        <f>IF(L171="zákl. přenesená",#REF!,0)</f>
        <v>0</v>
      </c>
      <c r="BF171" s="124">
        <f>IF(L171="sníž. přenesená",#REF!,0)</f>
        <v>0</v>
      </c>
      <c r="BG171" s="124">
        <f>IF(L171="nulová",#REF!,0)</f>
        <v>0</v>
      </c>
      <c r="BH171" s="14" t="s">
        <v>65</v>
      </c>
      <c r="BI171" s="124" t="e">
        <f>ROUND(#REF!*H171,2)</f>
        <v>#REF!</v>
      </c>
      <c r="BJ171" s="14" t="s">
        <v>143</v>
      </c>
      <c r="BK171" s="123" t="s">
        <v>761</v>
      </c>
    </row>
    <row r="172" spans="1:63" s="2" customFormat="1" ht="16.5" customHeight="1" x14ac:dyDescent="0.2">
      <c r="A172" s="25"/>
      <c r="B172" s="112"/>
      <c r="C172" s="113" t="s">
        <v>290</v>
      </c>
      <c r="D172" s="113" t="s">
        <v>145</v>
      </c>
      <c r="E172" s="114" t="s">
        <v>762</v>
      </c>
      <c r="F172" s="115" t="s">
        <v>763</v>
      </c>
      <c r="G172" s="116" t="s">
        <v>178</v>
      </c>
      <c r="H172" s="117">
        <v>1161.6400000000001</v>
      </c>
      <c r="I172" s="118"/>
      <c r="J172" s="26"/>
      <c r="K172" s="119" t="s">
        <v>1</v>
      </c>
      <c r="L172" s="120" t="s">
        <v>37</v>
      </c>
      <c r="M172" s="121">
        <v>4.9000000000000002E-2</v>
      </c>
      <c r="N172" s="121">
        <f t="shared" si="3"/>
        <v>56.920360000000009</v>
      </c>
      <c r="O172" s="121">
        <v>0</v>
      </c>
      <c r="P172" s="121">
        <f t="shared" si="4"/>
        <v>0</v>
      </c>
      <c r="Q172" s="121">
        <v>0</v>
      </c>
      <c r="R172" s="122">
        <f t="shared" si="5"/>
        <v>0</v>
      </c>
      <c r="S172" s="25"/>
      <c r="T172" s="25"/>
      <c r="U172" s="25"/>
      <c r="V172" s="25"/>
      <c r="W172" s="25"/>
      <c r="X172" s="25"/>
      <c r="Y172" s="25"/>
      <c r="Z172" s="25"/>
      <c r="AA172" s="25"/>
      <c r="AB172" s="25"/>
      <c r="AC172" s="25"/>
      <c r="AP172" s="123" t="s">
        <v>143</v>
      </c>
      <c r="AR172" s="123" t="s">
        <v>145</v>
      </c>
      <c r="AS172" s="123" t="s">
        <v>67</v>
      </c>
      <c r="AW172" s="14" t="s">
        <v>144</v>
      </c>
      <c r="BC172" s="124" t="e">
        <f>IF(L172="základní",#REF!,0)</f>
        <v>#REF!</v>
      </c>
      <c r="BD172" s="124">
        <f>IF(L172="snížená",#REF!,0)</f>
        <v>0</v>
      </c>
      <c r="BE172" s="124">
        <f>IF(L172="zákl. přenesená",#REF!,0)</f>
        <v>0</v>
      </c>
      <c r="BF172" s="124">
        <f>IF(L172="sníž. přenesená",#REF!,0)</f>
        <v>0</v>
      </c>
      <c r="BG172" s="124">
        <f>IF(L172="nulová",#REF!,0)</f>
        <v>0</v>
      </c>
      <c r="BH172" s="14" t="s">
        <v>65</v>
      </c>
      <c r="BI172" s="124" t="e">
        <f>ROUND(#REF!*H172,2)</f>
        <v>#REF!</v>
      </c>
      <c r="BJ172" s="14" t="s">
        <v>143</v>
      </c>
      <c r="BK172" s="123" t="s">
        <v>764</v>
      </c>
    </row>
    <row r="173" spans="1:63" s="2" customFormat="1" ht="21.75" customHeight="1" x14ac:dyDescent="0.2">
      <c r="A173" s="25"/>
      <c r="B173" s="112"/>
      <c r="C173" s="113" t="s">
        <v>294</v>
      </c>
      <c r="D173" s="113" t="s">
        <v>145</v>
      </c>
      <c r="E173" s="114" t="s">
        <v>765</v>
      </c>
      <c r="F173" s="115" t="s">
        <v>766</v>
      </c>
      <c r="G173" s="116" t="s">
        <v>178</v>
      </c>
      <c r="H173" s="117">
        <v>174246.005</v>
      </c>
      <c r="I173" s="118"/>
      <c r="J173" s="26"/>
      <c r="K173" s="119" t="s">
        <v>1</v>
      </c>
      <c r="L173" s="120" t="s">
        <v>37</v>
      </c>
      <c r="M173" s="121">
        <v>0</v>
      </c>
      <c r="N173" s="121">
        <f t="shared" si="3"/>
        <v>0</v>
      </c>
      <c r="O173" s="121">
        <v>0</v>
      </c>
      <c r="P173" s="121">
        <f t="shared" si="4"/>
        <v>0</v>
      </c>
      <c r="Q173" s="121">
        <v>0</v>
      </c>
      <c r="R173" s="122">
        <f t="shared" si="5"/>
        <v>0</v>
      </c>
      <c r="S173" s="25"/>
      <c r="T173" s="25"/>
      <c r="U173" s="25"/>
      <c r="V173" s="25"/>
      <c r="W173" s="25"/>
      <c r="X173" s="25"/>
      <c r="Y173" s="25"/>
      <c r="Z173" s="25"/>
      <c r="AA173" s="25"/>
      <c r="AB173" s="25"/>
      <c r="AC173" s="25"/>
      <c r="AP173" s="123" t="s">
        <v>143</v>
      </c>
      <c r="AR173" s="123" t="s">
        <v>145</v>
      </c>
      <c r="AS173" s="123" t="s">
        <v>67</v>
      </c>
      <c r="AW173" s="14" t="s">
        <v>144</v>
      </c>
      <c r="BC173" s="124" t="e">
        <f>IF(L173="základní",#REF!,0)</f>
        <v>#REF!</v>
      </c>
      <c r="BD173" s="124">
        <f>IF(L173="snížená",#REF!,0)</f>
        <v>0</v>
      </c>
      <c r="BE173" s="124">
        <f>IF(L173="zákl. přenesená",#REF!,0)</f>
        <v>0</v>
      </c>
      <c r="BF173" s="124">
        <f>IF(L173="sníž. přenesená",#REF!,0)</f>
        <v>0</v>
      </c>
      <c r="BG173" s="124">
        <f>IF(L173="nulová",#REF!,0)</f>
        <v>0</v>
      </c>
      <c r="BH173" s="14" t="s">
        <v>65</v>
      </c>
      <c r="BI173" s="124" t="e">
        <f>ROUND(#REF!*H173,2)</f>
        <v>#REF!</v>
      </c>
      <c r="BJ173" s="14" t="s">
        <v>143</v>
      </c>
      <c r="BK173" s="123" t="s">
        <v>767</v>
      </c>
    </row>
    <row r="174" spans="1:63" s="2" customFormat="1" ht="21.75" customHeight="1" x14ac:dyDescent="0.2">
      <c r="A174" s="25"/>
      <c r="B174" s="112"/>
      <c r="C174" s="113" t="s">
        <v>298</v>
      </c>
      <c r="D174" s="113" t="s">
        <v>145</v>
      </c>
      <c r="E174" s="114" t="s">
        <v>768</v>
      </c>
      <c r="F174" s="115" t="s">
        <v>769</v>
      </c>
      <c r="G174" s="116" t="s">
        <v>178</v>
      </c>
      <c r="H174" s="117">
        <v>1161.6400000000001</v>
      </c>
      <c r="I174" s="118"/>
      <c r="J174" s="26"/>
      <c r="K174" s="119" t="s">
        <v>1</v>
      </c>
      <c r="L174" s="120" t="s">
        <v>37</v>
      </c>
      <c r="M174" s="121">
        <v>3.3000000000000002E-2</v>
      </c>
      <c r="N174" s="121">
        <f t="shared" si="3"/>
        <v>38.334120000000006</v>
      </c>
      <c r="O174" s="121">
        <v>0</v>
      </c>
      <c r="P174" s="121">
        <f t="shared" si="4"/>
        <v>0</v>
      </c>
      <c r="Q174" s="121">
        <v>0</v>
      </c>
      <c r="R174" s="122">
        <f t="shared" si="5"/>
        <v>0</v>
      </c>
      <c r="S174" s="25"/>
      <c r="T174" s="25"/>
      <c r="U174" s="25"/>
      <c r="V174" s="25"/>
      <c r="W174" s="25"/>
      <c r="X174" s="25"/>
      <c r="Y174" s="25"/>
      <c r="Z174" s="25"/>
      <c r="AA174" s="25"/>
      <c r="AB174" s="25"/>
      <c r="AC174" s="25"/>
      <c r="AP174" s="123" t="s">
        <v>143</v>
      </c>
      <c r="AR174" s="123" t="s">
        <v>145</v>
      </c>
      <c r="AS174" s="123" t="s">
        <v>67</v>
      </c>
      <c r="AW174" s="14" t="s">
        <v>144</v>
      </c>
      <c r="BC174" s="124" t="e">
        <f>IF(L174="základní",#REF!,0)</f>
        <v>#REF!</v>
      </c>
      <c r="BD174" s="124">
        <f>IF(L174="snížená",#REF!,0)</f>
        <v>0</v>
      </c>
      <c r="BE174" s="124">
        <f>IF(L174="zákl. přenesená",#REF!,0)</f>
        <v>0</v>
      </c>
      <c r="BF174" s="124">
        <f>IF(L174="sníž. přenesená",#REF!,0)</f>
        <v>0</v>
      </c>
      <c r="BG174" s="124">
        <f>IF(L174="nulová",#REF!,0)</f>
        <v>0</v>
      </c>
      <c r="BH174" s="14" t="s">
        <v>65</v>
      </c>
      <c r="BI174" s="124" t="e">
        <f>ROUND(#REF!*H174,2)</f>
        <v>#REF!</v>
      </c>
      <c r="BJ174" s="14" t="s">
        <v>143</v>
      </c>
      <c r="BK174" s="123" t="s">
        <v>770</v>
      </c>
    </row>
    <row r="175" spans="1:63" s="2" customFormat="1" ht="33" customHeight="1" x14ac:dyDescent="0.2">
      <c r="A175" s="25"/>
      <c r="B175" s="112"/>
      <c r="C175" s="113" t="s">
        <v>302</v>
      </c>
      <c r="D175" s="113" t="s">
        <v>145</v>
      </c>
      <c r="E175" s="114" t="s">
        <v>771</v>
      </c>
      <c r="F175" s="115" t="s">
        <v>772</v>
      </c>
      <c r="G175" s="116" t="s">
        <v>178</v>
      </c>
      <c r="H175" s="117">
        <v>117.31</v>
      </c>
      <c r="I175" s="118"/>
      <c r="J175" s="26"/>
      <c r="K175" s="119" t="s">
        <v>1</v>
      </c>
      <c r="L175" s="120" t="s">
        <v>37</v>
      </c>
      <c r="M175" s="121">
        <v>0.126</v>
      </c>
      <c r="N175" s="121">
        <f t="shared" si="3"/>
        <v>14.78106</v>
      </c>
      <c r="O175" s="121">
        <v>2.1000000000000001E-4</v>
      </c>
      <c r="P175" s="121">
        <f t="shared" si="4"/>
        <v>2.46351E-2</v>
      </c>
      <c r="Q175" s="121">
        <v>0</v>
      </c>
      <c r="R175" s="122">
        <f t="shared" si="5"/>
        <v>0</v>
      </c>
      <c r="S175" s="25"/>
      <c r="T175" s="25"/>
      <c r="U175" s="25"/>
      <c r="V175" s="25"/>
      <c r="W175" s="25"/>
      <c r="X175" s="25"/>
      <c r="Y175" s="25"/>
      <c r="Z175" s="25"/>
      <c r="AA175" s="25"/>
      <c r="AB175" s="25"/>
      <c r="AC175" s="25"/>
      <c r="AP175" s="123" t="s">
        <v>143</v>
      </c>
      <c r="AR175" s="123" t="s">
        <v>145</v>
      </c>
      <c r="AS175" s="123" t="s">
        <v>67</v>
      </c>
      <c r="AW175" s="14" t="s">
        <v>144</v>
      </c>
      <c r="BC175" s="124" t="e">
        <f>IF(L175="základní",#REF!,0)</f>
        <v>#REF!</v>
      </c>
      <c r="BD175" s="124">
        <f>IF(L175="snížená",#REF!,0)</f>
        <v>0</v>
      </c>
      <c r="BE175" s="124">
        <f>IF(L175="zákl. přenesená",#REF!,0)</f>
        <v>0</v>
      </c>
      <c r="BF175" s="124">
        <f>IF(L175="sníž. přenesená",#REF!,0)</f>
        <v>0</v>
      </c>
      <c r="BG175" s="124">
        <f>IF(L175="nulová",#REF!,0)</f>
        <v>0</v>
      </c>
      <c r="BH175" s="14" t="s">
        <v>65</v>
      </c>
      <c r="BI175" s="124" t="e">
        <f>ROUND(#REF!*H175,2)</f>
        <v>#REF!</v>
      </c>
      <c r="BJ175" s="14" t="s">
        <v>143</v>
      </c>
      <c r="BK175" s="123" t="s">
        <v>773</v>
      </c>
    </row>
    <row r="176" spans="1:63" s="2" customFormat="1" ht="33" customHeight="1" x14ac:dyDescent="0.2">
      <c r="A176" s="25"/>
      <c r="B176" s="112"/>
      <c r="C176" s="113" t="s">
        <v>306</v>
      </c>
      <c r="D176" s="113" t="s">
        <v>145</v>
      </c>
      <c r="E176" s="114" t="s">
        <v>774</v>
      </c>
      <c r="F176" s="115" t="s">
        <v>775</v>
      </c>
      <c r="G176" s="116" t="s">
        <v>178</v>
      </c>
      <c r="H176" s="117">
        <v>119.029</v>
      </c>
      <c r="I176" s="118"/>
      <c r="J176" s="26"/>
      <c r="K176" s="119" t="s">
        <v>1</v>
      </c>
      <c r="L176" s="120" t="s">
        <v>37</v>
      </c>
      <c r="M176" s="121">
        <v>0.10100000000000001</v>
      </c>
      <c r="N176" s="121">
        <f t="shared" si="3"/>
        <v>12.021929</v>
      </c>
      <c r="O176" s="121">
        <v>1.0000000000000001E-5</v>
      </c>
      <c r="P176" s="121">
        <f t="shared" si="4"/>
        <v>1.1902900000000001E-3</v>
      </c>
      <c r="Q176" s="121">
        <v>0</v>
      </c>
      <c r="R176" s="122">
        <f t="shared" si="5"/>
        <v>0</v>
      </c>
      <c r="S176" s="25"/>
      <c r="T176" s="25"/>
      <c r="U176" s="25"/>
      <c r="V176" s="25"/>
      <c r="W176" s="25"/>
      <c r="X176" s="25"/>
      <c r="Y176" s="25"/>
      <c r="Z176" s="25"/>
      <c r="AA176" s="25"/>
      <c r="AB176" s="25"/>
      <c r="AC176" s="25"/>
      <c r="AP176" s="123" t="s">
        <v>143</v>
      </c>
      <c r="AR176" s="123" t="s">
        <v>145</v>
      </c>
      <c r="AS176" s="123" t="s">
        <v>67</v>
      </c>
      <c r="AW176" s="14" t="s">
        <v>144</v>
      </c>
      <c r="BC176" s="124" t="e">
        <f>IF(L176="základní",#REF!,0)</f>
        <v>#REF!</v>
      </c>
      <c r="BD176" s="124">
        <f>IF(L176="snížená",#REF!,0)</f>
        <v>0</v>
      </c>
      <c r="BE176" s="124">
        <f>IF(L176="zákl. přenesená",#REF!,0)</f>
        <v>0</v>
      </c>
      <c r="BF176" s="124">
        <f>IF(L176="sníž. přenesená",#REF!,0)</f>
        <v>0</v>
      </c>
      <c r="BG176" s="124">
        <f>IF(L176="nulová",#REF!,0)</f>
        <v>0</v>
      </c>
      <c r="BH176" s="14" t="s">
        <v>65</v>
      </c>
      <c r="BI176" s="124" t="e">
        <f>ROUND(#REF!*H176,2)</f>
        <v>#REF!</v>
      </c>
      <c r="BJ176" s="14" t="s">
        <v>143</v>
      </c>
      <c r="BK176" s="123" t="s">
        <v>776</v>
      </c>
    </row>
    <row r="177" spans="1:63" s="2" customFormat="1" ht="21.75" customHeight="1" x14ac:dyDescent="0.2">
      <c r="A177" s="25"/>
      <c r="B177" s="112"/>
      <c r="C177" s="113" t="s">
        <v>310</v>
      </c>
      <c r="D177" s="113" t="s">
        <v>145</v>
      </c>
      <c r="E177" s="114" t="s">
        <v>777</v>
      </c>
      <c r="F177" s="115" t="s">
        <v>778</v>
      </c>
      <c r="G177" s="116" t="s">
        <v>178</v>
      </c>
      <c r="H177" s="117">
        <v>2.2130000000000001</v>
      </c>
      <c r="I177" s="118"/>
      <c r="J177" s="26"/>
      <c r="K177" s="119" t="s">
        <v>1</v>
      </c>
      <c r="L177" s="120" t="s">
        <v>37</v>
      </c>
      <c r="M177" s="121">
        <v>0.6</v>
      </c>
      <c r="N177" s="121">
        <f t="shared" si="3"/>
        <v>1.3278000000000001</v>
      </c>
      <c r="O177" s="121">
        <v>0</v>
      </c>
      <c r="P177" s="121">
        <f t="shared" si="4"/>
        <v>0</v>
      </c>
      <c r="Q177" s="121">
        <v>8.2000000000000003E-2</v>
      </c>
      <c r="R177" s="122">
        <f t="shared" si="5"/>
        <v>0.18146600000000002</v>
      </c>
      <c r="S177" s="25"/>
      <c r="T177" s="25"/>
      <c r="U177" s="25"/>
      <c r="V177" s="25"/>
      <c r="W177" s="25"/>
      <c r="X177" s="25"/>
      <c r="Y177" s="25"/>
      <c r="Z177" s="25"/>
      <c r="AA177" s="25"/>
      <c r="AB177" s="25"/>
      <c r="AC177" s="25"/>
      <c r="AP177" s="123" t="s">
        <v>143</v>
      </c>
      <c r="AR177" s="123" t="s">
        <v>145</v>
      </c>
      <c r="AS177" s="123" t="s">
        <v>67</v>
      </c>
      <c r="AW177" s="14" t="s">
        <v>144</v>
      </c>
      <c r="BC177" s="124" t="e">
        <f>IF(L177="základní",#REF!,0)</f>
        <v>#REF!</v>
      </c>
      <c r="BD177" s="124">
        <f>IF(L177="snížená",#REF!,0)</f>
        <v>0</v>
      </c>
      <c r="BE177" s="124">
        <f>IF(L177="zákl. přenesená",#REF!,0)</f>
        <v>0</v>
      </c>
      <c r="BF177" s="124">
        <f>IF(L177="sníž. přenesená",#REF!,0)</f>
        <v>0</v>
      </c>
      <c r="BG177" s="124">
        <f>IF(L177="nulová",#REF!,0)</f>
        <v>0</v>
      </c>
      <c r="BH177" s="14" t="s">
        <v>65</v>
      </c>
      <c r="BI177" s="124" t="e">
        <f>ROUND(#REF!*H177,2)</f>
        <v>#REF!</v>
      </c>
      <c r="BJ177" s="14" t="s">
        <v>143</v>
      </c>
      <c r="BK177" s="123" t="s">
        <v>779</v>
      </c>
    </row>
    <row r="178" spans="1:63" s="2" customFormat="1" ht="37.9" customHeight="1" x14ac:dyDescent="0.2">
      <c r="A178" s="25"/>
      <c r="B178" s="112"/>
      <c r="C178" s="113" t="s">
        <v>314</v>
      </c>
      <c r="D178" s="113" t="s">
        <v>145</v>
      </c>
      <c r="E178" s="114" t="s">
        <v>780</v>
      </c>
      <c r="F178" s="115" t="s">
        <v>781</v>
      </c>
      <c r="G178" s="116" t="s">
        <v>178</v>
      </c>
      <c r="H178" s="117">
        <v>108.604</v>
      </c>
      <c r="I178" s="118"/>
      <c r="J178" s="26"/>
      <c r="K178" s="119" t="s">
        <v>1</v>
      </c>
      <c r="L178" s="120" t="s">
        <v>37</v>
      </c>
      <c r="M178" s="121">
        <v>0.21099999999999999</v>
      </c>
      <c r="N178" s="121">
        <f t="shared" si="3"/>
        <v>22.915444000000001</v>
      </c>
      <c r="O178" s="121">
        <v>0</v>
      </c>
      <c r="P178" s="121">
        <f t="shared" si="4"/>
        <v>0</v>
      </c>
      <c r="Q178" s="121">
        <v>1.4999999999999999E-2</v>
      </c>
      <c r="R178" s="122">
        <f t="shared" si="5"/>
        <v>1.62906</v>
      </c>
      <c r="S178" s="25"/>
      <c r="T178" s="25"/>
      <c r="U178" s="25"/>
      <c r="V178" s="25"/>
      <c r="W178" s="25"/>
      <c r="X178" s="25"/>
      <c r="Y178" s="25"/>
      <c r="Z178" s="25"/>
      <c r="AA178" s="25"/>
      <c r="AB178" s="25"/>
      <c r="AC178" s="25"/>
      <c r="AP178" s="123" t="s">
        <v>143</v>
      </c>
      <c r="AR178" s="123" t="s">
        <v>145</v>
      </c>
      <c r="AS178" s="123" t="s">
        <v>67</v>
      </c>
      <c r="AW178" s="14" t="s">
        <v>144</v>
      </c>
      <c r="BC178" s="124" t="e">
        <f>IF(L178="základní",#REF!,0)</f>
        <v>#REF!</v>
      </c>
      <c r="BD178" s="124">
        <f>IF(L178="snížená",#REF!,0)</f>
        <v>0</v>
      </c>
      <c r="BE178" s="124">
        <f>IF(L178="zákl. přenesená",#REF!,0)</f>
        <v>0</v>
      </c>
      <c r="BF178" s="124">
        <f>IF(L178="sníž. přenesená",#REF!,0)</f>
        <v>0</v>
      </c>
      <c r="BG178" s="124">
        <f>IF(L178="nulová",#REF!,0)</f>
        <v>0</v>
      </c>
      <c r="BH178" s="14" t="s">
        <v>65</v>
      </c>
      <c r="BI178" s="124" t="e">
        <f>ROUND(#REF!*H178,2)</f>
        <v>#REF!</v>
      </c>
      <c r="BJ178" s="14" t="s">
        <v>143</v>
      </c>
      <c r="BK178" s="123" t="s">
        <v>782</v>
      </c>
    </row>
    <row r="179" spans="1:63" s="2" customFormat="1" ht="24.2" customHeight="1" x14ac:dyDescent="0.2">
      <c r="A179" s="25"/>
      <c r="B179" s="112"/>
      <c r="C179" s="113" t="s">
        <v>318</v>
      </c>
      <c r="D179" s="113" t="s">
        <v>145</v>
      </c>
      <c r="E179" s="114" t="s">
        <v>783</v>
      </c>
      <c r="F179" s="115" t="s">
        <v>784</v>
      </c>
      <c r="G179" s="116" t="s">
        <v>178</v>
      </c>
      <c r="H179" s="117">
        <v>94.341999999999999</v>
      </c>
      <c r="I179" s="118"/>
      <c r="J179" s="26"/>
      <c r="K179" s="119" t="s">
        <v>1</v>
      </c>
      <c r="L179" s="120" t="s">
        <v>37</v>
      </c>
      <c r="M179" s="121">
        <v>0.503</v>
      </c>
      <c r="N179" s="121">
        <f t="shared" si="3"/>
        <v>47.454025999999999</v>
      </c>
      <c r="O179" s="121">
        <v>0</v>
      </c>
      <c r="P179" s="121">
        <f t="shared" si="4"/>
        <v>0</v>
      </c>
      <c r="Q179" s="121">
        <v>5.3999999999999999E-2</v>
      </c>
      <c r="R179" s="122">
        <f t="shared" si="5"/>
        <v>5.094468</v>
      </c>
      <c r="S179" s="25"/>
      <c r="T179" s="25"/>
      <c r="U179" s="25"/>
      <c r="V179" s="25"/>
      <c r="W179" s="25"/>
      <c r="X179" s="25"/>
      <c r="Y179" s="25"/>
      <c r="Z179" s="25"/>
      <c r="AA179" s="25"/>
      <c r="AB179" s="25"/>
      <c r="AC179" s="25"/>
      <c r="AP179" s="123" t="s">
        <v>143</v>
      </c>
      <c r="AR179" s="123" t="s">
        <v>145</v>
      </c>
      <c r="AS179" s="123" t="s">
        <v>67</v>
      </c>
      <c r="AW179" s="14" t="s">
        <v>144</v>
      </c>
      <c r="BC179" s="124" t="e">
        <f>IF(L179="základní",#REF!,0)</f>
        <v>#REF!</v>
      </c>
      <c r="BD179" s="124">
        <f>IF(L179="snížená",#REF!,0)</f>
        <v>0</v>
      </c>
      <c r="BE179" s="124">
        <f>IF(L179="zákl. přenesená",#REF!,0)</f>
        <v>0</v>
      </c>
      <c r="BF179" s="124">
        <f>IF(L179="sníž. přenesená",#REF!,0)</f>
        <v>0</v>
      </c>
      <c r="BG179" s="124">
        <f>IF(L179="nulová",#REF!,0)</f>
        <v>0</v>
      </c>
      <c r="BH179" s="14" t="s">
        <v>65</v>
      </c>
      <c r="BI179" s="124" t="e">
        <f>ROUND(#REF!*H179,2)</f>
        <v>#REF!</v>
      </c>
      <c r="BJ179" s="14" t="s">
        <v>143</v>
      </c>
      <c r="BK179" s="123" t="s">
        <v>785</v>
      </c>
    </row>
    <row r="180" spans="1:63" s="2" customFormat="1" ht="24.2" customHeight="1" x14ac:dyDescent="0.2">
      <c r="A180" s="25"/>
      <c r="B180" s="112"/>
      <c r="C180" s="113" t="s">
        <v>322</v>
      </c>
      <c r="D180" s="113" t="s">
        <v>145</v>
      </c>
      <c r="E180" s="114" t="s">
        <v>786</v>
      </c>
      <c r="F180" s="115" t="s">
        <v>787</v>
      </c>
      <c r="G180" s="116" t="s">
        <v>178</v>
      </c>
      <c r="H180" s="117">
        <v>17.25</v>
      </c>
      <c r="I180" s="118"/>
      <c r="J180" s="26"/>
      <c r="K180" s="119" t="s">
        <v>1</v>
      </c>
      <c r="L180" s="120" t="s">
        <v>37</v>
      </c>
      <c r="M180" s="121">
        <v>0.93899999999999995</v>
      </c>
      <c r="N180" s="121">
        <f t="shared" si="3"/>
        <v>16.197749999999999</v>
      </c>
      <c r="O180" s="121">
        <v>0</v>
      </c>
      <c r="P180" s="121">
        <f t="shared" si="4"/>
        <v>0</v>
      </c>
      <c r="Q180" s="121">
        <v>7.5999999999999998E-2</v>
      </c>
      <c r="R180" s="122">
        <f t="shared" si="5"/>
        <v>1.3109999999999999</v>
      </c>
      <c r="S180" s="25"/>
      <c r="T180" s="25"/>
      <c r="U180" s="25"/>
      <c r="V180" s="25"/>
      <c r="W180" s="25"/>
      <c r="X180" s="25"/>
      <c r="Y180" s="25"/>
      <c r="Z180" s="25"/>
      <c r="AA180" s="25"/>
      <c r="AB180" s="25"/>
      <c r="AC180" s="25"/>
      <c r="AP180" s="123" t="s">
        <v>143</v>
      </c>
      <c r="AR180" s="123" t="s">
        <v>145</v>
      </c>
      <c r="AS180" s="123" t="s">
        <v>67</v>
      </c>
      <c r="AW180" s="14" t="s">
        <v>144</v>
      </c>
      <c r="BC180" s="124" t="e">
        <f>IF(L180="základní",#REF!,0)</f>
        <v>#REF!</v>
      </c>
      <c r="BD180" s="124">
        <f>IF(L180="snížená",#REF!,0)</f>
        <v>0</v>
      </c>
      <c r="BE180" s="124">
        <f>IF(L180="zákl. přenesená",#REF!,0)</f>
        <v>0</v>
      </c>
      <c r="BF180" s="124">
        <f>IF(L180="sníž. přenesená",#REF!,0)</f>
        <v>0</v>
      </c>
      <c r="BG180" s="124">
        <f>IF(L180="nulová",#REF!,0)</f>
        <v>0</v>
      </c>
      <c r="BH180" s="14" t="s">
        <v>65</v>
      </c>
      <c r="BI180" s="124" t="e">
        <f>ROUND(#REF!*H180,2)</f>
        <v>#REF!</v>
      </c>
      <c r="BJ180" s="14" t="s">
        <v>143</v>
      </c>
      <c r="BK180" s="123" t="s">
        <v>788</v>
      </c>
    </row>
    <row r="181" spans="1:63" s="2" customFormat="1" ht="33" customHeight="1" x14ac:dyDescent="0.2">
      <c r="A181" s="25"/>
      <c r="B181" s="112"/>
      <c r="C181" s="113" t="s">
        <v>326</v>
      </c>
      <c r="D181" s="113" t="s">
        <v>145</v>
      </c>
      <c r="E181" s="114" t="s">
        <v>789</v>
      </c>
      <c r="F181" s="115" t="s">
        <v>790</v>
      </c>
      <c r="G181" s="116" t="s">
        <v>178</v>
      </c>
      <c r="H181" s="117">
        <v>4.25</v>
      </c>
      <c r="I181" s="118"/>
      <c r="J181" s="26"/>
      <c r="K181" s="119" t="s">
        <v>1</v>
      </c>
      <c r="L181" s="120" t="s">
        <v>37</v>
      </c>
      <c r="M181" s="121">
        <v>0.93899999999999995</v>
      </c>
      <c r="N181" s="121">
        <f t="shared" si="3"/>
        <v>3.9907499999999998</v>
      </c>
      <c r="O181" s="121">
        <v>0</v>
      </c>
      <c r="P181" s="121">
        <f t="shared" si="4"/>
        <v>0</v>
      </c>
      <c r="Q181" s="121">
        <v>7.5999999999999998E-2</v>
      </c>
      <c r="R181" s="122">
        <f t="shared" si="5"/>
        <v>0.32300000000000001</v>
      </c>
      <c r="S181" s="25"/>
      <c r="T181" s="25"/>
      <c r="U181" s="25"/>
      <c r="V181" s="25"/>
      <c r="W181" s="25"/>
      <c r="X181" s="25"/>
      <c r="Y181" s="25"/>
      <c r="Z181" s="25"/>
      <c r="AA181" s="25"/>
      <c r="AB181" s="25"/>
      <c r="AC181" s="25"/>
      <c r="AP181" s="123" t="s">
        <v>143</v>
      </c>
      <c r="AR181" s="123" t="s">
        <v>145</v>
      </c>
      <c r="AS181" s="123" t="s">
        <v>67</v>
      </c>
      <c r="AW181" s="14" t="s">
        <v>144</v>
      </c>
      <c r="BC181" s="124" t="e">
        <f>IF(L181="základní",#REF!,0)</f>
        <v>#REF!</v>
      </c>
      <c r="BD181" s="124">
        <f>IF(L181="snížená",#REF!,0)</f>
        <v>0</v>
      </c>
      <c r="BE181" s="124">
        <f>IF(L181="zákl. přenesená",#REF!,0)</f>
        <v>0</v>
      </c>
      <c r="BF181" s="124">
        <f>IF(L181="sníž. přenesená",#REF!,0)</f>
        <v>0</v>
      </c>
      <c r="BG181" s="124">
        <f>IF(L181="nulová",#REF!,0)</f>
        <v>0</v>
      </c>
      <c r="BH181" s="14" t="s">
        <v>65</v>
      </c>
      <c r="BI181" s="124" t="e">
        <f>ROUND(#REF!*H181,2)</f>
        <v>#REF!</v>
      </c>
      <c r="BJ181" s="14" t="s">
        <v>143</v>
      </c>
      <c r="BK181" s="123" t="s">
        <v>791</v>
      </c>
    </row>
    <row r="182" spans="1:63" s="2" customFormat="1" ht="37.9" customHeight="1" x14ac:dyDescent="0.2">
      <c r="A182" s="25"/>
      <c r="B182" s="112"/>
      <c r="C182" s="113" t="s">
        <v>330</v>
      </c>
      <c r="D182" s="113" t="s">
        <v>145</v>
      </c>
      <c r="E182" s="114" t="s">
        <v>792</v>
      </c>
      <c r="F182" s="115" t="s">
        <v>793</v>
      </c>
      <c r="G182" s="116" t="s">
        <v>155</v>
      </c>
      <c r="H182" s="117">
        <v>3.1869999999999998</v>
      </c>
      <c r="I182" s="118"/>
      <c r="J182" s="26"/>
      <c r="K182" s="119" t="s">
        <v>1</v>
      </c>
      <c r="L182" s="120" t="s">
        <v>37</v>
      </c>
      <c r="M182" s="121">
        <v>5.5750000000000002</v>
      </c>
      <c r="N182" s="121">
        <f t="shared" si="3"/>
        <v>17.767524999999999</v>
      </c>
      <c r="O182" s="121">
        <v>0</v>
      </c>
      <c r="P182" s="121">
        <f t="shared" si="4"/>
        <v>0</v>
      </c>
      <c r="Q182" s="121">
        <v>2</v>
      </c>
      <c r="R182" s="122">
        <f t="shared" si="5"/>
        <v>6.3739999999999997</v>
      </c>
      <c r="S182" s="25"/>
      <c r="T182" s="25"/>
      <c r="U182" s="25"/>
      <c r="V182" s="25"/>
      <c r="W182" s="25"/>
      <c r="X182" s="25"/>
      <c r="Y182" s="25"/>
      <c r="Z182" s="25"/>
      <c r="AA182" s="25"/>
      <c r="AB182" s="25"/>
      <c r="AC182" s="25"/>
      <c r="AP182" s="123" t="s">
        <v>143</v>
      </c>
      <c r="AR182" s="123" t="s">
        <v>145</v>
      </c>
      <c r="AS182" s="123" t="s">
        <v>67</v>
      </c>
      <c r="AW182" s="14" t="s">
        <v>144</v>
      </c>
      <c r="BC182" s="124" t="e">
        <f>IF(L182="základní",#REF!,0)</f>
        <v>#REF!</v>
      </c>
      <c r="BD182" s="124">
        <f>IF(L182="snížená",#REF!,0)</f>
        <v>0</v>
      </c>
      <c r="BE182" s="124">
        <f>IF(L182="zákl. přenesená",#REF!,0)</f>
        <v>0</v>
      </c>
      <c r="BF182" s="124">
        <f>IF(L182="sníž. přenesená",#REF!,0)</f>
        <v>0</v>
      </c>
      <c r="BG182" s="124">
        <f>IF(L182="nulová",#REF!,0)</f>
        <v>0</v>
      </c>
      <c r="BH182" s="14" t="s">
        <v>65</v>
      </c>
      <c r="BI182" s="124" t="e">
        <f>ROUND(#REF!*H182,2)</f>
        <v>#REF!</v>
      </c>
      <c r="BJ182" s="14" t="s">
        <v>143</v>
      </c>
      <c r="BK182" s="123" t="s">
        <v>794</v>
      </c>
    </row>
    <row r="183" spans="1:63" s="2" customFormat="1" ht="37.9" customHeight="1" x14ac:dyDescent="0.2">
      <c r="A183" s="25"/>
      <c r="B183" s="112"/>
      <c r="C183" s="113" t="s">
        <v>332</v>
      </c>
      <c r="D183" s="113" t="s">
        <v>145</v>
      </c>
      <c r="E183" s="114" t="s">
        <v>795</v>
      </c>
      <c r="F183" s="115" t="s">
        <v>796</v>
      </c>
      <c r="G183" s="116" t="s">
        <v>727</v>
      </c>
      <c r="H183" s="117">
        <v>0.73799999999999999</v>
      </c>
      <c r="I183" s="118"/>
      <c r="J183" s="26"/>
      <c r="K183" s="119" t="s">
        <v>1</v>
      </c>
      <c r="L183" s="120" t="s">
        <v>37</v>
      </c>
      <c r="M183" s="121">
        <v>5.5750000000000002</v>
      </c>
      <c r="N183" s="121">
        <f t="shared" si="3"/>
        <v>4.11435</v>
      </c>
      <c r="O183" s="121">
        <v>0</v>
      </c>
      <c r="P183" s="121">
        <f t="shared" si="4"/>
        <v>0</v>
      </c>
      <c r="Q183" s="121">
        <v>0</v>
      </c>
      <c r="R183" s="122">
        <f t="shared" si="5"/>
        <v>0</v>
      </c>
      <c r="S183" s="25"/>
      <c r="T183" s="25"/>
      <c r="U183" s="25"/>
      <c r="V183" s="25"/>
      <c r="W183" s="25"/>
      <c r="X183" s="25"/>
      <c r="Y183" s="25"/>
      <c r="Z183" s="25"/>
      <c r="AA183" s="25"/>
      <c r="AB183" s="25"/>
      <c r="AC183" s="25"/>
      <c r="AP183" s="123" t="s">
        <v>143</v>
      </c>
      <c r="AR183" s="123" t="s">
        <v>145</v>
      </c>
      <c r="AS183" s="123" t="s">
        <v>67</v>
      </c>
      <c r="AW183" s="14" t="s">
        <v>144</v>
      </c>
      <c r="BC183" s="124" t="e">
        <f>IF(L183="základní",#REF!,0)</f>
        <v>#REF!</v>
      </c>
      <c r="BD183" s="124">
        <f>IF(L183="snížená",#REF!,0)</f>
        <v>0</v>
      </c>
      <c r="BE183" s="124">
        <f>IF(L183="zákl. přenesená",#REF!,0)</f>
        <v>0</v>
      </c>
      <c r="BF183" s="124">
        <f>IF(L183="sníž. přenesená",#REF!,0)</f>
        <v>0</v>
      </c>
      <c r="BG183" s="124">
        <f>IF(L183="nulová",#REF!,0)</f>
        <v>0</v>
      </c>
      <c r="BH183" s="14" t="s">
        <v>65</v>
      </c>
      <c r="BI183" s="124" t="e">
        <f>ROUND(#REF!*H183,2)</f>
        <v>#REF!</v>
      </c>
      <c r="BJ183" s="14" t="s">
        <v>143</v>
      </c>
      <c r="BK183" s="123" t="s">
        <v>797</v>
      </c>
    </row>
    <row r="184" spans="1:63" s="2" customFormat="1" ht="37.9" customHeight="1" x14ac:dyDescent="0.2">
      <c r="A184" s="25"/>
      <c r="B184" s="112"/>
      <c r="C184" s="113" t="s">
        <v>336</v>
      </c>
      <c r="D184" s="113" t="s">
        <v>145</v>
      </c>
      <c r="E184" s="114" t="s">
        <v>798</v>
      </c>
      <c r="F184" s="115" t="s">
        <v>799</v>
      </c>
      <c r="G184" s="116" t="s">
        <v>178</v>
      </c>
      <c r="H184" s="117">
        <v>798.63599999999997</v>
      </c>
      <c r="I184" s="118"/>
      <c r="J184" s="26"/>
      <c r="K184" s="119" t="s">
        <v>1</v>
      </c>
      <c r="L184" s="120" t="s">
        <v>37</v>
      </c>
      <c r="M184" s="121">
        <v>0.17</v>
      </c>
      <c r="N184" s="121">
        <f t="shared" si="3"/>
        <v>135.76812000000001</v>
      </c>
      <c r="O184" s="121">
        <v>0</v>
      </c>
      <c r="P184" s="121">
        <f t="shared" si="4"/>
        <v>0</v>
      </c>
      <c r="Q184" s="121">
        <v>4.5999999999999999E-2</v>
      </c>
      <c r="R184" s="122">
        <f t="shared" si="5"/>
        <v>36.737255999999995</v>
      </c>
      <c r="S184" s="25"/>
      <c r="T184" s="25"/>
      <c r="U184" s="25"/>
      <c r="V184" s="25"/>
      <c r="W184" s="25"/>
      <c r="X184" s="25"/>
      <c r="Y184" s="25"/>
      <c r="Z184" s="25"/>
      <c r="AA184" s="25"/>
      <c r="AB184" s="25"/>
      <c r="AC184" s="25"/>
      <c r="AP184" s="123" t="s">
        <v>143</v>
      </c>
      <c r="AR184" s="123" t="s">
        <v>145</v>
      </c>
      <c r="AS184" s="123" t="s">
        <v>67</v>
      </c>
      <c r="AW184" s="14" t="s">
        <v>144</v>
      </c>
      <c r="BC184" s="124" t="e">
        <f>IF(L184="základní",#REF!,0)</f>
        <v>#REF!</v>
      </c>
      <c r="BD184" s="124">
        <f>IF(L184="snížená",#REF!,0)</f>
        <v>0</v>
      </c>
      <c r="BE184" s="124">
        <f>IF(L184="zákl. přenesená",#REF!,0)</f>
        <v>0</v>
      </c>
      <c r="BF184" s="124">
        <f>IF(L184="sníž. přenesená",#REF!,0)</f>
        <v>0</v>
      </c>
      <c r="BG184" s="124">
        <f>IF(L184="nulová",#REF!,0)</f>
        <v>0</v>
      </c>
      <c r="BH184" s="14" t="s">
        <v>65</v>
      </c>
      <c r="BI184" s="124" t="e">
        <f>ROUND(#REF!*H184,2)</f>
        <v>#REF!</v>
      </c>
      <c r="BJ184" s="14" t="s">
        <v>143</v>
      </c>
      <c r="BK184" s="123" t="s">
        <v>800</v>
      </c>
    </row>
    <row r="185" spans="1:63" s="2" customFormat="1" ht="24.2" customHeight="1" x14ac:dyDescent="0.2">
      <c r="A185" s="25"/>
      <c r="B185" s="112"/>
      <c r="C185" s="113" t="s">
        <v>343</v>
      </c>
      <c r="D185" s="113" t="s">
        <v>145</v>
      </c>
      <c r="E185" s="114" t="s">
        <v>801</v>
      </c>
      <c r="F185" s="115" t="s">
        <v>802</v>
      </c>
      <c r="G185" s="116" t="s">
        <v>178</v>
      </c>
      <c r="H185" s="117">
        <v>62.182000000000002</v>
      </c>
      <c r="I185" s="118"/>
      <c r="J185" s="26"/>
      <c r="K185" s="119" t="s">
        <v>1</v>
      </c>
      <c r="L185" s="120" t="s">
        <v>37</v>
      </c>
      <c r="M185" s="121">
        <v>0.247</v>
      </c>
      <c r="N185" s="121">
        <f t="shared" si="3"/>
        <v>15.358954000000001</v>
      </c>
      <c r="O185" s="121">
        <v>4.8000000000000001E-2</v>
      </c>
      <c r="P185" s="121">
        <f t="shared" si="4"/>
        <v>2.9847360000000003</v>
      </c>
      <c r="Q185" s="121">
        <v>4.8000000000000001E-2</v>
      </c>
      <c r="R185" s="122">
        <f t="shared" si="5"/>
        <v>2.9847360000000003</v>
      </c>
      <c r="S185" s="25"/>
      <c r="T185" s="25"/>
      <c r="U185" s="25"/>
      <c r="V185" s="25"/>
      <c r="W185" s="25"/>
      <c r="X185" s="25"/>
      <c r="Y185" s="25"/>
      <c r="Z185" s="25"/>
      <c r="AA185" s="25"/>
      <c r="AB185" s="25"/>
      <c r="AC185" s="25"/>
      <c r="AP185" s="123" t="s">
        <v>143</v>
      </c>
      <c r="AR185" s="123" t="s">
        <v>145</v>
      </c>
      <c r="AS185" s="123" t="s">
        <v>67</v>
      </c>
      <c r="AW185" s="14" t="s">
        <v>144</v>
      </c>
      <c r="BC185" s="124" t="e">
        <f>IF(L185="základní",#REF!,0)</f>
        <v>#REF!</v>
      </c>
      <c r="BD185" s="124">
        <f>IF(L185="snížená",#REF!,0)</f>
        <v>0</v>
      </c>
      <c r="BE185" s="124">
        <f>IF(L185="zákl. přenesená",#REF!,0)</f>
        <v>0</v>
      </c>
      <c r="BF185" s="124">
        <f>IF(L185="sníž. přenesená",#REF!,0)</f>
        <v>0</v>
      </c>
      <c r="BG185" s="124">
        <f>IF(L185="nulová",#REF!,0)</f>
        <v>0</v>
      </c>
      <c r="BH185" s="14" t="s">
        <v>65</v>
      </c>
      <c r="BI185" s="124" t="e">
        <f>ROUND(#REF!*H185,2)</f>
        <v>#REF!</v>
      </c>
      <c r="BJ185" s="14" t="s">
        <v>143</v>
      </c>
      <c r="BK185" s="123" t="s">
        <v>803</v>
      </c>
    </row>
    <row r="186" spans="1:63" s="2" customFormat="1" ht="24.2" customHeight="1" x14ac:dyDescent="0.2">
      <c r="A186" s="25"/>
      <c r="B186" s="112"/>
      <c r="C186" s="113" t="s">
        <v>347</v>
      </c>
      <c r="D186" s="113" t="s">
        <v>145</v>
      </c>
      <c r="E186" s="114" t="s">
        <v>804</v>
      </c>
      <c r="F186" s="115" t="s">
        <v>805</v>
      </c>
      <c r="G186" s="116" t="s">
        <v>178</v>
      </c>
      <c r="H186" s="117">
        <v>62.182000000000002</v>
      </c>
      <c r="I186" s="118"/>
      <c r="J186" s="26"/>
      <c r="K186" s="119" t="s">
        <v>1</v>
      </c>
      <c r="L186" s="120" t="s">
        <v>37</v>
      </c>
      <c r="M186" s="121">
        <v>0.51</v>
      </c>
      <c r="N186" s="121">
        <f t="shared" si="3"/>
        <v>31.712820000000001</v>
      </c>
      <c r="O186" s="121">
        <v>0</v>
      </c>
      <c r="P186" s="121">
        <f t="shared" si="4"/>
        <v>0</v>
      </c>
      <c r="Q186" s="121">
        <v>0</v>
      </c>
      <c r="R186" s="122">
        <f t="shared" si="5"/>
        <v>0</v>
      </c>
      <c r="S186" s="25"/>
      <c r="T186" s="25"/>
      <c r="U186" s="25"/>
      <c r="V186" s="25"/>
      <c r="W186" s="25"/>
      <c r="X186" s="25"/>
      <c r="Y186" s="25"/>
      <c r="Z186" s="25"/>
      <c r="AA186" s="25"/>
      <c r="AB186" s="25"/>
      <c r="AC186" s="25"/>
      <c r="AP186" s="123" t="s">
        <v>143</v>
      </c>
      <c r="AR186" s="123" t="s">
        <v>145</v>
      </c>
      <c r="AS186" s="123" t="s">
        <v>67</v>
      </c>
      <c r="AW186" s="14" t="s">
        <v>144</v>
      </c>
      <c r="BC186" s="124" t="e">
        <f>IF(L186="základní",#REF!,0)</f>
        <v>#REF!</v>
      </c>
      <c r="BD186" s="124">
        <f>IF(L186="snížená",#REF!,0)</f>
        <v>0</v>
      </c>
      <c r="BE186" s="124">
        <f>IF(L186="zákl. přenesená",#REF!,0)</f>
        <v>0</v>
      </c>
      <c r="BF186" s="124">
        <f>IF(L186="sníž. přenesená",#REF!,0)</f>
        <v>0</v>
      </c>
      <c r="BG186" s="124">
        <f>IF(L186="nulová",#REF!,0)</f>
        <v>0</v>
      </c>
      <c r="BH186" s="14" t="s">
        <v>65</v>
      </c>
      <c r="BI186" s="124" t="e">
        <f>ROUND(#REF!*H186,2)</f>
        <v>#REF!</v>
      </c>
      <c r="BJ186" s="14" t="s">
        <v>143</v>
      </c>
      <c r="BK186" s="123" t="s">
        <v>806</v>
      </c>
    </row>
    <row r="187" spans="1:63" s="2" customFormat="1" ht="33" customHeight="1" x14ac:dyDescent="0.2">
      <c r="A187" s="25"/>
      <c r="B187" s="112"/>
      <c r="C187" s="113" t="s">
        <v>351</v>
      </c>
      <c r="D187" s="113" t="s">
        <v>145</v>
      </c>
      <c r="E187" s="114" t="s">
        <v>807</v>
      </c>
      <c r="F187" s="115" t="s">
        <v>808</v>
      </c>
      <c r="G187" s="116" t="s">
        <v>178</v>
      </c>
      <c r="H187" s="117">
        <v>20.100999999999999</v>
      </c>
      <c r="I187" s="118"/>
      <c r="J187" s="26"/>
      <c r="K187" s="119" t="s">
        <v>1</v>
      </c>
      <c r="L187" s="120" t="s">
        <v>37</v>
      </c>
      <c r="M187" s="121">
        <v>24.308</v>
      </c>
      <c r="N187" s="121">
        <f t="shared" si="3"/>
        <v>488.61510799999996</v>
      </c>
      <c r="O187" s="121">
        <v>0.48818</v>
      </c>
      <c r="P187" s="121">
        <f t="shared" si="4"/>
        <v>9.8129061799999988</v>
      </c>
      <c r="Q187" s="121">
        <v>0</v>
      </c>
      <c r="R187" s="122">
        <f t="shared" si="5"/>
        <v>0</v>
      </c>
      <c r="S187" s="25"/>
      <c r="T187" s="25"/>
      <c r="U187" s="25"/>
      <c r="V187" s="25"/>
      <c r="W187" s="25"/>
      <c r="X187" s="25"/>
      <c r="Y187" s="25"/>
      <c r="Z187" s="25"/>
      <c r="AA187" s="25"/>
      <c r="AB187" s="25"/>
      <c r="AC187" s="25"/>
      <c r="AP187" s="123" t="s">
        <v>143</v>
      </c>
      <c r="AR187" s="123" t="s">
        <v>145</v>
      </c>
      <c r="AS187" s="123" t="s">
        <v>67</v>
      </c>
      <c r="AW187" s="14" t="s">
        <v>144</v>
      </c>
      <c r="BC187" s="124" t="e">
        <f>IF(L187="základní",#REF!,0)</f>
        <v>#REF!</v>
      </c>
      <c r="BD187" s="124">
        <f>IF(L187="snížená",#REF!,0)</f>
        <v>0</v>
      </c>
      <c r="BE187" s="124">
        <f>IF(L187="zákl. přenesená",#REF!,0)</f>
        <v>0</v>
      </c>
      <c r="BF187" s="124">
        <f>IF(L187="sníž. přenesená",#REF!,0)</f>
        <v>0</v>
      </c>
      <c r="BG187" s="124">
        <f>IF(L187="nulová",#REF!,0)</f>
        <v>0</v>
      </c>
      <c r="BH187" s="14" t="s">
        <v>65</v>
      </c>
      <c r="BI187" s="124" t="e">
        <f>ROUND(#REF!*H187,2)</f>
        <v>#REF!</v>
      </c>
      <c r="BJ187" s="14" t="s">
        <v>143</v>
      </c>
      <c r="BK187" s="123" t="s">
        <v>809</v>
      </c>
    </row>
    <row r="188" spans="1:63" s="2" customFormat="1" ht="37.9" customHeight="1" x14ac:dyDescent="0.2">
      <c r="A188" s="25"/>
      <c r="B188" s="112"/>
      <c r="C188" s="113" t="s">
        <v>355</v>
      </c>
      <c r="D188" s="113" t="s">
        <v>145</v>
      </c>
      <c r="E188" s="114" t="s">
        <v>810</v>
      </c>
      <c r="F188" s="115" t="s">
        <v>811</v>
      </c>
      <c r="G188" s="116" t="s">
        <v>178</v>
      </c>
      <c r="H188" s="117">
        <v>62.182000000000002</v>
      </c>
      <c r="I188" s="118"/>
      <c r="J188" s="26"/>
      <c r="K188" s="119" t="s">
        <v>1</v>
      </c>
      <c r="L188" s="120" t="s">
        <v>37</v>
      </c>
      <c r="M188" s="121">
        <v>0.82199999999999995</v>
      </c>
      <c r="N188" s="121">
        <f t="shared" si="3"/>
        <v>51.113604000000002</v>
      </c>
      <c r="O188" s="121">
        <v>0</v>
      </c>
      <c r="P188" s="121">
        <f t="shared" si="4"/>
        <v>0</v>
      </c>
      <c r="Q188" s="121">
        <v>1.06E-2</v>
      </c>
      <c r="R188" s="122">
        <f t="shared" si="5"/>
        <v>0.65912919999999997</v>
      </c>
      <c r="S188" s="25"/>
      <c r="T188" s="25"/>
      <c r="U188" s="25"/>
      <c r="V188" s="25"/>
      <c r="W188" s="25"/>
      <c r="X188" s="25"/>
      <c r="Y188" s="25"/>
      <c r="Z188" s="25"/>
      <c r="AA188" s="25"/>
      <c r="AB188" s="25"/>
      <c r="AC188" s="25"/>
      <c r="AP188" s="123" t="s">
        <v>143</v>
      </c>
      <c r="AR188" s="123" t="s">
        <v>145</v>
      </c>
      <c r="AS188" s="123" t="s">
        <v>67</v>
      </c>
      <c r="AW188" s="14" t="s">
        <v>144</v>
      </c>
      <c r="BC188" s="124" t="e">
        <f>IF(L188="základní",#REF!,0)</f>
        <v>#REF!</v>
      </c>
      <c r="BD188" s="124">
        <f>IF(L188="snížená",#REF!,0)</f>
        <v>0</v>
      </c>
      <c r="BE188" s="124">
        <f>IF(L188="zákl. přenesená",#REF!,0)</f>
        <v>0</v>
      </c>
      <c r="BF188" s="124">
        <f>IF(L188="sníž. přenesená",#REF!,0)</f>
        <v>0</v>
      </c>
      <c r="BG188" s="124">
        <f>IF(L188="nulová",#REF!,0)</f>
        <v>0</v>
      </c>
      <c r="BH188" s="14" t="s">
        <v>65</v>
      </c>
      <c r="BI188" s="124" t="e">
        <f>ROUND(#REF!*H188,2)</f>
        <v>#REF!</v>
      </c>
      <c r="BJ188" s="14" t="s">
        <v>143</v>
      </c>
      <c r="BK188" s="123" t="s">
        <v>812</v>
      </c>
    </row>
    <row r="189" spans="1:63" s="2" customFormat="1" ht="33" customHeight="1" x14ac:dyDescent="0.2">
      <c r="A189" s="25"/>
      <c r="B189" s="112"/>
      <c r="C189" s="113" t="s">
        <v>359</v>
      </c>
      <c r="D189" s="113" t="s">
        <v>145</v>
      </c>
      <c r="E189" s="114" t="s">
        <v>813</v>
      </c>
      <c r="F189" s="115" t="s">
        <v>814</v>
      </c>
      <c r="G189" s="116" t="s">
        <v>178</v>
      </c>
      <c r="H189" s="117">
        <v>62.182000000000002</v>
      </c>
      <c r="I189" s="118"/>
      <c r="J189" s="26"/>
      <c r="K189" s="119" t="s">
        <v>1</v>
      </c>
      <c r="L189" s="120" t="s">
        <v>37</v>
      </c>
      <c r="M189" s="121">
        <v>0.61399999999999999</v>
      </c>
      <c r="N189" s="121">
        <f t="shared" si="3"/>
        <v>38.179748000000004</v>
      </c>
      <c r="O189" s="121">
        <v>1.162E-2</v>
      </c>
      <c r="P189" s="121">
        <f t="shared" si="4"/>
        <v>0.72255484000000003</v>
      </c>
      <c r="Q189" s="121">
        <v>0</v>
      </c>
      <c r="R189" s="122">
        <f t="shared" si="5"/>
        <v>0</v>
      </c>
      <c r="S189" s="25"/>
      <c r="T189" s="25"/>
      <c r="U189" s="25"/>
      <c r="V189" s="25"/>
      <c r="W189" s="25"/>
      <c r="X189" s="25"/>
      <c r="Y189" s="25"/>
      <c r="Z189" s="25"/>
      <c r="AA189" s="25"/>
      <c r="AB189" s="25"/>
      <c r="AC189" s="25"/>
      <c r="AP189" s="123" t="s">
        <v>143</v>
      </c>
      <c r="AR189" s="123" t="s">
        <v>145</v>
      </c>
      <c r="AS189" s="123" t="s">
        <v>67</v>
      </c>
      <c r="AW189" s="14" t="s">
        <v>144</v>
      </c>
      <c r="BC189" s="124" t="e">
        <f>IF(L189="základní",#REF!,0)</f>
        <v>#REF!</v>
      </c>
      <c r="BD189" s="124">
        <f>IF(L189="snížená",#REF!,0)</f>
        <v>0</v>
      </c>
      <c r="BE189" s="124">
        <f>IF(L189="zákl. přenesená",#REF!,0)</f>
        <v>0</v>
      </c>
      <c r="BF189" s="124">
        <f>IF(L189="sníž. přenesená",#REF!,0)</f>
        <v>0</v>
      </c>
      <c r="BG189" s="124">
        <f>IF(L189="nulová",#REF!,0)</f>
        <v>0</v>
      </c>
      <c r="BH189" s="14" t="s">
        <v>65</v>
      </c>
      <c r="BI189" s="124" t="e">
        <f>ROUND(#REF!*H189,2)</f>
        <v>#REF!</v>
      </c>
      <c r="BJ189" s="14" t="s">
        <v>143</v>
      </c>
      <c r="BK189" s="123" t="s">
        <v>815</v>
      </c>
    </row>
    <row r="190" spans="1:63" s="2" customFormat="1" ht="49.15" customHeight="1" x14ac:dyDescent="0.2">
      <c r="A190" s="25"/>
      <c r="B190" s="112"/>
      <c r="C190" s="113" t="s">
        <v>363</v>
      </c>
      <c r="D190" s="113" t="s">
        <v>145</v>
      </c>
      <c r="E190" s="114" t="s">
        <v>816</v>
      </c>
      <c r="F190" s="115" t="s">
        <v>817</v>
      </c>
      <c r="G190" s="116" t="s">
        <v>178</v>
      </c>
      <c r="H190" s="117">
        <v>62.182000000000002</v>
      </c>
      <c r="I190" s="118"/>
      <c r="J190" s="26"/>
      <c r="K190" s="119" t="s">
        <v>1</v>
      </c>
      <c r="L190" s="120" t="s">
        <v>37</v>
      </c>
      <c r="M190" s="121">
        <v>0</v>
      </c>
      <c r="N190" s="121">
        <f t="shared" si="3"/>
        <v>0</v>
      </c>
      <c r="O190" s="121">
        <v>2.4000000000000001E-4</v>
      </c>
      <c r="P190" s="121">
        <f t="shared" si="4"/>
        <v>1.4923680000000002E-2</v>
      </c>
      <c r="Q190" s="121">
        <v>0</v>
      </c>
      <c r="R190" s="122">
        <f t="shared" si="5"/>
        <v>0</v>
      </c>
      <c r="S190" s="25"/>
      <c r="T190" s="25"/>
      <c r="U190" s="25"/>
      <c r="V190" s="25"/>
      <c r="W190" s="25"/>
      <c r="X190" s="25"/>
      <c r="Y190" s="25"/>
      <c r="Z190" s="25"/>
      <c r="AA190" s="25"/>
      <c r="AB190" s="25"/>
      <c r="AC190" s="25"/>
      <c r="AP190" s="123" t="s">
        <v>143</v>
      </c>
      <c r="AR190" s="123" t="s">
        <v>145</v>
      </c>
      <c r="AS190" s="123" t="s">
        <v>67</v>
      </c>
      <c r="AW190" s="14" t="s">
        <v>144</v>
      </c>
      <c r="BC190" s="124" t="e">
        <f>IF(L190="základní",#REF!,0)</f>
        <v>#REF!</v>
      </c>
      <c r="BD190" s="124">
        <f>IF(L190="snížená",#REF!,0)</f>
        <v>0</v>
      </c>
      <c r="BE190" s="124">
        <f>IF(L190="zákl. přenesená",#REF!,0)</f>
        <v>0</v>
      </c>
      <c r="BF190" s="124">
        <f>IF(L190="sníž. přenesená",#REF!,0)</f>
        <v>0</v>
      </c>
      <c r="BG190" s="124">
        <f>IF(L190="nulová",#REF!,0)</f>
        <v>0</v>
      </c>
      <c r="BH190" s="14" t="s">
        <v>65</v>
      </c>
      <c r="BI190" s="124" t="e">
        <f>ROUND(#REF!*H190,2)</f>
        <v>#REF!</v>
      </c>
      <c r="BJ190" s="14" t="s">
        <v>143</v>
      </c>
      <c r="BK190" s="123" t="s">
        <v>818</v>
      </c>
    </row>
    <row r="191" spans="1:63" s="12" customFormat="1" ht="22.9" customHeight="1" x14ac:dyDescent="0.2">
      <c r="B191" s="103"/>
      <c r="D191" s="104" t="s">
        <v>56</v>
      </c>
      <c r="E191" s="125" t="s">
        <v>208</v>
      </c>
      <c r="F191" s="125" t="s">
        <v>209</v>
      </c>
      <c r="J191" s="103"/>
      <c r="K191" s="106"/>
      <c r="L191" s="107"/>
      <c r="M191" s="107"/>
      <c r="N191" s="108">
        <f>SUM(N192:N198)</f>
        <v>101.78032599999999</v>
      </c>
      <c r="O191" s="107"/>
      <c r="P191" s="108">
        <f>SUM(P192:P198)</f>
        <v>0</v>
      </c>
      <c r="Q191" s="107"/>
      <c r="R191" s="109">
        <f>SUM(R192:R198)</f>
        <v>0</v>
      </c>
      <c r="AP191" s="104" t="s">
        <v>65</v>
      </c>
      <c r="AR191" s="110" t="s">
        <v>56</v>
      </c>
      <c r="AS191" s="110" t="s">
        <v>65</v>
      </c>
      <c r="AW191" s="104" t="s">
        <v>144</v>
      </c>
      <c r="BI191" s="111" t="e">
        <f>SUM(BI192:BI198)</f>
        <v>#REF!</v>
      </c>
    </row>
    <row r="192" spans="1:63" s="2" customFormat="1" ht="24.2" customHeight="1" x14ac:dyDescent="0.2">
      <c r="A192" s="25"/>
      <c r="B192" s="112"/>
      <c r="C192" s="113" t="s">
        <v>367</v>
      </c>
      <c r="D192" s="113" t="s">
        <v>145</v>
      </c>
      <c r="E192" s="114" t="s">
        <v>819</v>
      </c>
      <c r="F192" s="115" t="s">
        <v>820</v>
      </c>
      <c r="G192" s="116" t="s">
        <v>212</v>
      </c>
      <c r="H192" s="117">
        <v>55.954000000000001</v>
      </c>
      <c r="I192" s="118"/>
      <c r="J192" s="26"/>
      <c r="K192" s="119" t="s">
        <v>1</v>
      </c>
      <c r="L192" s="120" t="s">
        <v>37</v>
      </c>
      <c r="M192" s="121">
        <v>1.58</v>
      </c>
      <c r="N192" s="121">
        <f t="shared" ref="N192:N198" si="6">M192*H192</f>
        <v>88.407319999999999</v>
      </c>
      <c r="O192" s="121">
        <v>0</v>
      </c>
      <c r="P192" s="121">
        <f t="shared" ref="P192:P198" si="7">O192*H192</f>
        <v>0</v>
      </c>
      <c r="Q192" s="121">
        <v>0</v>
      </c>
      <c r="R192" s="122">
        <f t="shared" ref="R192:R198" si="8">Q192*H192</f>
        <v>0</v>
      </c>
      <c r="S192" s="25"/>
      <c r="T192" s="25"/>
      <c r="U192" s="25"/>
      <c r="V192" s="25"/>
      <c r="W192" s="25"/>
      <c r="X192" s="25"/>
      <c r="Y192" s="25"/>
      <c r="Z192" s="25"/>
      <c r="AA192" s="25"/>
      <c r="AB192" s="25"/>
      <c r="AC192" s="25"/>
      <c r="AP192" s="123" t="s">
        <v>143</v>
      </c>
      <c r="AR192" s="123" t="s">
        <v>145</v>
      </c>
      <c r="AS192" s="123" t="s">
        <v>67</v>
      </c>
      <c r="AW192" s="14" t="s">
        <v>144</v>
      </c>
      <c r="BC192" s="124" t="e">
        <f>IF(L192="základní",#REF!,0)</f>
        <v>#REF!</v>
      </c>
      <c r="BD192" s="124">
        <f>IF(L192="snížená",#REF!,0)</f>
        <v>0</v>
      </c>
      <c r="BE192" s="124">
        <f>IF(L192="zákl. přenesená",#REF!,0)</f>
        <v>0</v>
      </c>
      <c r="BF192" s="124">
        <f>IF(L192="sníž. přenesená",#REF!,0)</f>
        <v>0</v>
      </c>
      <c r="BG192" s="124">
        <f>IF(L192="nulová",#REF!,0)</f>
        <v>0</v>
      </c>
      <c r="BH192" s="14" t="s">
        <v>65</v>
      </c>
      <c r="BI192" s="124" t="e">
        <f>ROUND(#REF!*H192,2)</f>
        <v>#REF!</v>
      </c>
      <c r="BJ192" s="14" t="s">
        <v>143</v>
      </c>
      <c r="BK192" s="123" t="s">
        <v>821</v>
      </c>
    </row>
    <row r="193" spans="1:63" s="2" customFormat="1" ht="24.2" customHeight="1" x14ac:dyDescent="0.2">
      <c r="A193" s="25"/>
      <c r="B193" s="112"/>
      <c r="C193" s="113" t="s">
        <v>371</v>
      </c>
      <c r="D193" s="113" t="s">
        <v>145</v>
      </c>
      <c r="E193" s="114" t="s">
        <v>219</v>
      </c>
      <c r="F193" s="115" t="s">
        <v>220</v>
      </c>
      <c r="G193" s="116" t="s">
        <v>212</v>
      </c>
      <c r="H193" s="117">
        <v>55.954000000000001</v>
      </c>
      <c r="I193" s="118"/>
      <c r="J193" s="26"/>
      <c r="K193" s="119" t="s">
        <v>1</v>
      </c>
      <c r="L193" s="120" t="s">
        <v>37</v>
      </c>
      <c r="M193" s="121">
        <v>0.125</v>
      </c>
      <c r="N193" s="121">
        <f t="shared" si="6"/>
        <v>6.9942500000000001</v>
      </c>
      <c r="O193" s="121">
        <v>0</v>
      </c>
      <c r="P193" s="121">
        <f t="shared" si="7"/>
        <v>0</v>
      </c>
      <c r="Q193" s="121">
        <v>0</v>
      </c>
      <c r="R193" s="122">
        <f t="shared" si="8"/>
        <v>0</v>
      </c>
      <c r="S193" s="25"/>
      <c r="T193" s="25"/>
      <c r="U193" s="25"/>
      <c r="V193" s="25"/>
      <c r="W193" s="25"/>
      <c r="X193" s="25"/>
      <c r="Y193" s="25"/>
      <c r="Z193" s="25"/>
      <c r="AA193" s="25"/>
      <c r="AB193" s="25"/>
      <c r="AC193" s="25"/>
      <c r="AP193" s="123" t="s">
        <v>143</v>
      </c>
      <c r="AR193" s="123" t="s">
        <v>145</v>
      </c>
      <c r="AS193" s="123" t="s">
        <v>67</v>
      </c>
      <c r="AW193" s="14" t="s">
        <v>144</v>
      </c>
      <c r="BC193" s="124" t="e">
        <f>IF(L193="základní",#REF!,0)</f>
        <v>#REF!</v>
      </c>
      <c r="BD193" s="124">
        <f>IF(L193="snížená",#REF!,0)</f>
        <v>0</v>
      </c>
      <c r="BE193" s="124">
        <f>IF(L193="zákl. přenesená",#REF!,0)</f>
        <v>0</v>
      </c>
      <c r="BF193" s="124">
        <f>IF(L193="sníž. přenesená",#REF!,0)</f>
        <v>0</v>
      </c>
      <c r="BG193" s="124">
        <f>IF(L193="nulová",#REF!,0)</f>
        <v>0</v>
      </c>
      <c r="BH193" s="14" t="s">
        <v>65</v>
      </c>
      <c r="BI193" s="124" t="e">
        <f>ROUND(#REF!*H193,2)</f>
        <v>#REF!</v>
      </c>
      <c r="BJ193" s="14" t="s">
        <v>143</v>
      </c>
      <c r="BK193" s="123" t="s">
        <v>822</v>
      </c>
    </row>
    <row r="194" spans="1:63" s="2" customFormat="1" ht="24.2" customHeight="1" x14ac:dyDescent="0.2">
      <c r="A194" s="25"/>
      <c r="B194" s="112"/>
      <c r="C194" s="113" t="s">
        <v>375</v>
      </c>
      <c r="D194" s="113" t="s">
        <v>145</v>
      </c>
      <c r="E194" s="114" t="s">
        <v>223</v>
      </c>
      <c r="F194" s="115" t="s">
        <v>224</v>
      </c>
      <c r="G194" s="116" t="s">
        <v>212</v>
      </c>
      <c r="H194" s="117">
        <v>1063.126</v>
      </c>
      <c r="I194" s="118"/>
      <c r="J194" s="26"/>
      <c r="K194" s="119" t="s">
        <v>1</v>
      </c>
      <c r="L194" s="120" t="s">
        <v>37</v>
      </c>
      <c r="M194" s="121">
        <v>6.0000000000000001E-3</v>
      </c>
      <c r="N194" s="121">
        <f t="shared" si="6"/>
        <v>6.3787560000000001</v>
      </c>
      <c r="O194" s="121">
        <v>0</v>
      </c>
      <c r="P194" s="121">
        <f t="shared" si="7"/>
        <v>0</v>
      </c>
      <c r="Q194" s="121">
        <v>0</v>
      </c>
      <c r="R194" s="122">
        <f t="shared" si="8"/>
        <v>0</v>
      </c>
      <c r="S194" s="25"/>
      <c r="T194" s="25"/>
      <c r="U194" s="25"/>
      <c r="V194" s="25"/>
      <c r="W194" s="25"/>
      <c r="X194" s="25"/>
      <c r="Y194" s="25"/>
      <c r="Z194" s="25"/>
      <c r="AA194" s="25"/>
      <c r="AB194" s="25"/>
      <c r="AC194" s="25"/>
      <c r="AP194" s="123" t="s">
        <v>143</v>
      </c>
      <c r="AR194" s="123" t="s">
        <v>145</v>
      </c>
      <c r="AS194" s="123" t="s">
        <v>67</v>
      </c>
      <c r="AW194" s="14" t="s">
        <v>144</v>
      </c>
      <c r="BC194" s="124" t="e">
        <f>IF(L194="základní",#REF!,0)</f>
        <v>#REF!</v>
      </c>
      <c r="BD194" s="124">
        <f>IF(L194="snížená",#REF!,0)</f>
        <v>0</v>
      </c>
      <c r="BE194" s="124">
        <f>IF(L194="zákl. přenesená",#REF!,0)</f>
        <v>0</v>
      </c>
      <c r="BF194" s="124">
        <f>IF(L194="sníž. přenesená",#REF!,0)</f>
        <v>0</v>
      </c>
      <c r="BG194" s="124">
        <f>IF(L194="nulová",#REF!,0)</f>
        <v>0</v>
      </c>
      <c r="BH194" s="14" t="s">
        <v>65</v>
      </c>
      <c r="BI194" s="124" t="e">
        <f>ROUND(#REF!*H194,2)</f>
        <v>#REF!</v>
      </c>
      <c r="BJ194" s="14" t="s">
        <v>143</v>
      </c>
      <c r="BK194" s="123" t="s">
        <v>823</v>
      </c>
    </row>
    <row r="195" spans="1:63" s="2" customFormat="1" ht="24.2" customHeight="1" x14ac:dyDescent="0.2">
      <c r="A195" s="25"/>
      <c r="B195" s="112"/>
      <c r="C195" s="113" t="s">
        <v>379</v>
      </c>
      <c r="D195" s="113" t="s">
        <v>145</v>
      </c>
      <c r="E195" s="114" t="s">
        <v>227</v>
      </c>
      <c r="F195" s="115" t="s">
        <v>228</v>
      </c>
      <c r="G195" s="116" t="s">
        <v>212</v>
      </c>
      <c r="H195" s="117">
        <v>0.434</v>
      </c>
      <c r="I195" s="118"/>
      <c r="J195" s="26"/>
      <c r="K195" s="119" t="s">
        <v>1</v>
      </c>
      <c r="L195" s="120" t="s">
        <v>37</v>
      </c>
      <c r="M195" s="121">
        <v>0</v>
      </c>
      <c r="N195" s="121">
        <f t="shared" si="6"/>
        <v>0</v>
      </c>
      <c r="O195" s="121">
        <v>0</v>
      </c>
      <c r="P195" s="121">
        <f t="shared" si="7"/>
        <v>0</v>
      </c>
      <c r="Q195" s="121">
        <v>0</v>
      </c>
      <c r="R195" s="122">
        <f t="shared" si="8"/>
        <v>0</v>
      </c>
      <c r="S195" s="25"/>
      <c r="T195" s="25"/>
      <c r="U195" s="25"/>
      <c r="V195" s="25"/>
      <c r="W195" s="25"/>
      <c r="X195" s="25"/>
      <c r="Y195" s="25"/>
      <c r="Z195" s="25"/>
      <c r="AA195" s="25"/>
      <c r="AB195" s="25"/>
      <c r="AC195" s="25"/>
      <c r="AP195" s="123" t="s">
        <v>143</v>
      </c>
      <c r="AR195" s="123" t="s">
        <v>145</v>
      </c>
      <c r="AS195" s="123" t="s">
        <v>67</v>
      </c>
      <c r="AW195" s="14" t="s">
        <v>144</v>
      </c>
      <c r="BC195" s="124" t="e">
        <f>IF(L195="základní",#REF!,0)</f>
        <v>#REF!</v>
      </c>
      <c r="BD195" s="124">
        <f>IF(L195="snížená",#REF!,0)</f>
        <v>0</v>
      </c>
      <c r="BE195" s="124">
        <f>IF(L195="zákl. přenesená",#REF!,0)</f>
        <v>0</v>
      </c>
      <c r="BF195" s="124">
        <f>IF(L195="sníž. přenesená",#REF!,0)</f>
        <v>0</v>
      </c>
      <c r="BG195" s="124">
        <f>IF(L195="nulová",#REF!,0)</f>
        <v>0</v>
      </c>
      <c r="BH195" s="14" t="s">
        <v>65</v>
      </c>
      <c r="BI195" s="124" t="e">
        <f>ROUND(#REF!*H195,2)</f>
        <v>#REF!</v>
      </c>
      <c r="BJ195" s="14" t="s">
        <v>143</v>
      </c>
      <c r="BK195" s="123" t="s">
        <v>824</v>
      </c>
    </row>
    <row r="196" spans="1:63" s="2" customFormat="1" ht="33" customHeight="1" x14ac:dyDescent="0.2">
      <c r="A196" s="25"/>
      <c r="B196" s="112"/>
      <c r="C196" s="113" t="s">
        <v>383</v>
      </c>
      <c r="D196" s="113" t="s">
        <v>145</v>
      </c>
      <c r="E196" s="114" t="s">
        <v>238</v>
      </c>
      <c r="F196" s="115" t="s">
        <v>239</v>
      </c>
      <c r="G196" s="116" t="s">
        <v>212</v>
      </c>
      <c r="H196" s="117">
        <v>1.629</v>
      </c>
      <c r="I196" s="118"/>
      <c r="J196" s="26"/>
      <c r="K196" s="119" t="s">
        <v>1</v>
      </c>
      <c r="L196" s="120" t="s">
        <v>37</v>
      </c>
      <c r="M196" s="121">
        <v>0</v>
      </c>
      <c r="N196" s="121">
        <f t="shared" si="6"/>
        <v>0</v>
      </c>
      <c r="O196" s="121">
        <v>0</v>
      </c>
      <c r="P196" s="121">
        <f t="shared" si="7"/>
        <v>0</v>
      </c>
      <c r="Q196" s="121">
        <v>0</v>
      </c>
      <c r="R196" s="122">
        <f t="shared" si="8"/>
        <v>0</v>
      </c>
      <c r="S196" s="25"/>
      <c r="T196" s="25"/>
      <c r="U196" s="25"/>
      <c r="V196" s="25"/>
      <c r="W196" s="25"/>
      <c r="X196" s="25"/>
      <c r="Y196" s="25"/>
      <c r="Z196" s="25"/>
      <c r="AA196" s="25"/>
      <c r="AB196" s="25"/>
      <c r="AC196" s="25"/>
      <c r="AP196" s="123" t="s">
        <v>143</v>
      </c>
      <c r="AR196" s="123" t="s">
        <v>145</v>
      </c>
      <c r="AS196" s="123" t="s">
        <v>67</v>
      </c>
      <c r="AW196" s="14" t="s">
        <v>144</v>
      </c>
      <c r="BC196" s="124" t="e">
        <f>IF(L196="základní",#REF!,0)</f>
        <v>#REF!</v>
      </c>
      <c r="BD196" s="124">
        <f>IF(L196="snížená",#REF!,0)</f>
        <v>0</v>
      </c>
      <c r="BE196" s="124">
        <f>IF(L196="zákl. přenesená",#REF!,0)</f>
        <v>0</v>
      </c>
      <c r="BF196" s="124">
        <f>IF(L196="sníž. přenesená",#REF!,0)</f>
        <v>0</v>
      </c>
      <c r="BG196" s="124">
        <f>IF(L196="nulová",#REF!,0)</f>
        <v>0</v>
      </c>
      <c r="BH196" s="14" t="s">
        <v>65</v>
      </c>
      <c r="BI196" s="124" t="e">
        <f>ROUND(#REF!*H196,2)</f>
        <v>#REF!</v>
      </c>
      <c r="BJ196" s="14" t="s">
        <v>143</v>
      </c>
      <c r="BK196" s="123" t="s">
        <v>825</v>
      </c>
    </row>
    <row r="197" spans="1:63" s="2" customFormat="1" ht="33" customHeight="1" x14ac:dyDescent="0.2">
      <c r="A197" s="25"/>
      <c r="B197" s="112"/>
      <c r="C197" s="113" t="s">
        <v>387</v>
      </c>
      <c r="D197" s="113" t="s">
        <v>145</v>
      </c>
      <c r="E197" s="114" t="s">
        <v>826</v>
      </c>
      <c r="F197" s="115" t="s">
        <v>827</v>
      </c>
      <c r="G197" s="116" t="s">
        <v>212</v>
      </c>
      <c r="H197" s="117">
        <v>36.737000000000002</v>
      </c>
      <c r="I197" s="118"/>
      <c r="J197" s="26"/>
      <c r="K197" s="119" t="s">
        <v>1</v>
      </c>
      <c r="L197" s="120" t="s">
        <v>37</v>
      </c>
      <c r="M197" s="121">
        <v>0</v>
      </c>
      <c r="N197" s="121">
        <f t="shared" si="6"/>
        <v>0</v>
      </c>
      <c r="O197" s="121">
        <v>0</v>
      </c>
      <c r="P197" s="121">
        <f t="shared" si="7"/>
        <v>0</v>
      </c>
      <c r="Q197" s="121">
        <v>0</v>
      </c>
      <c r="R197" s="122">
        <f t="shared" si="8"/>
        <v>0</v>
      </c>
      <c r="S197" s="25"/>
      <c r="T197" s="25"/>
      <c r="U197" s="25"/>
      <c r="V197" s="25"/>
      <c r="W197" s="25"/>
      <c r="X197" s="25"/>
      <c r="Y197" s="25"/>
      <c r="Z197" s="25"/>
      <c r="AA197" s="25"/>
      <c r="AB197" s="25"/>
      <c r="AC197" s="25"/>
      <c r="AP197" s="123" t="s">
        <v>143</v>
      </c>
      <c r="AR197" s="123" t="s">
        <v>145</v>
      </c>
      <c r="AS197" s="123" t="s">
        <v>67</v>
      </c>
      <c r="AW197" s="14" t="s">
        <v>144</v>
      </c>
      <c r="BC197" s="124" t="e">
        <f>IF(L197="základní",#REF!,0)</f>
        <v>#REF!</v>
      </c>
      <c r="BD197" s="124">
        <f>IF(L197="snížená",#REF!,0)</f>
        <v>0</v>
      </c>
      <c r="BE197" s="124">
        <f>IF(L197="zákl. přenesená",#REF!,0)</f>
        <v>0</v>
      </c>
      <c r="BF197" s="124">
        <f>IF(L197="sníž. přenesená",#REF!,0)</f>
        <v>0</v>
      </c>
      <c r="BG197" s="124">
        <f>IF(L197="nulová",#REF!,0)</f>
        <v>0</v>
      </c>
      <c r="BH197" s="14" t="s">
        <v>65</v>
      </c>
      <c r="BI197" s="124" t="e">
        <f>ROUND(#REF!*H197,2)</f>
        <v>#REF!</v>
      </c>
      <c r="BJ197" s="14" t="s">
        <v>143</v>
      </c>
      <c r="BK197" s="123" t="s">
        <v>828</v>
      </c>
    </row>
    <row r="198" spans="1:63" s="2" customFormat="1" ht="33" customHeight="1" x14ac:dyDescent="0.2">
      <c r="A198" s="25"/>
      <c r="B198" s="112"/>
      <c r="C198" s="113" t="s">
        <v>391</v>
      </c>
      <c r="D198" s="113" t="s">
        <v>145</v>
      </c>
      <c r="E198" s="114" t="s">
        <v>829</v>
      </c>
      <c r="F198" s="115" t="s">
        <v>830</v>
      </c>
      <c r="G198" s="116" t="s">
        <v>212</v>
      </c>
      <c r="H198" s="117">
        <v>17.155000000000001</v>
      </c>
      <c r="I198" s="118"/>
      <c r="J198" s="26"/>
      <c r="K198" s="119" t="s">
        <v>1</v>
      </c>
      <c r="L198" s="120" t="s">
        <v>37</v>
      </c>
      <c r="M198" s="121">
        <v>0</v>
      </c>
      <c r="N198" s="121">
        <f t="shared" si="6"/>
        <v>0</v>
      </c>
      <c r="O198" s="121">
        <v>0</v>
      </c>
      <c r="P198" s="121">
        <f t="shared" si="7"/>
        <v>0</v>
      </c>
      <c r="Q198" s="121">
        <v>0</v>
      </c>
      <c r="R198" s="122">
        <f t="shared" si="8"/>
        <v>0</v>
      </c>
      <c r="S198" s="25"/>
      <c r="T198" s="25"/>
      <c r="U198" s="25"/>
      <c r="V198" s="25"/>
      <c r="W198" s="25"/>
      <c r="X198" s="25"/>
      <c r="Y198" s="25"/>
      <c r="Z198" s="25"/>
      <c r="AA198" s="25"/>
      <c r="AB198" s="25"/>
      <c r="AC198" s="25"/>
      <c r="AP198" s="123" t="s">
        <v>143</v>
      </c>
      <c r="AR198" s="123" t="s">
        <v>145</v>
      </c>
      <c r="AS198" s="123" t="s">
        <v>67</v>
      </c>
      <c r="AW198" s="14" t="s">
        <v>144</v>
      </c>
      <c r="BC198" s="124" t="e">
        <f>IF(L198="základní",#REF!,0)</f>
        <v>#REF!</v>
      </c>
      <c r="BD198" s="124">
        <f>IF(L198="snížená",#REF!,0)</f>
        <v>0</v>
      </c>
      <c r="BE198" s="124">
        <f>IF(L198="zákl. přenesená",#REF!,0)</f>
        <v>0</v>
      </c>
      <c r="BF198" s="124">
        <f>IF(L198="sníž. přenesená",#REF!,0)</f>
        <v>0</v>
      </c>
      <c r="BG198" s="124">
        <f>IF(L198="nulová",#REF!,0)</f>
        <v>0</v>
      </c>
      <c r="BH198" s="14" t="s">
        <v>65</v>
      </c>
      <c r="BI198" s="124" t="e">
        <f>ROUND(#REF!*H198,2)</f>
        <v>#REF!</v>
      </c>
      <c r="BJ198" s="14" t="s">
        <v>143</v>
      </c>
      <c r="BK198" s="123" t="s">
        <v>831</v>
      </c>
    </row>
    <row r="199" spans="1:63" s="12" customFormat="1" ht="22.9" customHeight="1" x14ac:dyDescent="0.2">
      <c r="B199" s="103"/>
      <c r="D199" s="104" t="s">
        <v>56</v>
      </c>
      <c r="E199" s="125" t="s">
        <v>250</v>
      </c>
      <c r="F199" s="125" t="s">
        <v>251</v>
      </c>
      <c r="J199" s="103"/>
      <c r="K199" s="106"/>
      <c r="L199" s="107"/>
      <c r="M199" s="107"/>
      <c r="N199" s="108">
        <f>N200</f>
        <v>28.269664000000002</v>
      </c>
      <c r="O199" s="107"/>
      <c r="P199" s="108">
        <f>P200</f>
        <v>0</v>
      </c>
      <c r="Q199" s="107"/>
      <c r="R199" s="109">
        <f>R200</f>
        <v>0</v>
      </c>
      <c r="AP199" s="104" t="s">
        <v>65</v>
      </c>
      <c r="AR199" s="110" t="s">
        <v>56</v>
      </c>
      <c r="AS199" s="110" t="s">
        <v>65</v>
      </c>
      <c r="AW199" s="104" t="s">
        <v>144</v>
      </c>
      <c r="BI199" s="111" t="e">
        <f>BI200</f>
        <v>#REF!</v>
      </c>
    </row>
    <row r="200" spans="1:63" s="2" customFormat="1" ht="21.75" customHeight="1" x14ac:dyDescent="0.2">
      <c r="A200" s="25"/>
      <c r="B200" s="112"/>
      <c r="C200" s="113" t="s">
        <v>395</v>
      </c>
      <c r="D200" s="113" t="s">
        <v>145</v>
      </c>
      <c r="E200" s="114" t="s">
        <v>832</v>
      </c>
      <c r="F200" s="115" t="s">
        <v>833</v>
      </c>
      <c r="G200" s="116" t="s">
        <v>212</v>
      </c>
      <c r="H200" s="117">
        <v>86.188000000000002</v>
      </c>
      <c r="I200" s="118"/>
      <c r="J200" s="26"/>
      <c r="K200" s="119" t="s">
        <v>1</v>
      </c>
      <c r="L200" s="120" t="s">
        <v>37</v>
      </c>
      <c r="M200" s="121">
        <v>0.32800000000000001</v>
      </c>
      <c r="N200" s="121">
        <f>M200*H200</f>
        <v>28.269664000000002</v>
      </c>
      <c r="O200" s="121">
        <v>0</v>
      </c>
      <c r="P200" s="121">
        <f>O200*H200</f>
        <v>0</v>
      </c>
      <c r="Q200" s="121">
        <v>0</v>
      </c>
      <c r="R200" s="122">
        <f>Q200*H200</f>
        <v>0</v>
      </c>
      <c r="S200" s="25"/>
      <c r="T200" s="25"/>
      <c r="U200" s="25"/>
      <c r="V200" s="25"/>
      <c r="W200" s="25"/>
      <c r="X200" s="25"/>
      <c r="Y200" s="25"/>
      <c r="Z200" s="25"/>
      <c r="AA200" s="25"/>
      <c r="AB200" s="25"/>
      <c r="AC200" s="25"/>
      <c r="AP200" s="123" t="s">
        <v>143</v>
      </c>
      <c r="AR200" s="123" t="s">
        <v>145</v>
      </c>
      <c r="AS200" s="123" t="s">
        <v>67</v>
      </c>
      <c r="AW200" s="14" t="s">
        <v>144</v>
      </c>
      <c r="BC200" s="124" t="e">
        <f>IF(L200="základní",#REF!,0)</f>
        <v>#REF!</v>
      </c>
      <c r="BD200" s="124">
        <f>IF(L200="snížená",#REF!,0)</f>
        <v>0</v>
      </c>
      <c r="BE200" s="124">
        <f>IF(L200="zákl. přenesená",#REF!,0)</f>
        <v>0</v>
      </c>
      <c r="BF200" s="124">
        <f>IF(L200="sníž. přenesená",#REF!,0)</f>
        <v>0</v>
      </c>
      <c r="BG200" s="124">
        <f>IF(L200="nulová",#REF!,0)</f>
        <v>0</v>
      </c>
      <c r="BH200" s="14" t="s">
        <v>65</v>
      </c>
      <c r="BI200" s="124" t="e">
        <f>ROUND(#REF!*H200,2)</f>
        <v>#REF!</v>
      </c>
      <c r="BJ200" s="14" t="s">
        <v>143</v>
      </c>
      <c r="BK200" s="123" t="s">
        <v>834</v>
      </c>
    </row>
    <row r="201" spans="1:63" s="12" customFormat="1" ht="25.9" customHeight="1" x14ac:dyDescent="0.2">
      <c r="B201" s="103"/>
      <c r="D201" s="104" t="s">
        <v>56</v>
      </c>
      <c r="E201" s="105" t="s">
        <v>256</v>
      </c>
      <c r="F201" s="105" t="s">
        <v>257</v>
      </c>
      <c r="J201" s="103"/>
      <c r="K201" s="106"/>
      <c r="L201" s="107"/>
      <c r="M201" s="107"/>
      <c r="N201" s="108">
        <f>N202+N210+N215+N224+N227+N233+N242+N276+N289+N297</f>
        <v>690.92730699999993</v>
      </c>
      <c r="O201" s="107"/>
      <c r="P201" s="108">
        <f>P202+P210+P215+P224+P227+P233+P242+P276+P289+P297</f>
        <v>4.4151032300000006</v>
      </c>
      <c r="Q201" s="107"/>
      <c r="R201" s="109">
        <f>R202+R210+R215+R224+R227+R233+R242+R276+R289+R297</f>
        <v>0.66018641999999994</v>
      </c>
      <c r="AP201" s="104" t="s">
        <v>67</v>
      </c>
      <c r="AR201" s="110" t="s">
        <v>56</v>
      </c>
      <c r="AS201" s="110" t="s">
        <v>57</v>
      </c>
      <c r="AW201" s="104" t="s">
        <v>144</v>
      </c>
      <c r="BI201" s="111" t="e">
        <f>BI202+BI210+BI215+BI224+BI227+BI233+BI242+BI276+BI289+BI297</f>
        <v>#REF!</v>
      </c>
    </row>
    <row r="202" spans="1:63" s="12" customFormat="1" ht="22.9" customHeight="1" x14ac:dyDescent="0.2">
      <c r="B202" s="103"/>
      <c r="D202" s="104" t="s">
        <v>56</v>
      </c>
      <c r="E202" s="125" t="s">
        <v>835</v>
      </c>
      <c r="F202" s="125" t="s">
        <v>836</v>
      </c>
      <c r="J202" s="103"/>
      <c r="K202" s="106"/>
      <c r="L202" s="107"/>
      <c r="M202" s="107"/>
      <c r="N202" s="108">
        <f>SUM(N203:N209)</f>
        <v>1.6450020000000001</v>
      </c>
      <c r="O202" s="107"/>
      <c r="P202" s="108">
        <f>SUM(P203:P209)</f>
        <v>4.8265199999999999E-3</v>
      </c>
      <c r="Q202" s="107"/>
      <c r="R202" s="109">
        <f>SUM(R203:R209)</f>
        <v>0</v>
      </c>
      <c r="AP202" s="104" t="s">
        <v>67</v>
      </c>
      <c r="AR202" s="110" t="s">
        <v>56</v>
      </c>
      <c r="AS202" s="110" t="s">
        <v>65</v>
      </c>
      <c r="AW202" s="104" t="s">
        <v>144</v>
      </c>
      <c r="BI202" s="111" t="e">
        <f>SUM(BI203:BI209)</f>
        <v>#REF!</v>
      </c>
    </row>
    <row r="203" spans="1:63" s="2" customFormat="1" ht="16.5" customHeight="1" x14ac:dyDescent="0.2">
      <c r="A203" s="25"/>
      <c r="B203" s="112"/>
      <c r="C203" s="113" t="s">
        <v>399</v>
      </c>
      <c r="D203" s="113" t="s">
        <v>145</v>
      </c>
      <c r="E203" s="114" t="s">
        <v>837</v>
      </c>
      <c r="F203" s="115" t="s">
        <v>838</v>
      </c>
      <c r="G203" s="116" t="s">
        <v>169</v>
      </c>
      <c r="H203" s="117">
        <v>0.73799999999999999</v>
      </c>
      <c r="I203" s="118"/>
      <c r="J203" s="26"/>
      <c r="K203" s="119" t="s">
        <v>1</v>
      </c>
      <c r="L203" s="120" t="s">
        <v>37</v>
      </c>
      <c r="M203" s="121">
        <v>0.54100000000000004</v>
      </c>
      <c r="N203" s="121">
        <f t="shared" ref="N203:N209" si="9">M203*H203</f>
        <v>0.399258</v>
      </c>
      <c r="O203" s="121">
        <v>4.2999999999999999E-4</v>
      </c>
      <c r="P203" s="121">
        <f t="shared" ref="P203:P209" si="10">O203*H203</f>
        <v>3.1733999999999999E-4</v>
      </c>
      <c r="Q203" s="121">
        <v>0</v>
      </c>
      <c r="R203" s="122">
        <f t="shared" ref="R203:R209" si="11">Q203*H203</f>
        <v>0</v>
      </c>
      <c r="S203" s="25"/>
      <c r="T203" s="25"/>
      <c r="U203" s="25"/>
      <c r="V203" s="25"/>
      <c r="W203" s="25"/>
      <c r="X203" s="25"/>
      <c r="Y203" s="25"/>
      <c r="Z203" s="25"/>
      <c r="AA203" s="25"/>
      <c r="AB203" s="25"/>
      <c r="AC203" s="25"/>
      <c r="AP203" s="123" t="s">
        <v>214</v>
      </c>
      <c r="AR203" s="123" t="s">
        <v>145</v>
      </c>
      <c r="AS203" s="123" t="s">
        <v>67</v>
      </c>
      <c r="AW203" s="14" t="s">
        <v>144</v>
      </c>
      <c r="BC203" s="124" t="e">
        <f>IF(L203="základní",#REF!,0)</f>
        <v>#REF!</v>
      </c>
      <c r="BD203" s="124">
        <f>IF(L203="snížená",#REF!,0)</f>
        <v>0</v>
      </c>
      <c r="BE203" s="124">
        <f>IF(L203="zákl. přenesená",#REF!,0)</f>
        <v>0</v>
      </c>
      <c r="BF203" s="124">
        <f>IF(L203="sníž. přenesená",#REF!,0)</f>
        <v>0</v>
      </c>
      <c r="BG203" s="124">
        <f>IF(L203="nulová",#REF!,0)</f>
        <v>0</v>
      </c>
      <c r="BH203" s="14" t="s">
        <v>65</v>
      </c>
      <c r="BI203" s="124" t="e">
        <f>ROUND(#REF!*H203,2)</f>
        <v>#REF!</v>
      </c>
      <c r="BJ203" s="14" t="s">
        <v>214</v>
      </c>
      <c r="BK203" s="123" t="s">
        <v>839</v>
      </c>
    </row>
    <row r="204" spans="1:63" s="2" customFormat="1" ht="24.2" customHeight="1" x14ac:dyDescent="0.2">
      <c r="A204" s="25"/>
      <c r="B204" s="112"/>
      <c r="C204" s="113" t="s">
        <v>403</v>
      </c>
      <c r="D204" s="113" t="s">
        <v>145</v>
      </c>
      <c r="E204" s="114" t="s">
        <v>840</v>
      </c>
      <c r="F204" s="115" t="s">
        <v>841</v>
      </c>
      <c r="G204" s="116" t="s">
        <v>169</v>
      </c>
      <c r="H204" s="117">
        <v>0.73799999999999999</v>
      </c>
      <c r="I204" s="118"/>
      <c r="J204" s="26"/>
      <c r="K204" s="119" t="s">
        <v>1</v>
      </c>
      <c r="L204" s="120" t="s">
        <v>37</v>
      </c>
      <c r="M204" s="121">
        <v>0.54100000000000004</v>
      </c>
      <c r="N204" s="121">
        <f t="shared" si="9"/>
        <v>0.399258</v>
      </c>
      <c r="O204" s="121">
        <v>4.4999999999999999E-4</v>
      </c>
      <c r="P204" s="121">
        <f t="shared" si="10"/>
        <v>3.321E-4</v>
      </c>
      <c r="Q204" s="121">
        <v>0</v>
      </c>
      <c r="R204" s="122">
        <f t="shared" si="11"/>
        <v>0</v>
      </c>
      <c r="S204" s="25"/>
      <c r="T204" s="25"/>
      <c r="U204" s="25"/>
      <c r="V204" s="25"/>
      <c r="W204" s="25"/>
      <c r="X204" s="25"/>
      <c r="Y204" s="25"/>
      <c r="Z204" s="25"/>
      <c r="AA204" s="25"/>
      <c r="AB204" s="25"/>
      <c r="AC204" s="25"/>
      <c r="AP204" s="123" t="s">
        <v>214</v>
      </c>
      <c r="AR204" s="123" t="s">
        <v>145</v>
      </c>
      <c r="AS204" s="123" t="s">
        <v>67</v>
      </c>
      <c r="AW204" s="14" t="s">
        <v>144</v>
      </c>
      <c r="BC204" s="124" t="e">
        <f>IF(L204="základní",#REF!,0)</f>
        <v>#REF!</v>
      </c>
      <c r="BD204" s="124">
        <f>IF(L204="snížená",#REF!,0)</f>
        <v>0</v>
      </c>
      <c r="BE204" s="124">
        <f>IF(L204="zákl. přenesená",#REF!,0)</f>
        <v>0</v>
      </c>
      <c r="BF204" s="124">
        <f>IF(L204="sníž. přenesená",#REF!,0)</f>
        <v>0</v>
      </c>
      <c r="BG204" s="124">
        <f>IF(L204="nulová",#REF!,0)</f>
        <v>0</v>
      </c>
      <c r="BH204" s="14" t="s">
        <v>65</v>
      </c>
      <c r="BI204" s="124" t="e">
        <f>ROUND(#REF!*H204,2)</f>
        <v>#REF!</v>
      </c>
      <c r="BJ204" s="14" t="s">
        <v>214</v>
      </c>
      <c r="BK204" s="123" t="s">
        <v>842</v>
      </c>
    </row>
    <row r="205" spans="1:63" s="2" customFormat="1" ht="16.5" customHeight="1" x14ac:dyDescent="0.2">
      <c r="A205" s="25"/>
      <c r="B205" s="112"/>
      <c r="C205" s="113" t="s">
        <v>407</v>
      </c>
      <c r="D205" s="113" t="s">
        <v>145</v>
      </c>
      <c r="E205" s="114" t="s">
        <v>843</v>
      </c>
      <c r="F205" s="115" t="s">
        <v>844</v>
      </c>
      <c r="G205" s="116" t="s">
        <v>162</v>
      </c>
      <c r="H205" s="117">
        <v>0.73799999999999999</v>
      </c>
      <c r="I205" s="118"/>
      <c r="J205" s="26"/>
      <c r="K205" s="119" t="s">
        <v>1</v>
      </c>
      <c r="L205" s="120" t="s">
        <v>37</v>
      </c>
      <c r="M205" s="121">
        <v>0.14000000000000001</v>
      </c>
      <c r="N205" s="121">
        <f t="shared" si="9"/>
        <v>0.10332000000000001</v>
      </c>
      <c r="O205" s="121">
        <v>1.8000000000000001E-4</v>
      </c>
      <c r="P205" s="121">
        <f t="shared" si="10"/>
        <v>1.3284000000000001E-4</v>
      </c>
      <c r="Q205" s="121">
        <v>0</v>
      </c>
      <c r="R205" s="122">
        <f t="shared" si="11"/>
        <v>0</v>
      </c>
      <c r="S205" s="25"/>
      <c r="T205" s="25"/>
      <c r="U205" s="25"/>
      <c r="V205" s="25"/>
      <c r="W205" s="25"/>
      <c r="X205" s="25"/>
      <c r="Y205" s="25"/>
      <c r="Z205" s="25"/>
      <c r="AA205" s="25"/>
      <c r="AB205" s="25"/>
      <c r="AC205" s="25"/>
      <c r="AP205" s="123" t="s">
        <v>214</v>
      </c>
      <c r="AR205" s="123" t="s">
        <v>145</v>
      </c>
      <c r="AS205" s="123" t="s">
        <v>67</v>
      </c>
      <c r="AW205" s="14" t="s">
        <v>144</v>
      </c>
      <c r="BC205" s="124" t="e">
        <f>IF(L205="základní",#REF!,0)</f>
        <v>#REF!</v>
      </c>
      <c r="BD205" s="124">
        <f>IF(L205="snížená",#REF!,0)</f>
        <v>0</v>
      </c>
      <c r="BE205" s="124">
        <f>IF(L205="zákl. přenesená",#REF!,0)</f>
        <v>0</v>
      </c>
      <c r="BF205" s="124">
        <f>IF(L205="sníž. přenesená",#REF!,0)</f>
        <v>0</v>
      </c>
      <c r="BG205" s="124">
        <f>IF(L205="nulová",#REF!,0)</f>
        <v>0</v>
      </c>
      <c r="BH205" s="14" t="s">
        <v>65</v>
      </c>
      <c r="BI205" s="124" t="e">
        <f>ROUND(#REF!*H205,2)</f>
        <v>#REF!</v>
      </c>
      <c r="BJ205" s="14" t="s">
        <v>214</v>
      </c>
      <c r="BK205" s="123" t="s">
        <v>845</v>
      </c>
    </row>
    <row r="206" spans="1:63" s="2" customFormat="1" ht="24.2" customHeight="1" x14ac:dyDescent="0.2">
      <c r="A206" s="25"/>
      <c r="B206" s="112"/>
      <c r="C206" s="113" t="s">
        <v>411</v>
      </c>
      <c r="D206" s="113" t="s">
        <v>145</v>
      </c>
      <c r="E206" s="114" t="s">
        <v>846</v>
      </c>
      <c r="F206" s="115" t="s">
        <v>847</v>
      </c>
      <c r="G206" s="116" t="s">
        <v>162</v>
      </c>
      <c r="H206" s="117">
        <v>0.73799999999999999</v>
      </c>
      <c r="I206" s="118"/>
      <c r="J206" s="26"/>
      <c r="K206" s="119" t="s">
        <v>1</v>
      </c>
      <c r="L206" s="120" t="s">
        <v>37</v>
      </c>
      <c r="M206" s="121">
        <v>0.114</v>
      </c>
      <c r="N206" s="121">
        <f t="shared" si="9"/>
        <v>8.4131999999999998E-2</v>
      </c>
      <c r="O206" s="121">
        <v>2.0000000000000002E-5</v>
      </c>
      <c r="P206" s="121">
        <f t="shared" si="10"/>
        <v>1.4760000000000001E-5</v>
      </c>
      <c r="Q206" s="121">
        <v>0</v>
      </c>
      <c r="R206" s="122">
        <f t="shared" si="11"/>
        <v>0</v>
      </c>
      <c r="S206" s="25"/>
      <c r="T206" s="25"/>
      <c r="U206" s="25"/>
      <c r="V206" s="25"/>
      <c r="W206" s="25"/>
      <c r="X206" s="25"/>
      <c r="Y206" s="25"/>
      <c r="Z206" s="25"/>
      <c r="AA206" s="25"/>
      <c r="AB206" s="25"/>
      <c r="AC206" s="25"/>
      <c r="AP206" s="123" t="s">
        <v>214</v>
      </c>
      <c r="AR206" s="123" t="s">
        <v>145</v>
      </c>
      <c r="AS206" s="123" t="s">
        <v>67</v>
      </c>
      <c r="AW206" s="14" t="s">
        <v>144</v>
      </c>
      <c r="BC206" s="124" t="e">
        <f>IF(L206="základní",#REF!,0)</f>
        <v>#REF!</v>
      </c>
      <c r="BD206" s="124">
        <f>IF(L206="snížená",#REF!,0)</f>
        <v>0</v>
      </c>
      <c r="BE206" s="124">
        <f>IF(L206="zákl. přenesená",#REF!,0)</f>
        <v>0</v>
      </c>
      <c r="BF206" s="124">
        <f>IF(L206="sníž. přenesená",#REF!,0)</f>
        <v>0</v>
      </c>
      <c r="BG206" s="124">
        <f>IF(L206="nulová",#REF!,0)</f>
        <v>0</v>
      </c>
      <c r="BH206" s="14" t="s">
        <v>65</v>
      </c>
      <c r="BI206" s="124" t="e">
        <f>ROUND(#REF!*H206,2)</f>
        <v>#REF!</v>
      </c>
      <c r="BJ206" s="14" t="s">
        <v>214</v>
      </c>
      <c r="BK206" s="123" t="s">
        <v>848</v>
      </c>
    </row>
    <row r="207" spans="1:63" s="2" customFormat="1" ht="24.2" customHeight="1" x14ac:dyDescent="0.2">
      <c r="A207" s="25"/>
      <c r="B207" s="112"/>
      <c r="C207" s="113" t="s">
        <v>415</v>
      </c>
      <c r="D207" s="113" t="s">
        <v>145</v>
      </c>
      <c r="E207" s="114" t="s">
        <v>849</v>
      </c>
      <c r="F207" s="115" t="s">
        <v>850</v>
      </c>
      <c r="G207" s="116" t="s">
        <v>162</v>
      </c>
      <c r="H207" s="117">
        <v>0.73799999999999999</v>
      </c>
      <c r="I207" s="118"/>
      <c r="J207" s="26"/>
      <c r="K207" s="119" t="s">
        <v>1</v>
      </c>
      <c r="L207" s="120" t="s">
        <v>37</v>
      </c>
      <c r="M207" s="121">
        <v>0.39300000000000002</v>
      </c>
      <c r="N207" s="121">
        <f t="shared" si="9"/>
        <v>0.29003400000000001</v>
      </c>
      <c r="O207" s="121">
        <v>3.46E-3</v>
      </c>
      <c r="P207" s="121">
        <f t="shared" si="10"/>
        <v>2.5534799999999999E-3</v>
      </c>
      <c r="Q207" s="121">
        <v>0</v>
      </c>
      <c r="R207" s="122">
        <f t="shared" si="11"/>
        <v>0</v>
      </c>
      <c r="S207" s="25"/>
      <c r="T207" s="25"/>
      <c r="U207" s="25"/>
      <c r="V207" s="25"/>
      <c r="W207" s="25"/>
      <c r="X207" s="25"/>
      <c r="Y207" s="25"/>
      <c r="Z207" s="25"/>
      <c r="AA207" s="25"/>
      <c r="AB207" s="25"/>
      <c r="AC207" s="25"/>
      <c r="AP207" s="123" t="s">
        <v>214</v>
      </c>
      <c r="AR207" s="123" t="s">
        <v>145</v>
      </c>
      <c r="AS207" s="123" t="s">
        <v>67</v>
      </c>
      <c r="AW207" s="14" t="s">
        <v>144</v>
      </c>
      <c r="BC207" s="124" t="e">
        <f>IF(L207="základní",#REF!,0)</f>
        <v>#REF!</v>
      </c>
      <c r="BD207" s="124">
        <f>IF(L207="snížená",#REF!,0)</f>
        <v>0</v>
      </c>
      <c r="BE207" s="124">
        <f>IF(L207="zákl. přenesená",#REF!,0)</f>
        <v>0</v>
      </c>
      <c r="BF207" s="124">
        <f>IF(L207="sníž. přenesená",#REF!,0)</f>
        <v>0</v>
      </c>
      <c r="BG207" s="124">
        <f>IF(L207="nulová",#REF!,0)</f>
        <v>0</v>
      </c>
      <c r="BH207" s="14" t="s">
        <v>65</v>
      </c>
      <c r="BI207" s="124" t="e">
        <f>ROUND(#REF!*H207,2)</f>
        <v>#REF!</v>
      </c>
      <c r="BJ207" s="14" t="s">
        <v>214</v>
      </c>
      <c r="BK207" s="123" t="s">
        <v>851</v>
      </c>
    </row>
    <row r="208" spans="1:63" s="2" customFormat="1" ht="16.5" customHeight="1" x14ac:dyDescent="0.2">
      <c r="A208" s="25"/>
      <c r="B208" s="112"/>
      <c r="C208" s="113" t="s">
        <v>419</v>
      </c>
      <c r="D208" s="113" t="s">
        <v>145</v>
      </c>
      <c r="E208" s="114" t="s">
        <v>852</v>
      </c>
      <c r="F208" s="115" t="s">
        <v>853</v>
      </c>
      <c r="G208" s="116" t="s">
        <v>727</v>
      </c>
      <c r="H208" s="117">
        <v>0.73799999999999999</v>
      </c>
      <c r="I208" s="118"/>
      <c r="J208" s="26"/>
      <c r="K208" s="119" t="s">
        <v>1</v>
      </c>
      <c r="L208" s="120" t="s">
        <v>37</v>
      </c>
      <c r="M208" s="121">
        <v>0.5</v>
      </c>
      <c r="N208" s="121">
        <f t="shared" si="9"/>
        <v>0.36899999999999999</v>
      </c>
      <c r="O208" s="121">
        <v>2E-3</v>
      </c>
      <c r="P208" s="121">
        <f t="shared" si="10"/>
        <v>1.4760000000000001E-3</v>
      </c>
      <c r="Q208" s="121">
        <v>0</v>
      </c>
      <c r="R208" s="122">
        <f t="shared" si="11"/>
        <v>0</v>
      </c>
      <c r="S208" s="25"/>
      <c r="T208" s="25"/>
      <c r="U208" s="25"/>
      <c r="V208" s="25"/>
      <c r="W208" s="25"/>
      <c r="X208" s="25"/>
      <c r="Y208" s="25"/>
      <c r="Z208" s="25"/>
      <c r="AA208" s="25"/>
      <c r="AB208" s="25"/>
      <c r="AC208" s="25"/>
      <c r="AP208" s="123" t="s">
        <v>214</v>
      </c>
      <c r="AR208" s="123" t="s">
        <v>145</v>
      </c>
      <c r="AS208" s="123" t="s">
        <v>67</v>
      </c>
      <c r="AW208" s="14" t="s">
        <v>144</v>
      </c>
      <c r="BC208" s="124" t="e">
        <f>IF(L208="základní",#REF!,0)</f>
        <v>#REF!</v>
      </c>
      <c r="BD208" s="124">
        <f>IF(L208="snížená",#REF!,0)</f>
        <v>0</v>
      </c>
      <c r="BE208" s="124">
        <f>IF(L208="zákl. přenesená",#REF!,0)</f>
        <v>0</v>
      </c>
      <c r="BF208" s="124">
        <f>IF(L208="sníž. přenesená",#REF!,0)</f>
        <v>0</v>
      </c>
      <c r="BG208" s="124">
        <f>IF(L208="nulová",#REF!,0)</f>
        <v>0</v>
      </c>
      <c r="BH208" s="14" t="s">
        <v>65</v>
      </c>
      <c r="BI208" s="124" t="e">
        <f>ROUND(#REF!*H208,2)</f>
        <v>#REF!</v>
      </c>
      <c r="BJ208" s="14" t="s">
        <v>214</v>
      </c>
      <c r="BK208" s="123" t="s">
        <v>854</v>
      </c>
    </row>
    <row r="209" spans="1:63" s="2" customFormat="1" ht="24.2" customHeight="1" x14ac:dyDescent="0.2">
      <c r="A209" s="25"/>
      <c r="B209" s="112"/>
      <c r="C209" s="113" t="s">
        <v>423</v>
      </c>
      <c r="D209" s="113" t="s">
        <v>145</v>
      </c>
      <c r="E209" s="114" t="s">
        <v>855</v>
      </c>
      <c r="F209" s="115" t="s">
        <v>856</v>
      </c>
      <c r="G209" s="116" t="s">
        <v>339</v>
      </c>
      <c r="H209" s="117">
        <v>43.662999999999997</v>
      </c>
      <c r="I209" s="118"/>
      <c r="J209" s="26"/>
      <c r="K209" s="119" t="s">
        <v>1</v>
      </c>
      <c r="L209" s="120" t="s">
        <v>37</v>
      </c>
      <c r="M209" s="121">
        <v>0</v>
      </c>
      <c r="N209" s="121">
        <f t="shared" si="9"/>
        <v>0</v>
      </c>
      <c r="O209" s="121">
        <v>0</v>
      </c>
      <c r="P209" s="121">
        <f t="shared" si="10"/>
        <v>0</v>
      </c>
      <c r="Q209" s="121">
        <v>0</v>
      </c>
      <c r="R209" s="122">
        <f t="shared" si="11"/>
        <v>0</v>
      </c>
      <c r="S209" s="25"/>
      <c r="T209" s="25"/>
      <c r="U209" s="25"/>
      <c r="V209" s="25"/>
      <c r="W209" s="25"/>
      <c r="X209" s="25"/>
      <c r="Y209" s="25"/>
      <c r="Z209" s="25"/>
      <c r="AA209" s="25"/>
      <c r="AB209" s="25"/>
      <c r="AC209" s="25"/>
      <c r="AP209" s="123" t="s">
        <v>214</v>
      </c>
      <c r="AR209" s="123" t="s">
        <v>145</v>
      </c>
      <c r="AS209" s="123" t="s">
        <v>67</v>
      </c>
      <c r="AW209" s="14" t="s">
        <v>144</v>
      </c>
      <c r="BC209" s="124" t="e">
        <f>IF(L209="základní",#REF!,0)</f>
        <v>#REF!</v>
      </c>
      <c r="BD209" s="124">
        <f>IF(L209="snížená",#REF!,0)</f>
        <v>0</v>
      </c>
      <c r="BE209" s="124">
        <f>IF(L209="zákl. přenesená",#REF!,0)</f>
        <v>0</v>
      </c>
      <c r="BF209" s="124">
        <f>IF(L209="sníž. přenesená",#REF!,0)</f>
        <v>0</v>
      </c>
      <c r="BG209" s="124">
        <f>IF(L209="nulová",#REF!,0)</f>
        <v>0</v>
      </c>
      <c r="BH209" s="14" t="s">
        <v>65</v>
      </c>
      <c r="BI209" s="124" t="e">
        <f>ROUND(#REF!*H209,2)</f>
        <v>#REF!</v>
      </c>
      <c r="BJ209" s="14" t="s">
        <v>214</v>
      </c>
      <c r="BK209" s="123" t="s">
        <v>857</v>
      </c>
    </row>
    <row r="210" spans="1:63" s="12" customFormat="1" ht="22.9" customHeight="1" x14ac:dyDescent="0.2">
      <c r="B210" s="103"/>
      <c r="D210" s="104" t="s">
        <v>56</v>
      </c>
      <c r="E210" s="125" t="s">
        <v>858</v>
      </c>
      <c r="F210" s="125" t="s">
        <v>859</v>
      </c>
      <c r="J210" s="103"/>
      <c r="K210" s="106"/>
      <c r="L210" s="107"/>
      <c r="M210" s="107"/>
      <c r="N210" s="108">
        <f>SUM(N211:N214)</f>
        <v>3.2461000000000002</v>
      </c>
      <c r="O210" s="107"/>
      <c r="P210" s="108">
        <f>SUM(P211:P214)</f>
        <v>3.0982000000000002E-3</v>
      </c>
      <c r="Q210" s="107"/>
      <c r="R210" s="109">
        <f>SUM(R211:R214)</f>
        <v>0</v>
      </c>
      <c r="AP210" s="104" t="s">
        <v>67</v>
      </c>
      <c r="AR210" s="110" t="s">
        <v>56</v>
      </c>
      <c r="AS210" s="110" t="s">
        <v>65</v>
      </c>
      <c r="AW210" s="104" t="s">
        <v>144</v>
      </c>
      <c r="BI210" s="111" t="e">
        <f>SUM(BI211:BI214)</f>
        <v>#REF!</v>
      </c>
    </row>
    <row r="211" spans="1:63" s="2" customFormat="1" ht="24.2" customHeight="1" x14ac:dyDescent="0.2">
      <c r="A211" s="25"/>
      <c r="B211" s="112"/>
      <c r="C211" s="113" t="s">
        <v>427</v>
      </c>
      <c r="D211" s="113" t="s">
        <v>145</v>
      </c>
      <c r="E211" s="114" t="s">
        <v>860</v>
      </c>
      <c r="F211" s="115" t="s">
        <v>861</v>
      </c>
      <c r="G211" s="116" t="s">
        <v>169</v>
      </c>
      <c r="H211" s="117">
        <v>0.73799999999999999</v>
      </c>
      <c r="I211" s="118"/>
      <c r="J211" s="26"/>
      <c r="K211" s="119" t="s">
        <v>1</v>
      </c>
      <c r="L211" s="120" t="s">
        <v>37</v>
      </c>
      <c r="M211" s="121">
        <v>0</v>
      </c>
      <c r="N211" s="121">
        <f>M211*H211</f>
        <v>0</v>
      </c>
      <c r="O211" s="121">
        <v>0</v>
      </c>
      <c r="P211" s="121">
        <f>O211*H211</f>
        <v>0</v>
      </c>
      <c r="Q211" s="121">
        <v>0</v>
      </c>
      <c r="R211" s="122">
        <f>Q211*H211</f>
        <v>0</v>
      </c>
      <c r="S211" s="25"/>
      <c r="T211" s="25"/>
      <c r="U211" s="25"/>
      <c r="V211" s="25"/>
      <c r="W211" s="25"/>
      <c r="X211" s="25"/>
      <c r="Y211" s="25"/>
      <c r="Z211" s="25"/>
      <c r="AA211" s="25"/>
      <c r="AB211" s="25"/>
      <c r="AC211" s="25"/>
      <c r="AP211" s="123" t="s">
        <v>214</v>
      </c>
      <c r="AR211" s="123" t="s">
        <v>145</v>
      </c>
      <c r="AS211" s="123" t="s">
        <v>67</v>
      </c>
      <c r="AW211" s="14" t="s">
        <v>144</v>
      </c>
      <c r="BC211" s="124" t="e">
        <f>IF(L211="základní",#REF!,0)</f>
        <v>#REF!</v>
      </c>
      <c r="BD211" s="124">
        <f>IF(L211="snížená",#REF!,0)</f>
        <v>0</v>
      </c>
      <c r="BE211" s="124">
        <f>IF(L211="zákl. přenesená",#REF!,0)</f>
        <v>0</v>
      </c>
      <c r="BF211" s="124">
        <f>IF(L211="sníž. přenesená",#REF!,0)</f>
        <v>0</v>
      </c>
      <c r="BG211" s="124">
        <f>IF(L211="nulová",#REF!,0)</f>
        <v>0</v>
      </c>
      <c r="BH211" s="14" t="s">
        <v>65</v>
      </c>
      <c r="BI211" s="124" t="e">
        <f>ROUND(#REF!*H211,2)</f>
        <v>#REF!</v>
      </c>
      <c r="BJ211" s="14" t="s">
        <v>214</v>
      </c>
      <c r="BK211" s="123" t="s">
        <v>862</v>
      </c>
    </row>
    <row r="212" spans="1:63" s="2" customFormat="1" ht="16.5" customHeight="1" x14ac:dyDescent="0.2">
      <c r="A212" s="25"/>
      <c r="B212" s="112"/>
      <c r="C212" s="113" t="s">
        <v>431</v>
      </c>
      <c r="D212" s="113" t="s">
        <v>145</v>
      </c>
      <c r="E212" s="114" t="s">
        <v>863</v>
      </c>
      <c r="F212" s="115" t="s">
        <v>864</v>
      </c>
      <c r="G212" s="116" t="s">
        <v>162</v>
      </c>
      <c r="H212" s="117">
        <v>2.2130000000000001</v>
      </c>
      <c r="I212" s="118"/>
      <c r="J212" s="26"/>
      <c r="K212" s="119" t="s">
        <v>1</v>
      </c>
      <c r="L212" s="120" t="s">
        <v>37</v>
      </c>
      <c r="M212" s="121">
        <v>1.1000000000000001</v>
      </c>
      <c r="N212" s="121">
        <f>M212*H212</f>
        <v>2.4343000000000004</v>
      </c>
      <c r="O212" s="121">
        <v>0</v>
      </c>
      <c r="P212" s="121">
        <f>O212*H212</f>
        <v>0</v>
      </c>
      <c r="Q212" s="121">
        <v>0</v>
      </c>
      <c r="R212" s="122">
        <f>Q212*H212</f>
        <v>0</v>
      </c>
      <c r="S212" s="25"/>
      <c r="T212" s="25"/>
      <c r="U212" s="25"/>
      <c r="V212" s="25"/>
      <c r="W212" s="25"/>
      <c r="X212" s="25"/>
      <c r="Y212" s="25"/>
      <c r="Z212" s="25"/>
      <c r="AA212" s="25"/>
      <c r="AB212" s="25"/>
      <c r="AC212" s="25"/>
      <c r="AP212" s="123" t="s">
        <v>214</v>
      </c>
      <c r="AR212" s="123" t="s">
        <v>145</v>
      </c>
      <c r="AS212" s="123" t="s">
        <v>67</v>
      </c>
      <c r="AW212" s="14" t="s">
        <v>144</v>
      </c>
      <c r="BC212" s="124" t="e">
        <f>IF(L212="základní",#REF!,0)</f>
        <v>#REF!</v>
      </c>
      <c r="BD212" s="124">
        <f>IF(L212="snížená",#REF!,0)</f>
        <v>0</v>
      </c>
      <c r="BE212" s="124">
        <f>IF(L212="zákl. přenesená",#REF!,0)</f>
        <v>0</v>
      </c>
      <c r="BF212" s="124">
        <f>IF(L212="sníž. přenesená",#REF!,0)</f>
        <v>0</v>
      </c>
      <c r="BG212" s="124">
        <f>IF(L212="nulová",#REF!,0)</f>
        <v>0</v>
      </c>
      <c r="BH212" s="14" t="s">
        <v>65</v>
      </c>
      <c r="BI212" s="124" t="e">
        <f>ROUND(#REF!*H212,2)</f>
        <v>#REF!</v>
      </c>
      <c r="BJ212" s="14" t="s">
        <v>214</v>
      </c>
      <c r="BK212" s="123" t="s">
        <v>865</v>
      </c>
    </row>
    <row r="213" spans="1:63" s="2" customFormat="1" ht="37.9" customHeight="1" x14ac:dyDescent="0.2">
      <c r="A213" s="25"/>
      <c r="B213" s="112"/>
      <c r="C213" s="126" t="s">
        <v>435</v>
      </c>
      <c r="D213" s="126" t="s">
        <v>242</v>
      </c>
      <c r="E213" s="127" t="s">
        <v>866</v>
      </c>
      <c r="F213" s="128" t="s">
        <v>867</v>
      </c>
      <c r="G213" s="129" t="s">
        <v>162</v>
      </c>
      <c r="H213" s="130">
        <v>2.2130000000000001</v>
      </c>
      <c r="I213" s="131"/>
      <c r="J213" s="132"/>
      <c r="K213" s="133" t="s">
        <v>1</v>
      </c>
      <c r="L213" s="134" t="s">
        <v>37</v>
      </c>
      <c r="M213" s="121">
        <v>0</v>
      </c>
      <c r="N213" s="121">
        <f>M213*H213</f>
        <v>0</v>
      </c>
      <c r="O213" s="121">
        <v>1.4E-3</v>
      </c>
      <c r="P213" s="121">
        <f>O213*H213</f>
        <v>3.0982000000000002E-3</v>
      </c>
      <c r="Q213" s="121">
        <v>0</v>
      </c>
      <c r="R213" s="122">
        <f>Q213*H213</f>
        <v>0</v>
      </c>
      <c r="S213" s="25"/>
      <c r="T213" s="25"/>
      <c r="U213" s="25"/>
      <c r="V213" s="25"/>
      <c r="W213" s="25"/>
      <c r="X213" s="25"/>
      <c r="Y213" s="25"/>
      <c r="Z213" s="25"/>
      <c r="AA213" s="25"/>
      <c r="AB213" s="25"/>
      <c r="AC213" s="25"/>
      <c r="AP213" s="123" t="s">
        <v>267</v>
      </c>
      <c r="AR213" s="123" t="s">
        <v>242</v>
      </c>
      <c r="AS213" s="123" t="s">
        <v>67</v>
      </c>
      <c r="AW213" s="14" t="s">
        <v>144</v>
      </c>
      <c r="BC213" s="124" t="e">
        <f>IF(L213="základní",#REF!,0)</f>
        <v>#REF!</v>
      </c>
      <c r="BD213" s="124">
        <f>IF(L213="snížená",#REF!,0)</f>
        <v>0</v>
      </c>
      <c r="BE213" s="124">
        <f>IF(L213="zákl. přenesená",#REF!,0)</f>
        <v>0</v>
      </c>
      <c r="BF213" s="124">
        <f>IF(L213="sníž. přenesená",#REF!,0)</f>
        <v>0</v>
      </c>
      <c r="BG213" s="124">
        <f>IF(L213="nulová",#REF!,0)</f>
        <v>0</v>
      </c>
      <c r="BH213" s="14" t="s">
        <v>65</v>
      </c>
      <c r="BI213" s="124" t="e">
        <f>ROUND(#REF!*H213,2)</f>
        <v>#REF!</v>
      </c>
      <c r="BJ213" s="14" t="s">
        <v>214</v>
      </c>
      <c r="BK213" s="123" t="s">
        <v>868</v>
      </c>
    </row>
    <row r="214" spans="1:63" s="2" customFormat="1" ht="24.2" customHeight="1" x14ac:dyDescent="0.2">
      <c r="A214" s="25"/>
      <c r="B214" s="112"/>
      <c r="C214" s="113" t="s">
        <v>439</v>
      </c>
      <c r="D214" s="113" t="s">
        <v>145</v>
      </c>
      <c r="E214" s="114" t="s">
        <v>869</v>
      </c>
      <c r="F214" s="115" t="s">
        <v>870</v>
      </c>
      <c r="G214" s="116" t="s">
        <v>727</v>
      </c>
      <c r="H214" s="117">
        <v>0.73799999999999999</v>
      </c>
      <c r="I214" s="118"/>
      <c r="J214" s="26"/>
      <c r="K214" s="119" t="s">
        <v>1</v>
      </c>
      <c r="L214" s="120" t="s">
        <v>37</v>
      </c>
      <c r="M214" s="121">
        <v>1.1000000000000001</v>
      </c>
      <c r="N214" s="121">
        <f>M214*H214</f>
        <v>0.81180000000000008</v>
      </c>
      <c r="O214" s="121">
        <v>0</v>
      </c>
      <c r="P214" s="121">
        <f>O214*H214</f>
        <v>0</v>
      </c>
      <c r="Q214" s="121">
        <v>0</v>
      </c>
      <c r="R214" s="122">
        <f>Q214*H214</f>
        <v>0</v>
      </c>
      <c r="S214" s="25"/>
      <c r="T214" s="25"/>
      <c r="U214" s="25"/>
      <c r="V214" s="25"/>
      <c r="W214" s="25"/>
      <c r="X214" s="25"/>
      <c r="Y214" s="25"/>
      <c r="Z214" s="25"/>
      <c r="AA214" s="25"/>
      <c r="AB214" s="25"/>
      <c r="AC214" s="25"/>
      <c r="AP214" s="123" t="s">
        <v>214</v>
      </c>
      <c r="AR214" s="123" t="s">
        <v>145</v>
      </c>
      <c r="AS214" s="123" t="s">
        <v>67</v>
      </c>
      <c r="AW214" s="14" t="s">
        <v>144</v>
      </c>
      <c r="BC214" s="124" t="e">
        <f>IF(L214="základní",#REF!,0)</f>
        <v>#REF!</v>
      </c>
      <c r="BD214" s="124">
        <f>IF(L214="snížená",#REF!,0)</f>
        <v>0</v>
      </c>
      <c r="BE214" s="124">
        <f>IF(L214="zákl. přenesená",#REF!,0)</f>
        <v>0</v>
      </c>
      <c r="BF214" s="124">
        <f>IF(L214="sníž. přenesená",#REF!,0)</f>
        <v>0</v>
      </c>
      <c r="BG214" s="124">
        <f>IF(L214="nulová",#REF!,0)</f>
        <v>0</v>
      </c>
      <c r="BH214" s="14" t="s">
        <v>65</v>
      </c>
      <c r="BI214" s="124" t="e">
        <f>ROUND(#REF!*H214,2)</f>
        <v>#REF!</v>
      </c>
      <c r="BJ214" s="14" t="s">
        <v>214</v>
      </c>
      <c r="BK214" s="123" t="s">
        <v>871</v>
      </c>
    </row>
    <row r="215" spans="1:63" s="12" customFormat="1" ht="22.9" customHeight="1" x14ac:dyDescent="0.2">
      <c r="B215" s="103"/>
      <c r="D215" s="104" t="s">
        <v>56</v>
      </c>
      <c r="E215" s="125" t="s">
        <v>258</v>
      </c>
      <c r="F215" s="125" t="s">
        <v>872</v>
      </c>
      <c r="J215" s="103"/>
      <c r="K215" s="106"/>
      <c r="L215" s="107"/>
      <c r="M215" s="107"/>
      <c r="N215" s="108">
        <f>SUM(N216:N223)</f>
        <v>11.214560000000001</v>
      </c>
      <c r="O215" s="107"/>
      <c r="P215" s="108">
        <f>SUM(P216:P223)</f>
        <v>0.15991762000000001</v>
      </c>
      <c r="Q215" s="107"/>
      <c r="R215" s="109">
        <f>SUM(R216:R223)</f>
        <v>2.2133999999999999E-3</v>
      </c>
      <c r="AP215" s="104" t="s">
        <v>67</v>
      </c>
      <c r="AR215" s="110" t="s">
        <v>56</v>
      </c>
      <c r="AS215" s="110" t="s">
        <v>65</v>
      </c>
      <c r="AW215" s="104" t="s">
        <v>144</v>
      </c>
      <c r="BI215" s="111" t="e">
        <f>SUM(BI216:BI223)</f>
        <v>#REF!</v>
      </c>
    </row>
    <row r="216" spans="1:63" s="2" customFormat="1" ht="16.5" customHeight="1" x14ac:dyDescent="0.2">
      <c r="A216" s="25"/>
      <c r="B216" s="112"/>
      <c r="C216" s="113" t="s">
        <v>443</v>
      </c>
      <c r="D216" s="113" t="s">
        <v>145</v>
      </c>
      <c r="E216" s="114" t="s">
        <v>873</v>
      </c>
      <c r="F216" s="115" t="s">
        <v>874</v>
      </c>
      <c r="G216" s="116" t="s">
        <v>162</v>
      </c>
      <c r="H216" s="117">
        <v>3.6890000000000001</v>
      </c>
      <c r="I216" s="118"/>
      <c r="J216" s="26"/>
      <c r="K216" s="119" t="s">
        <v>1</v>
      </c>
      <c r="L216" s="120" t="s">
        <v>37</v>
      </c>
      <c r="M216" s="121">
        <v>0.44</v>
      </c>
      <c r="N216" s="121">
        <f t="shared" ref="N216:N223" si="12">M216*H216</f>
        <v>1.6231599999999999</v>
      </c>
      <c r="O216" s="121">
        <v>0</v>
      </c>
      <c r="P216" s="121">
        <f t="shared" ref="P216:P223" si="13">O216*H216</f>
        <v>0</v>
      </c>
      <c r="Q216" s="121">
        <v>5.9999999999999995E-4</v>
      </c>
      <c r="R216" s="122">
        <f t="shared" ref="R216:R223" si="14">Q216*H216</f>
        <v>2.2133999999999999E-3</v>
      </c>
      <c r="S216" s="25"/>
      <c r="T216" s="25"/>
      <c r="U216" s="25"/>
      <c r="V216" s="25"/>
      <c r="W216" s="25"/>
      <c r="X216" s="25"/>
      <c r="Y216" s="25"/>
      <c r="Z216" s="25"/>
      <c r="AA216" s="25"/>
      <c r="AB216" s="25"/>
      <c r="AC216" s="25"/>
      <c r="AP216" s="123" t="s">
        <v>214</v>
      </c>
      <c r="AR216" s="123" t="s">
        <v>145</v>
      </c>
      <c r="AS216" s="123" t="s">
        <v>67</v>
      </c>
      <c r="AW216" s="14" t="s">
        <v>144</v>
      </c>
      <c r="BC216" s="124" t="e">
        <f>IF(L216="základní",#REF!,0)</f>
        <v>#REF!</v>
      </c>
      <c r="BD216" s="124">
        <f>IF(L216="snížená",#REF!,0)</f>
        <v>0</v>
      </c>
      <c r="BE216" s="124">
        <f>IF(L216="zákl. přenesená",#REF!,0)</f>
        <v>0</v>
      </c>
      <c r="BF216" s="124">
        <f>IF(L216="sníž. přenesená",#REF!,0)</f>
        <v>0</v>
      </c>
      <c r="BG216" s="124">
        <f>IF(L216="nulová",#REF!,0)</f>
        <v>0</v>
      </c>
      <c r="BH216" s="14" t="s">
        <v>65</v>
      </c>
      <c r="BI216" s="124" t="e">
        <f>ROUND(#REF!*H216,2)</f>
        <v>#REF!</v>
      </c>
      <c r="BJ216" s="14" t="s">
        <v>214</v>
      </c>
      <c r="BK216" s="123" t="s">
        <v>875</v>
      </c>
    </row>
    <row r="217" spans="1:63" s="2" customFormat="1" ht="16.5" customHeight="1" x14ac:dyDescent="0.2">
      <c r="A217" s="25"/>
      <c r="B217" s="112"/>
      <c r="C217" s="113" t="s">
        <v>447</v>
      </c>
      <c r="D217" s="113" t="s">
        <v>145</v>
      </c>
      <c r="E217" s="114" t="s">
        <v>876</v>
      </c>
      <c r="F217" s="115" t="s">
        <v>877</v>
      </c>
      <c r="G217" s="116" t="s">
        <v>162</v>
      </c>
      <c r="H217" s="117">
        <v>3.6890000000000001</v>
      </c>
      <c r="I217" s="118"/>
      <c r="J217" s="26"/>
      <c r="K217" s="119" t="s">
        <v>1</v>
      </c>
      <c r="L217" s="120" t="s">
        <v>37</v>
      </c>
      <c r="M217" s="121">
        <v>0.8</v>
      </c>
      <c r="N217" s="121">
        <f t="shared" si="12"/>
        <v>2.9512</v>
      </c>
      <c r="O217" s="121">
        <v>0</v>
      </c>
      <c r="P217" s="121">
        <f t="shared" si="13"/>
        <v>0</v>
      </c>
      <c r="Q217" s="121">
        <v>0</v>
      </c>
      <c r="R217" s="122">
        <f t="shared" si="14"/>
        <v>0</v>
      </c>
      <c r="S217" s="25"/>
      <c r="T217" s="25"/>
      <c r="U217" s="25"/>
      <c r="V217" s="25"/>
      <c r="W217" s="25"/>
      <c r="X217" s="25"/>
      <c r="Y217" s="25"/>
      <c r="Z217" s="25"/>
      <c r="AA217" s="25"/>
      <c r="AB217" s="25"/>
      <c r="AC217" s="25"/>
      <c r="AP217" s="123" t="s">
        <v>214</v>
      </c>
      <c r="AR217" s="123" t="s">
        <v>145</v>
      </c>
      <c r="AS217" s="123" t="s">
        <v>67</v>
      </c>
      <c r="AW217" s="14" t="s">
        <v>144</v>
      </c>
      <c r="BC217" s="124" t="e">
        <f>IF(L217="základní",#REF!,0)</f>
        <v>#REF!</v>
      </c>
      <c r="BD217" s="124">
        <f>IF(L217="snížená",#REF!,0)</f>
        <v>0</v>
      </c>
      <c r="BE217" s="124">
        <f>IF(L217="zákl. přenesená",#REF!,0)</f>
        <v>0</v>
      </c>
      <c r="BF217" s="124">
        <f>IF(L217="sníž. přenesená",#REF!,0)</f>
        <v>0</v>
      </c>
      <c r="BG217" s="124">
        <f>IF(L217="nulová",#REF!,0)</f>
        <v>0</v>
      </c>
      <c r="BH217" s="14" t="s">
        <v>65</v>
      </c>
      <c r="BI217" s="124" t="e">
        <f>ROUND(#REF!*H217,2)</f>
        <v>#REF!</v>
      </c>
      <c r="BJ217" s="14" t="s">
        <v>214</v>
      </c>
      <c r="BK217" s="123" t="s">
        <v>878</v>
      </c>
    </row>
    <row r="218" spans="1:63" s="2" customFormat="1" ht="16.5" customHeight="1" x14ac:dyDescent="0.2">
      <c r="A218" s="25"/>
      <c r="B218" s="112"/>
      <c r="C218" s="113" t="s">
        <v>453</v>
      </c>
      <c r="D218" s="113" t="s">
        <v>145</v>
      </c>
      <c r="E218" s="114" t="s">
        <v>879</v>
      </c>
      <c r="F218" s="115" t="s">
        <v>880</v>
      </c>
      <c r="G218" s="116" t="s">
        <v>198</v>
      </c>
      <c r="H218" s="117">
        <v>295.11900000000003</v>
      </c>
      <c r="I218" s="118"/>
      <c r="J218" s="26"/>
      <c r="K218" s="119" t="s">
        <v>1</v>
      </c>
      <c r="L218" s="120" t="s">
        <v>37</v>
      </c>
      <c r="M218" s="121">
        <v>0</v>
      </c>
      <c r="N218" s="121">
        <f t="shared" si="12"/>
        <v>0</v>
      </c>
      <c r="O218" s="121">
        <v>0</v>
      </c>
      <c r="P218" s="121">
        <f t="shared" si="13"/>
        <v>0</v>
      </c>
      <c r="Q218" s="121">
        <v>0</v>
      </c>
      <c r="R218" s="122">
        <f t="shared" si="14"/>
        <v>0</v>
      </c>
      <c r="S218" s="25"/>
      <c r="T218" s="25"/>
      <c r="U218" s="25"/>
      <c r="V218" s="25"/>
      <c r="W218" s="25"/>
      <c r="X218" s="25"/>
      <c r="Y218" s="25"/>
      <c r="Z218" s="25"/>
      <c r="AA218" s="25"/>
      <c r="AB218" s="25"/>
      <c r="AC218" s="25"/>
      <c r="AP218" s="123" t="s">
        <v>143</v>
      </c>
      <c r="AR218" s="123" t="s">
        <v>145</v>
      </c>
      <c r="AS218" s="123" t="s">
        <v>67</v>
      </c>
      <c r="AW218" s="14" t="s">
        <v>144</v>
      </c>
      <c r="BC218" s="124" t="e">
        <f>IF(L218="základní",#REF!,0)</f>
        <v>#REF!</v>
      </c>
      <c r="BD218" s="124">
        <f>IF(L218="snížená",#REF!,0)</f>
        <v>0</v>
      </c>
      <c r="BE218" s="124">
        <f>IF(L218="zákl. přenesená",#REF!,0)</f>
        <v>0</v>
      </c>
      <c r="BF218" s="124">
        <f>IF(L218="sníž. přenesená",#REF!,0)</f>
        <v>0</v>
      </c>
      <c r="BG218" s="124">
        <f>IF(L218="nulová",#REF!,0)</f>
        <v>0</v>
      </c>
      <c r="BH218" s="14" t="s">
        <v>65</v>
      </c>
      <c r="BI218" s="124" t="e">
        <f>ROUND(#REF!*H218,2)</f>
        <v>#REF!</v>
      </c>
      <c r="BJ218" s="14" t="s">
        <v>143</v>
      </c>
      <c r="BK218" s="123" t="s">
        <v>881</v>
      </c>
    </row>
    <row r="219" spans="1:63" s="2" customFormat="1" ht="16.5" customHeight="1" x14ac:dyDescent="0.2">
      <c r="A219" s="25"/>
      <c r="B219" s="112"/>
      <c r="C219" s="126" t="s">
        <v>457</v>
      </c>
      <c r="D219" s="126" t="s">
        <v>242</v>
      </c>
      <c r="E219" s="127" t="s">
        <v>882</v>
      </c>
      <c r="F219" s="128" t="s">
        <v>883</v>
      </c>
      <c r="G219" s="129" t="s">
        <v>198</v>
      </c>
      <c r="H219" s="130">
        <v>295.11900000000003</v>
      </c>
      <c r="I219" s="131"/>
      <c r="J219" s="132"/>
      <c r="K219" s="133" t="s">
        <v>1</v>
      </c>
      <c r="L219" s="134" t="s">
        <v>37</v>
      </c>
      <c r="M219" s="121">
        <v>0</v>
      </c>
      <c r="N219" s="121">
        <f t="shared" si="12"/>
        <v>0</v>
      </c>
      <c r="O219" s="121">
        <v>2.5999999999999998E-4</v>
      </c>
      <c r="P219" s="121">
        <f t="shared" si="13"/>
        <v>7.6730939999999997E-2</v>
      </c>
      <c r="Q219" s="121">
        <v>0</v>
      </c>
      <c r="R219" s="122">
        <f t="shared" si="14"/>
        <v>0</v>
      </c>
      <c r="S219" s="25"/>
      <c r="T219" s="25"/>
      <c r="U219" s="25"/>
      <c r="V219" s="25"/>
      <c r="W219" s="25"/>
      <c r="X219" s="25"/>
      <c r="Y219" s="25"/>
      <c r="Z219" s="25"/>
      <c r="AA219" s="25"/>
      <c r="AB219" s="25"/>
      <c r="AC219" s="25"/>
      <c r="AP219" s="123" t="s">
        <v>180</v>
      </c>
      <c r="AR219" s="123" t="s">
        <v>242</v>
      </c>
      <c r="AS219" s="123" t="s">
        <v>67</v>
      </c>
      <c r="AW219" s="14" t="s">
        <v>144</v>
      </c>
      <c r="BC219" s="124" t="e">
        <f>IF(L219="základní",#REF!,0)</f>
        <v>#REF!</v>
      </c>
      <c r="BD219" s="124">
        <f>IF(L219="snížená",#REF!,0)</f>
        <v>0</v>
      </c>
      <c r="BE219" s="124">
        <f>IF(L219="zákl. přenesená",#REF!,0)</f>
        <v>0</v>
      </c>
      <c r="BF219" s="124">
        <f>IF(L219="sníž. přenesená",#REF!,0)</f>
        <v>0</v>
      </c>
      <c r="BG219" s="124">
        <f>IF(L219="nulová",#REF!,0)</f>
        <v>0</v>
      </c>
      <c r="BH219" s="14" t="s">
        <v>65</v>
      </c>
      <c r="BI219" s="124" t="e">
        <f>ROUND(#REF!*H219,2)</f>
        <v>#REF!</v>
      </c>
      <c r="BJ219" s="14" t="s">
        <v>143</v>
      </c>
      <c r="BK219" s="123" t="s">
        <v>884</v>
      </c>
    </row>
    <row r="220" spans="1:63" s="2" customFormat="1" ht="16.5" customHeight="1" x14ac:dyDescent="0.2">
      <c r="A220" s="25"/>
      <c r="B220" s="112"/>
      <c r="C220" s="113" t="s">
        <v>461</v>
      </c>
      <c r="D220" s="113" t="s">
        <v>145</v>
      </c>
      <c r="E220" s="114" t="s">
        <v>885</v>
      </c>
      <c r="F220" s="115" t="s">
        <v>886</v>
      </c>
      <c r="G220" s="116" t="s">
        <v>198</v>
      </c>
      <c r="H220" s="117">
        <v>2582.2910000000002</v>
      </c>
      <c r="I220" s="118"/>
      <c r="J220" s="26"/>
      <c r="K220" s="119" t="s">
        <v>1</v>
      </c>
      <c r="L220" s="120" t="s">
        <v>37</v>
      </c>
      <c r="M220" s="121">
        <v>0</v>
      </c>
      <c r="N220" s="121">
        <f t="shared" si="12"/>
        <v>0</v>
      </c>
      <c r="O220" s="121">
        <v>0</v>
      </c>
      <c r="P220" s="121">
        <f t="shared" si="13"/>
        <v>0</v>
      </c>
      <c r="Q220" s="121">
        <v>0</v>
      </c>
      <c r="R220" s="122">
        <f t="shared" si="14"/>
        <v>0</v>
      </c>
      <c r="S220" s="25"/>
      <c r="T220" s="25"/>
      <c r="U220" s="25"/>
      <c r="V220" s="25"/>
      <c r="W220" s="25"/>
      <c r="X220" s="25"/>
      <c r="Y220" s="25"/>
      <c r="Z220" s="25"/>
      <c r="AA220" s="25"/>
      <c r="AB220" s="25"/>
      <c r="AC220" s="25"/>
      <c r="AP220" s="123" t="s">
        <v>214</v>
      </c>
      <c r="AR220" s="123" t="s">
        <v>145</v>
      </c>
      <c r="AS220" s="123" t="s">
        <v>67</v>
      </c>
      <c r="AW220" s="14" t="s">
        <v>144</v>
      </c>
      <c r="BC220" s="124" t="e">
        <f>IF(L220="základní",#REF!,0)</f>
        <v>#REF!</v>
      </c>
      <c r="BD220" s="124">
        <f>IF(L220="snížená",#REF!,0)</f>
        <v>0</v>
      </c>
      <c r="BE220" s="124">
        <f>IF(L220="zákl. přenesená",#REF!,0)</f>
        <v>0</v>
      </c>
      <c r="BF220" s="124">
        <f>IF(L220="sníž. přenesená",#REF!,0)</f>
        <v>0</v>
      </c>
      <c r="BG220" s="124">
        <f>IF(L220="nulová",#REF!,0)</f>
        <v>0</v>
      </c>
      <c r="BH220" s="14" t="s">
        <v>65</v>
      </c>
      <c r="BI220" s="124" t="e">
        <f>ROUND(#REF!*H220,2)</f>
        <v>#REF!</v>
      </c>
      <c r="BJ220" s="14" t="s">
        <v>214</v>
      </c>
      <c r="BK220" s="123" t="s">
        <v>887</v>
      </c>
    </row>
    <row r="221" spans="1:63" s="2" customFormat="1" ht="24.2" customHeight="1" x14ac:dyDescent="0.2">
      <c r="A221" s="25"/>
      <c r="B221" s="112"/>
      <c r="C221" s="126" t="s">
        <v>465</v>
      </c>
      <c r="D221" s="126" t="s">
        <v>242</v>
      </c>
      <c r="E221" s="127" t="s">
        <v>888</v>
      </c>
      <c r="F221" s="128" t="s">
        <v>889</v>
      </c>
      <c r="G221" s="129" t="s">
        <v>198</v>
      </c>
      <c r="H221" s="130">
        <v>2711.4059999999999</v>
      </c>
      <c r="I221" s="131"/>
      <c r="J221" s="132"/>
      <c r="K221" s="133" t="s">
        <v>1</v>
      </c>
      <c r="L221" s="134" t="s">
        <v>37</v>
      </c>
      <c r="M221" s="121">
        <v>0</v>
      </c>
      <c r="N221" s="121">
        <f t="shared" si="12"/>
        <v>0</v>
      </c>
      <c r="O221" s="121">
        <v>3.0000000000000001E-5</v>
      </c>
      <c r="P221" s="121">
        <f t="shared" si="13"/>
        <v>8.134218E-2</v>
      </c>
      <c r="Q221" s="121">
        <v>0</v>
      </c>
      <c r="R221" s="122">
        <f t="shared" si="14"/>
        <v>0</v>
      </c>
      <c r="S221" s="25"/>
      <c r="T221" s="25"/>
      <c r="U221" s="25"/>
      <c r="V221" s="25"/>
      <c r="W221" s="25"/>
      <c r="X221" s="25"/>
      <c r="Y221" s="25"/>
      <c r="Z221" s="25"/>
      <c r="AA221" s="25"/>
      <c r="AB221" s="25"/>
      <c r="AC221" s="25"/>
      <c r="AP221" s="123" t="s">
        <v>890</v>
      </c>
      <c r="AR221" s="123" t="s">
        <v>242</v>
      </c>
      <c r="AS221" s="123" t="s">
        <v>67</v>
      </c>
      <c r="AW221" s="14" t="s">
        <v>144</v>
      </c>
      <c r="BC221" s="124" t="e">
        <f>IF(L221="základní",#REF!,0)</f>
        <v>#REF!</v>
      </c>
      <c r="BD221" s="124">
        <f>IF(L221="snížená",#REF!,0)</f>
        <v>0</v>
      </c>
      <c r="BE221" s="124">
        <f>IF(L221="zákl. přenesená",#REF!,0)</f>
        <v>0</v>
      </c>
      <c r="BF221" s="124">
        <f>IF(L221="sníž. přenesená",#REF!,0)</f>
        <v>0</v>
      </c>
      <c r="BG221" s="124">
        <f>IF(L221="nulová",#REF!,0)</f>
        <v>0</v>
      </c>
      <c r="BH221" s="14" t="s">
        <v>65</v>
      </c>
      <c r="BI221" s="124" t="e">
        <f>ROUND(#REF!*H221,2)</f>
        <v>#REF!</v>
      </c>
      <c r="BJ221" s="14" t="s">
        <v>890</v>
      </c>
      <c r="BK221" s="123" t="s">
        <v>891</v>
      </c>
    </row>
    <row r="222" spans="1:63" s="2" customFormat="1" ht="24.2" customHeight="1" x14ac:dyDescent="0.2">
      <c r="A222" s="25"/>
      <c r="B222" s="112"/>
      <c r="C222" s="113" t="s">
        <v>469</v>
      </c>
      <c r="D222" s="113" t="s">
        <v>145</v>
      </c>
      <c r="E222" s="114" t="s">
        <v>892</v>
      </c>
      <c r="F222" s="115" t="s">
        <v>893</v>
      </c>
      <c r="G222" s="116" t="s">
        <v>162</v>
      </c>
      <c r="H222" s="117">
        <v>36.89</v>
      </c>
      <c r="I222" s="118"/>
      <c r="J222" s="26"/>
      <c r="K222" s="119" t="s">
        <v>1</v>
      </c>
      <c r="L222" s="120" t="s">
        <v>37</v>
      </c>
      <c r="M222" s="121">
        <v>0.18</v>
      </c>
      <c r="N222" s="121">
        <f t="shared" si="12"/>
        <v>6.6402000000000001</v>
      </c>
      <c r="O222" s="121">
        <v>0</v>
      </c>
      <c r="P222" s="121">
        <f t="shared" si="13"/>
        <v>0</v>
      </c>
      <c r="Q222" s="121">
        <v>0</v>
      </c>
      <c r="R222" s="122">
        <f t="shared" si="14"/>
        <v>0</v>
      </c>
      <c r="S222" s="25"/>
      <c r="T222" s="25"/>
      <c r="U222" s="25"/>
      <c r="V222" s="25"/>
      <c r="W222" s="25"/>
      <c r="X222" s="25"/>
      <c r="Y222" s="25"/>
      <c r="Z222" s="25"/>
      <c r="AA222" s="25"/>
      <c r="AB222" s="25"/>
      <c r="AC222" s="25"/>
      <c r="AP222" s="123" t="s">
        <v>214</v>
      </c>
      <c r="AR222" s="123" t="s">
        <v>145</v>
      </c>
      <c r="AS222" s="123" t="s">
        <v>67</v>
      </c>
      <c r="AW222" s="14" t="s">
        <v>144</v>
      </c>
      <c r="BC222" s="124" t="e">
        <f>IF(L222="základní",#REF!,0)</f>
        <v>#REF!</v>
      </c>
      <c r="BD222" s="124">
        <f>IF(L222="snížená",#REF!,0)</f>
        <v>0</v>
      </c>
      <c r="BE222" s="124">
        <f>IF(L222="zákl. přenesená",#REF!,0)</f>
        <v>0</v>
      </c>
      <c r="BF222" s="124">
        <f>IF(L222="sníž. přenesená",#REF!,0)</f>
        <v>0</v>
      </c>
      <c r="BG222" s="124">
        <f>IF(L222="nulová",#REF!,0)</f>
        <v>0</v>
      </c>
      <c r="BH222" s="14" t="s">
        <v>65</v>
      </c>
      <c r="BI222" s="124" t="e">
        <f>ROUND(#REF!*H222,2)</f>
        <v>#REF!</v>
      </c>
      <c r="BJ222" s="14" t="s">
        <v>214</v>
      </c>
      <c r="BK222" s="123" t="s">
        <v>894</v>
      </c>
    </row>
    <row r="223" spans="1:63" s="2" customFormat="1" ht="24.2" customHeight="1" x14ac:dyDescent="0.2">
      <c r="A223" s="25"/>
      <c r="B223" s="112"/>
      <c r="C223" s="126" t="s">
        <v>473</v>
      </c>
      <c r="D223" s="126" t="s">
        <v>242</v>
      </c>
      <c r="E223" s="127" t="s">
        <v>895</v>
      </c>
      <c r="F223" s="128" t="s">
        <v>896</v>
      </c>
      <c r="G223" s="129" t="s">
        <v>162</v>
      </c>
      <c r="H223" s="130">
        <v>36.89</v>
      </c>
      <c r="I223" s="131"/>
      <c r="J223" s="132"/>
      <c r="K223" s="133" t="s">
        <v>1</v>
      </c>
      <c r="L223" s="134" t="s">
        <v>37</v>
      </c>
      <c r="M223" s="121">
        <v>0</v>
      </c>
      <c r="N223" s="121">
        <f t="shared" si="12"/>
        <v>0</v>
      </c>
      <c r="O223" s="121">
        <v>5.0000000000000002E-5</v>
      </c>
      <c r="P223" s="121">
        <f t="shared" si="13"/>
        <v>1.8445000000000002E-3</v>
      </c>
      <c r="Q223" s="121">
        <v>0</v>
      </c>
      <c r="R223" s="122">
        <f t="shared" si="14"/>
        <v>0</v>
      </c>
      <c r="S223" s="25"/>
      <c r="T223" s="25"/>
      <c r="U223" s="25"/>
      <c r="V223" s="25"/>
      <c r="W223" s="25"/>
      <c r="X223" s="25"/>
      <c r="Y223" s="25"/>
      <c r="Z223" s="25"/>
      <c r="AA223" s="25"/>
      <c r="AB223" s="25"/>
      <c r="AC223" s="25"/>
      <c r="AP223" s="123" t="s">
        <v>890</v>
      </c>
      <c r="AR223" s="123" t="s">
        <v>242</v>
      </c>
      <c r="AS223" s="123" t="s">
        <v>67</v>
      </c>
      <c r="AW223" s="14" t="s">
        <v>144</v>
      </c>
      <c r="BC223" s="124" t="e">
        <f>IF(L223="základní",#REF!,0)</f>
        <v>#REF!</v>
      </c>
      <c r="BD223" s="124">
        <f>IF(L223="snížená",#REF!,0)</f>
        <v>0</v>
      </c>
      <c r="BE223" s="124">
        <f>IF(L223="zákl. přenesená",#REF!,0)</f>
        <v>0</v>
      </c>
      <c r="BF223" s="124">
        <f>IF(L223="sníž. přenesená",#REF!,0)</f>
        <v>0</v>
      </c>
      <c r="BG223" s="124">
        <f>IF(L223="nulová",#REF!,0)</f>
        <v>0</v>
      </c>
      <c r="BH223" s="14" t="s">
        <v>65</v>
      </c>
      <c r="BI223" s="124" t="e">
        <f>ROUND(#REF!*H223,2)</f>
        <v>#REF!</v>
      </c>
      <c r="BJ223" s="14" t="s">
        <v>890</v>
      </c>
      <c r="BK223" s="123" t="s">
        <v>897</v>
      </c>
    </row>
    <row r="224" spans="1:63" s="12" customFormat="1" ht="22.9" customHeight="1" x14ac:dyDescent="0.2">
      <c r="B224" s="103"/>
      <c r="D224" s="104" t="s">
        <v>56</v>
      </c>
      <c r="E224" s="125" t="s">
        <v>898</v>
      </c>
      <c r="F224" s="125" t="s">
        <v>899</v>
      </c>
      <c r="J224" s="103"/>
      <c r="K224" s="106"/>
      <c r="L224" s="107"/>
      <c r="M224" s="107"/>
      <c r="N224" s="108">
        <f>SUM(N225:N226)</f>
        <v>1.6466580000000002</v>
      </c>
      <c r="O224" s="107"/>
      <c r="P224" s="108">
        <f>SUM(P225:P226)</f>
        <v>0</v>
      </c>
      <c r="Q224" s="107"/>
      <c r="R224" s="109">
        <f>SUM(R225:R226)</f>
        <v>0</v>
      </c>
      <c r="AP224" s="104" t="s">
        <v>67</v>
      </c>
      <c r="AR224" s="110" t="s">
        <v>56</v>
      </c>
      <c r="AS224" s="110" t="s">
        <v>65</v>
      </c>
      <c r="AW224" s="104" t="s">
        <v>144</v>
      </c>
      <c r="BI224" s="111" t="e">
        <f>SUM(BI225:BI226)</f>
        <v>#REF!</v>
      </c>
    </row>
    <row r="225" spans="1:63" s="2" customFormat="1" ht="16.5" customHeight="1" x14ac:dyDescent="0.2">
      <c r="A225" s="25"/>
      <c r="B225" s="112"/>
      <c r="C225" s="113" t="s">
        <v>477</v>
      </c>
      <c r="D225" s="113" t="s">
        <v>145</v>
      </c>
      <c r="E225" s="114" t="s">
        <v>900</v>
      </c>
      <c r="F225" s="115" t="s">
        <v>901</v>
      </c>
      <c r="G225" s="116" t="s">
        <v>162</v>
      </c>
      <c r="H225" s="117">
        <v>2.9510000000000001</v>
      </c>
      <c r="I225" s="118"/>
      <c r="J225" s="26"/>
      <c r="K225" s="119" t="s">
        <v>1</v>
      </c>
      <c r="L225" s="120" t="s">
        <v>37</v>
      </c>
      <c r="M225" s="121">
        <v>0.55800000000000005</v>
      </c>
      <c r="N225" s="121">
        <f>M225*H225</f>
        <v>1.6466580000000002</v>
      </c>
      <c r="O225" s="121">
        <v>0</v>
      </c>
      <c r="P225" s="121">
        <f>O225*H225</f>
        <v>0</v>
      </c>
      <c r="Q225" s="121">
        <v>0</v>
      </c>
      <c r="R225" s="122">
        <f>Q225*H225</f>
        <v>0</v>
      </c>
      <c r="S225" s="25"/>
      <c r="T225" s="25"/>
      <c r="U225" s="25"/>
      <c r="V225" s="25"/>
      <c r="W225" s="25"/>
      <c r="X225" s="25"/>
      <c r="Y225" s="25"/>
      <c r="Z225" s="25"/>
      <c r="AA225" s="25"/>
      <c r="AB225" s="25"/>
      <c r="AC225" s="25"/>
      <c r="AP225" s="123" t="s">
        <v>415</v>
      </c>
      <c r="AR225" s="123" t="s">
        <v>145</v>
      </c>
      <c r="AS225" s="123" t="s">
        <v>67</v>
      </c>
      <c r="AW225" s="14" t="s">
        <v>144</v>
      </c>
      <c r="BC225" s="124" t="e">
        <f>IF(L225="základní",#REF!,0)</f>
        <v>#REF!</v>
      </c>
      <c r="BD225" s="124">
        <f>IF(L225="snížená",#REF!,0)</f>
        <v>0</v>
      </c>
      <c r="BE225" s="124">
        <f>IF(L225="zákl. přenesená",#REF!,0)</f>
        <v>0</v>
      </c>
      <c r="BF225" s="124">
        <f>IF(L225="sníž. přenesená",#REF!,0)</f>
        <v>0</v>
      </c>
      <c r="BG225" s="124">
        <f>IF(L225="nulová",#REF!,0)</f>
        <v>0</v>
      </c>
      <c r="BH225" s="14" t="s">
        <v>65</v>
      </c>
      <c r="BI225" s="124" t="e">
        <f>ROUND(#REF!*H225,2)</f>
        <v>#REF!</v>
      </c>
      <c r="BJ225" s="14" t="s">
        <v>415</v>
      </c>
      <c r="BK225" s="123" t="s">
        <v>902</v>
      </c>
    </row>
    <row r="226" spans="1:63" s="2" customFormat="1" ht="24.2" customHeight="1" x14ac:dyDescent="0.2">
      <c r="A226" s="25"/>
      <c r="B226" s="112"/>
      <c r="C226" s="113" t="s">
        <v>481</v>
      </c>
      <c r="D226" s="113" t="s">
        <v>145</v>
      </c>
      <c r="E226" s="114" t="s">
        <v>903</v>
      </c>
      <c r="F226" s="115" t="s">
        <v>904</v>
      </c>
      <c r="G226" s="116" t="s">
        <v>905</v>
      </c>
      <c r="H226" s="117">
        <v>2.9510000000000001</v>
      </c>
      <c r="I226" s="118"/>
      <c r="J226" s="26"/>
      <c r="K226" s="119" t="s">
        <v>1</v>
      </c>
      <c r="L226" s="120" t="s">
        <v>37</v>
      </c>
      <c r="M226" s="121">
        <v>0</v>
      </c>
      <c r="N226" s="121">
        <f>M226*H226</f>
        <v>0</v>
      </c>
      <c r="O226" s="121">
        <v>0</v>
      </c>
      <c r="P226" s="121">
        <f>O226*H226</f>
        <v>0</v>
      </c>
      <c r="Q226" s="121">
        <v>0</v>
      </c>
      <c r="R226" s="122">
        <f>Q226*H226</f>
        <v>0</v>
      </c>
      <c r="S226" s="25"/>
      <c r="T226" s="25"/>
      <c r="U226" s="25"/>
      <c r="V226" s="25"/>
      <c r="W226" s="25"/>
      <c r="X226" s="25"/>
      <c r="Y226" s="25"/>
      <c r="Z226" s="25"/>
      <c r="AA226" s="25"/>
      <c r="AB226" s="25"/>
      <c r="AC226" s="25"/>
      <c r="AP226" s="123" t="s">
        <v>415</v>
      </c>
      <c r="AR226" s="123" t="s">
        <v>145</v>
      </c>
      <c r="AS226" s="123" t="s">
        <v>67</v>
      </c>
      <c r="AW226" s="14" t="s">
        <v>144</v>
      </c>
      <c r="BC226" s="124" t="e">
        <f>IF(L226="základní",#REF!,0)</f>
        <v>#REF!</v>
      </c>
      <c r="BD226" s="124">
        <f>IF(L226="snížená",#REF!,0)</f>
        <v>0</v>
      </c>
      <c r="BE226" s="124">
        <f>IF(L226="zákl. přenesená",#REF!,0)</f>
        <v>0</v>
      </c>
      <c r="BF226" s="124">
        <f>IF(L226="sníž. přenesená",#REF!,0)</f>
        <v>0</v>
      </c>
      <c r="BG226" s="124">
        <f>IF(L226="nulová",#REF!,0)</f>
        <v>0</v>
      </c>
      <c r="BH226" s="14" t="s">
        <v>65</v>
      </c>
      <c r="BI226" s="124" t="e">
        <f>ROUND(#REF!*H226,2)</f>
        <v>#REF!</v>
      </c>
      <c r="BJ226" s="14" t="s">
        <v>415</v>
      </c>
      <c r="BK226" s="123" t="s">
        <v>906</v>
      </c>
    </row>
    <row r="227" spans="1:63" s="12" customFormat="1" ht="22.9" customHeight="1" x14ac:dyDescent="0.2">
      <c r="B227" s="103"/>
      <c r="D227" s="104" t="s">
        <v>56</v>
      </c>
      <c r="E227" s="125" t="s">
        <v>907</v>
      </c>
      <c r="F227" s="125" t="s">
        <v>908</v>
      </c>
      <c r="J227" s="103"/>
      <c r="K227" s="106"/>
      <c r="L227" s="107"/>
      <c r="M227" s="107"/>
      <c r="N227" s="108">
        <f>SUM(N228:N232)</f>
        <v>3.0203760000000002</v>
      </c>
      <c r="O227" s="107"/>
      <c r="P227" s="108">
        <f>SUM(P228:P232)</f>
        <v>4.4456870000000002E-2</v>
      </c>
      <c r="Q227" s="107"/>
      <c r="R227" s="109">
        <f>SUM(R228:R232)</f>
        <v>0</v>
      </c>
      <c r="AP227" s="104" t="s">
        <v>67</v>
      </c>
      <c r="AR227" s="110" t="s">
        <v>56</v>
      </c>
      <c r="AS227" s="110" t="s">
        <v>65</v>
      </c>
      <c r="AW227" s="104" t="s">
        <v>144</v>
      </c>
      <c r="BI227" s="111" t="e">
        <f>SUM(BI228:BI232)</f>
        <v>#REF!</v>
      </c>
    </row>
    <row r="228" spans="1:63" s="2" customFormat="1" ht="24.2" customHeight="1" x14ac:dyDescent="0.2">
      <c r="A228" s="25"/>
      <c r="B228" s="112"/>
      <c r="C228" s="113" t="s">
        <v>485</v>
      </c>
      <c r="D228" s="113" t="s">
        <v>145</v>
      </c>
      <c r="E228" s="114" t="s">
        <v>909</v>
      </c>
      <c r="F228" s="115" t="s">
        <v>910</v>
      </c>
      <c r="G228" s="116" t="s">
        <v>178</v>
      </c>
      <c r="H228" s="117">
        <v>2.9510000000000001</v>
      </c>
      <c r="I228" s="118"/>
      <c r="J228" s="26"/>
      <c r="K228" s="119" t="s">
        <v>1</v>
      </c>
      <c r="L228" s="120" t="s">
        <v>37</v>
      </c>
      <c r="M228" s="121">
        <v>0.80900000000000005</v>
      </c>
      <c r="N228" s="121">
        <f>M228*H228</f>
        <v>2.387359</v>
      </c>
      <c r="O228" s="121">
        <v>1.4800000000000001E-2</v>
      </c>
      <c r="P228" s="121">
        <f>O228*H228</f>
        <v>4.36748E-2</v>
      </c>
      <c r="Q228" s="121">
        <v>0</v>
      </c>
      <c r="R228" s="122">
        <f>Q228*H228</f>
        <v>0</v>
      </c>
      <c r="S228" s="25"/>
      <c r="T228" s="25"/>
      <c r="U228" s="25"/>
      <c r="V228" s="25"/>
      <c r="W228" s="25"/>
      <c r="X228" s="25"/>
      <c r="Y228" s="25"/>
      <c r="Z228" s="25"/>
      <c r="AA228" s="25"/>
      <c r="AB228" s="25"/>
      <c r="AC228" s="25"/>
      <c r="AP228" s="123" t="s">
        <v>214</v>
      </c>
      <c r="AR228" s="123" t="s">
        <v>145</v>
      </c>
      <c r="AS228" s="123" t="s">
        <v>67</v>
      </c>
      <c r="AW228" s="14" t="s">
        <v>144</v>
      </c>
      <c r="BC228" s="124" t="e">
        <f>IF(L228="základní",#REF!,0)</f>
        <v>#REF!</v>
      </c>
      <c r="BD228" s="124">
        <f>IF(L228="snížená",#REF!,0)</f>
        <v>0</v>
      </c>
      <c r="BE228" s="124">
        <f>IF(L228="zákl. přenesená",#REF!,0)</f>
        <v>0</v>
      </c>
      <c r="BF228" s="124">
        <f>IF(L228="sníž. přenesená",#REF!,0)</f>
        <v>0</v>
      </c>
      <c r="BG228" s="124">
        <f>IF(L228="nulová",#REF!,0)</f>
        <v>0</v>
      </c>
      <c r="BH228" s="14" t="s">
        <v>65</v>
      </c>
      <c r="BI228" s="124" t="e">
        <f>ROUND(#REF!*H228,2)</f>
        <v>#REF!</v>
      </c>
      <c r="BJ228" s="14" t="s">
        <v>214</v>
      </c>
      <c r="BK228" s="123" t="s">
        <v>911</v>
      </c>
    </row>
    <row r="229" spans="1:63" s="2" customFormat="1" ht="16.5" customHeight="1" x14ac:dyDescent="0.2">
      <c r="A229" s="25"/>
      <c r="B229" s="112"/>
      <c r="C229" s="113" t="s">
        <v>491</v>
      </c>
      <c r="D229" s="113" t="s">
        <v>145</v>
      </c>
      <c r="E229" s="114" t="s">
        <v>912</v>
      </c>
      <c r="F229" s="115" t="s">
        <v>913</v>
      </c>
      <c r="G229" s="116" t="s">
        <v>178</v>
      </c>
      <c r="H229" s="117">
        <v>2.9510000000000001</v>
      </c>
      <c r="I229" s="118"/>
      <c r="J229" s="26"/>
      <c r="K229" s="119" t="s">
        <v>1</v>
      </c>
      <c r="L229" s="120" t="s">
        <v>37</v>
      </c>
      <c r="M229" s="121">
        <v>3.2000000000000001E-2</v>
      </c>
      <c r="N229" s="121">
        <f>M229*H229</f>
        <v>9.4432000000000002E-2</v>
      </c>
      <c r="O229" s="121">
        <v>1E-4</v>
      </c>
      <c r="P229" s="121">
        <f>O229*H229</f>
        <v>2.9510000000000002E-4</v>
      </c>
      <c r="Q229" s="121">
        <v>0</v>
      </c>
      <c r="R229" s="122">
        <f>Q229*H229</f>
        <v>0</v>
      </c>
      <c r="S229" s="25"/>
      <c r="T229" s="25"/>
      <c r="U229" s="25"/>
      <c r="V229" s="25"/>
      <c r="W229" s="25"/>
      <c r="X229" s="25"/>
      <c r="Y229" s="25"/>
      <c r="Z229" s="25"/>
      <c r="AA229" s="25"/>
      <c r="AB229" s="25"/>
      <c r="AC229" s="25"/>
      <c r="AP229" s="123" t="s">
        <v>214</v>
      </c>
      <c r="AR229" s="123" t="s">
        <v>145</v>
      </c>
      <c r="AS229" s="123" t="s">
        <v>67</v>
      </c>
      <c r="AW229" s="14" t="s">
        <v>144</v>
      </c>
      <c r="BC229" s="124" t="e">
        <f>IF(L229="základní",#REF!,0)</f>
        <v>#REF!</v>
      </c>
      <c r="BD229" s="124">
        <f>IF(L229="snížená",#REF!,0)</f>
        <v>0</v>
      </c>
      <c r="BE229" s="124">
        <f>IF(L229="zákl. přenesená",#REF!,0)</f>
        <v>0</v>
      </c>
      <c r="BF229" s="124">
        <f>IF(L229="sníž. přenesená",#REF!,0)</f>
        <v>0</v>
      </c>
      <c r="BG229" s="124">
        <f>IF(L229="nulová",#REF!,0)</f>
        <v>0</v>
      </c>
      <c r="BH229" s="14" t="s">
        <v>65</v>
      </c>
      <c r="BI229" s="124" t="e">
        <f>ROUND(#REF!*H229,2)</f>
        <v>#REF!</v>
      </c>
      <c r="BJ229" s="14" t="s">
        <v>214</v>
      </c>
      <c r="BK229" s="123" t="s">
        <v>914</v>
      </c>
    </row>
    <row r="230" spans="1:63" s="2" customFormat="1" ht="24.2" customHeight="1" x14ac:dyDescent="0.2">
      <c r="A230" s="25"/>
      <c r="B230" s="112"/>
      <c r="C230" s="113" t="s">
        <v>495</v>
      </c>
      <c r="D230" s="113" t="s">
        <v>145</v>
      </c>
      <c r="E230" s="114" t="s">
        <v>915</v>
      </c>
      <c r="F230" s="115" t="s">
        <v>916</v>
      </c>
      <c r="G230" s="116" t="s">
        <v>198</v>
      </c>
      <c r="H230" s="117">
        <v>4.4269999999999996</v>
      </c>
      <c r="I230" s="118"/>
      <c r="J230" s="26"/>
      <c r="K230" s="119" t="s">
        <v>1</v>
      </c>
      <c r="L230" s="120" t="s">
        <v>37</v>
      </c>
      <c r="M230" s="121">
        <v>5.5E-2</v>
      </c>
      <c r="N230" s="121">
        <f>M230*H230</f>
        <v>0.24348499999999998</v>
      </c>
      <c r="O230" s="121">
        <v>1.1E-4</v>
      </c>
      <c r="P230" s="121">
        <f>O230*H230</f>
        <v>4.8696999999999998E-4</v>
      </c>
      <c r="Q230" s="121">
        <v>0</v>
      </c>
      <c r="R230" s="122">
        <f>Q230*H230</f>
        <v>0</v>
      </c>
      <c r="S230" s="25"/>
      <c r="T230" s="25"/>
      <c r="U230" s="25"/>
      <c r="V230" s="25"/>
      <c r="W230" s="25"/>
      <c r="X230" s="25"/>
      <c r="Y230" s="25"/>
      <c r="Z230" s="25"/>
      <c r="AA230" s="25"/>
      <c r="AB230" s="25"/>
      <c r="AC230" s="25"/>
      <c r="AP230" s="123" t="s">
        <v>214</v>
      </c>
      <c r="AR230" s="123" t="s">
        <v>145</v>
      </c>
      <c r="AS230" s="123" t="s">
        <v>67</v>
      </c>
      <c r="AW230" s="14" t="s">
        <v>144</v>
      </c>
      <c r="BC230" s="124" t="e">
        <f>IF(L230="základní",#REF!,0)</f>
        <v>#REF!</v>
      </c>
      <c r="BD230" s="124">
        <f>IF(L230="snížená",#REF!,0)</f>
        <v>0</v>
      </c>
      <c r="BE230" s="124">
        <f>IF(L230="zákl. přenesená",#REF!,0)</f>
        <v>0</v>
      </c>
      <c r="BF230" s="124">
        <f>IF(L230="sníž. přenesená",#REF!,0)</f>
        <v>0</v>
      </c>
      <c r="BG230" s="124">
        <f>IF(L230="nulová",#REF!,0)</f>
        <v>0</v>
      </c>
      <c r="BH230" s="14" t="s">
        <v>65</v>
      </c>
      <c r="BI230" s="124" t="e">
        <f>ROUND(#REF!*H230,2)</f>
        <v>#REF!</v>
      </c>
      <c r="BJ230" s="14" t="s">
        <v>214</v>
      </c>
      <c r="BK230" s="123" t="s">
        <v>917</v>
      </c>
    </row>
    <row r="231" spans="1:63" s="2" customFormat="1" ht="24.2" customHeight="1" x14ac:dyDescent="0.2">
      <c r="A231" s="25"/>
      <c r="B231" s="112"/>
      <c r="C231" s="113" t="s">
        <v>499</v>
      </c>
      <c r="D231" s="113" t="s">
        <v>145</v>
      </c>
      <c r="E231" s="114" t="s">
        <v>918</v>
      </c>
      <c r="F231" s="115" t="s">
        <v>919</v>
      </c>
      <c r="G231" s="116" t="s">
        <v>178</v>
      </c>
      <c r="H231" s="117">
        <v>2.9510000000000001</v>
      </c>
      <c r="I231" s="118"/>
      <c r="J231" s="26"/>
      <c r="K231" s="119" t="s">
        <v>1</v>
      </c>
      <c r="L231" s="120" t="s">
        <v>37</v>
      </c>
      <c r="M231" s="121">
        <v>0.1</v>
      </c>
      <c r="N231" s="121">
        <f>M231*H231</f>
        <v>0.29510000000000003</v>
      </c>
      <c r="O231" s="121">
        <v>0</v>
      </c>
      <c r="P231" s="121">
        <f>O231*H231</f>
        <v>0</v>
      </c>
      <c r="Q231" s="121">
        <v>0</v>
      </c>
      <c r="R231" s="122">
        <f>Q231*H231</f>
        <v>0</v>
      </c>
      <c r="S231" s="25"/>
      <c r="T231" s="25"/>
      <c r="U231" s="25"/>
      <c r="V231" s="25"/>
      <c r="W231" s="25"/>
      <c r="X231" s="25"/>
      <c r="Y231" s="25"/>
      <c r="Z231" s="25"/>
      <c r="AA231" s="25"/>
      <c r="AB231" s="25"/>
      <c r="AC231" s="25"/>
      <c r="AP231" s="123" t="s">
        <v>214</v>
      </c>
      <c r="AR231" s="123" t="s">
        <v>145</v>
      </c>
      <c r="AS231" s="123" t="s">
        <v>67</v>
      </c>
      <c r="AW231" s="14" t="s">
        <v>144</v>
      </c>
      <c r="BC231" s="124" t="e">
        <f>IF(L231="základní",#REF!,0)</f>
        <v>#REF!</v>
      </c>
      <c r="BD231" s="124">
        <f>IF(L231="snížená",#REF!,0)</f>
        <v>0</v>
      </c>
      <c r="BE231" s="124">
        <f>IF(L231="zákl. přenesená",#REF!,0)</f>
        <v>0</v>
      </c>
      <c r="BF231" s="124">
        <f>IF(L231="sníž. přenesená",#REF!,0)</f>
        <v>0</v>
      </c>
      <c r="BG231" s="124">
        <f>IF(L231="nulová",#REF!,0)</f>
        <v>0</v>
      </c>
      <c r="BH231" s="14" t="s">
        <v>65</v>
      </c>
      <c r="BI231" s="124" t="e">
        <f>ROUND(#REF!*H231,2)</f>
        <v>#REF!</v>
      </c>
      <c r="BJ231" s="14" t="s">
        <v>214</v>
      </c>
      <c r="BK231" s="123" t="s">
        <v>920</v>
      </c>
    </row>
    <row r="232" spans="1:63" s="2" customFormat="1" ht="24.2" customHeight="1" x14ac:dyDescent="0.2">
      <c r="A232" s="25"/>
      <c r="B232" s="112"/>
      <c r="C232" s="113" t="s">
        <v>505</v>
      </c>
      <c r="D232" s="113" t="s">
        <v>145</v>
      </c>
      <c r="E232" s="114" t="s">
        <v>921</v>
      </c>
      <c r="F232" s="115" t="s">
        <v>922</v>
      </c>
      <c r="G232" s="116" t="s">
        <v>339</v>
      </c>
      <c r="H232" s="117">
        <v>29.404</v>
      </c>
      <c r="I232" s="118"/>
      <c r="J232" s="26"/>
      <c r="K232" s="119" t="s">
        <v>1</v>
      </c>
      <c r="L232" s="120" t="s">
        <v>37</v>
      </c>
      <c r="M232" s="121">
        <v>0</v>
      </c>
      <c r="N232" s="121">
        <f>M232*H232</f>
        <v>0</v>
      </c>
      <c r="O232" s="121">
        <v>0</v>
      </c>
      <c r="P232" s="121">
        <f>O232*H232</f>
        <v>0</v>
      </c>
      <c r="Q232" s="121">
        <v>0</v>
      </c>
      <c r="R232" s="122">
        <f>Q232*H232</f>
        <v>0</v>
      </c>
      <c r="S232" s="25"/>
      <c r="T232" s="25"/>
      <c r="U232" s="25"/>
      <c r="V232" s="25"/>
      <c r="W232" s="25"/>
      <c r="X232" s="25"/>
      <c r="Y232" s="25"/>
      <c r="Z232" s="25"/>
      <c r="AA232" s="25"/>
      <c r="AB232" s="25"/>
      <c r="AC232" s="25"/>
      <c r="AP232" s="123" t="s">
        <v>214</v>
      </c>
      <c r="AR232" s="123" t="s">
        <v>145</v>
      </c>
      <c r="AS232" s="123" t="s">
        <v>67</v>
      </c>
      <c r="AW232" s="14" t="s">
        <v>144</v>
      </c>
      <c r="BC232" s="124" t="e">
        <f>IF(L232="základní",#REF!,0)</f>
        <v>#REF!</v>
      </c>
      <c r="BD232" s="124">
        <f>IF(L232="snížená",#REF!,0)</f>
        <v>0</v>
      </c>
      <c r="BE232" s="124">
        <f>IF(L232="zákl. přenesená",#REF!,0)</f>
        <v>0</v>
      </c>
      <c r="BF232" s="124">
        <f>IF(L232="sníž. přenesená",#REF!,0)</f>
        <v>0</v>
      </c>
      <c r="BG232" s="124">
        <f>IF(L232="nulová",#REF!,0)</f>
        <v>0</v>
      </c>
      <c r="BH232" s="14" t="s">
        <v>65</v>
      </c>
      <c r="BI232" s="124" t="e">
        <f>ROUND(#REF!*H232,2)</f>
        <v>#REF!</v>
      </c>
      <c r="BJ232" s="14" t="s">
        <v>214</v>
      </c>
      <c r="BK232" s="123" t="s">
        <v>923</v>
      </c>
    </row>
    <row r="233" spans="1:63" s="12" customFormat="1" ht="22.9" customHeight="1" x14ac:dyDescent="0.2">
      <c r="B233" s="103"/>
      <c r="D233" s="104" t="s">
        <v>56</v>
      </c>
      <c r="E233" s="125" t="s">
        <v>341</v>
      </c>
      <c r="F233" s="125" t="s">
        <v>342</v>
      </c>
      <c r="J233" s="103"/>
      <c r="K233" s="106"/>
      <c r="L233" s="107"/>
      <c r="M233" s="107"/>
      <c r="N233" s="108">
        <f>SUM(N234:N241)</f>
        <v>91.098838000000001</v>
      </c>
      <c r="O233" s="107"/>
      <c r="P233" s="108">
        <f>SUM(P234:P241)</f>
        <v>0.46214199999999994</v>
      </c>
      <c r="Q233" s="107"/>
      <c r="R233" s="109">
        <f>SUM(R234:R241)</f>
        <v>0.43368302000000003</v>
      </c>
      <c r="AP233" s="104" t="s">
        <v>67</v>
      </c>
      <c r="AR233" s="110" t="s">
        <v>56</v>
      </c>
      <c r="AS233" s="110" t="s">
        <v>65</v>
      </c>
      <c r="AW233" s="104" t="s">
        <v>144</v>
      </c>
      <c r="BI233" s="111" t="e">
        <f>SUM(BI234:BI241)</f>
        <v>#REF!</v>
      </c>
    </row>
    <row r="234" spans="1:63" s="2" customFormat="1" ht="16.5" customHeight="1" x14ac:dyDescent="0.2">
      <c r="A234" s="25"/>
      <c r="B234" s="112"/>
      <c r="C234" s="113" t="s">
        <v>509</v>
      </c>
      <c r="D234" s="113" t="s">
        <v>145</v>
      </c>
      <c r="E234" s="114" t="s">
        <v>924</v>
      </c>
      <c r="F234" s="115" t="s">
        <v>925</v>
      </c>
      <c r="G234" s="116" t="s">
        <v>198</v>
      </c>
      <c r="H234" s="117">
        <v>60.536000000000001</v>
      </c>
      <c r="I234" s="118"/>
      <c r="J234" s="26"/>
      <c r="K234" s="119" t="s">
        <v>1</v>
      </c>
      <c r="L234" s="120" t="s">
        <v>37</v>
      </c>
      <c r="M234" s="121">
        <v>0.19500000000000001</v>
      </c>
      <c r="N234" s="121">
        <f t="shared" ref="N234:N241" si="15">M234*H234</f>
        <v>11.80452</v>
      </c>
      <c r="O234" s="121">
        <v>0</v>
      </c>
      <c r="P234" s="121">
        <f t="shared" ref="P234:P241" si="16">O234*H234</f>
        <v>0</v>
      </c>
      <c r="Q234" s="121">
        <v>1.67E-3</v>
      </c>
      <c r="R234" s="122">
        <f t="shared" ref="R234:R241" si="17">Q234*H234</f>
        <v>0.10109512000000001</v>
      </c>
      <c r="S234" s="25"/>
      <c r="T234" s="25"/>
      <c r="U234" s="25"/>
      <c r="V234" s="25"/>
      <c r="W234" s="25"/>
      <c r="X234" s="25"/>
      <c r="Y234" s="25"/>
      <c r="Z234" s="25"/>
      <c r="AA234" s="25"/>
      <c r="AB234" s="25"/>
      <c r="AC234" s="25"/>
      <c r="AP234" s="123" t="s">
        <v>214</v>
      </c>
      <c r="AR234" s="123" t="s">
        <v>145</v>
      </c>
      <c r="AS234" s="123" t="s">
        <v>67</v>
      </c>
      <c r="AW234" s="14" t="s">
        <v>144</v>
      </c>
      <c r="BC234" s="124" t="e">
        <f>IF(L234="základní",#REF!,0)</f>
        <v>#REF!</v>
      </c>
      <c r="BD234" s="124">
        <f>IF(L234="snížená",#REF!,0)</f>
        <v>0</v>
      </c>
      <c r="BE234" s="124">
        <f>IF(L234="zákl. přenesená",#REF!,0)</f>
        <v>0</v>
      </c>
      <c r="BF234" s="124">
        <f>IF(L234="sníž. přenesená",#REF!,0)</f>
        <v>0</v>
      </c>
      <c r="BG234" s="124">
        <f>IF(L234="nulová",#REF!,0)</f>
        <v>0</v>
      </c>
      <c r="BH234" s="14" t="s">
        <v>65</v>
      </c>
      <c r="BI234" s="124" t="e">
        <f>ROUND(#REF!*H234,2)</f>
        <v>#REF!</v>
      </c>
      <c r="BJ234" s="14" t="s">
        <v>214</v>
      </c>
      <c r="BK234" s="123" t="s">
        <v>926</v>
      </c>
    </row>
    <row r="235" spans="1:63" s="2" customFormat="1" ht="37.9" customHeight="1" x14ac:dyDescent="0.2">
      <c r="A235" s="25"/>
      <c r="B235" s="112"/>
      <c r="C235" s="113" t="s">
        <v>513</v>
      </c>
      <c r="D235" s="113" t="s">
        <v>145</v>
      </c>
      <c r="E235" s="114" t="s">
        <v>927</v>
      </c>
      <c r="F235" s="115" t="s">
        <v>928</v>
      </c>
      <c r="G235" s="116" t="s">
        <v>198</v>
      </c>
      <c r="H235" s="117">
        <v>60.536000000000001</v>
      </c>
      <c r="I235" s="118"/>
      <c r="J235" s="26"/>
      <c r="K235" s="119" t="s">
        <v>1</v>
      </c>
      <c r="L235" s="120" t="s">
        <v>37</v>
      </c>
      <c r="M235" s="121">
        <v>0.34699999999999998</v>
      </c>
      <c r="N235" s="121">
        <f t="shared" si="15"/>
        <v>21.005991999999999</v>
      </c>
      <c r="O235" s="121">
        <v>2.9099999999999998E-3</v>
      </c>
      <c r="P235" s="121">
        <f t="shared" si="16"/>
        <v>0.17615976</v>
      </c>
      <c r="Q235" s="121">
        <v>0</v>
      </c>
      <c r="R235" s="122">
        <f t="shared" si="17"/>
        <v>0</v>
      </c>
      <c r="S235" s="25"/>
      <c r="T235" s="25"/>
      <c r="U235" s="25"/>
      <c r="V235" s="25"/>
      <c r="W235" s="25"/>
      <c r="X235" s="25"/>
      <c r="Y235" s="25"/>
      <c r="Z235" s="25"/>
      <c r="AA235" s="25"/>
      <c r="AB235" s="25"/>
      <c r="AC235" s="25"/>
      <c r="AP235" s="123" t="s">
        <v>214</v>
      </c>
      <c r="AR235" s="123" t="s">
        <v>145</v>
      </c>
      <c r="AS235" s="123" t="s">
        <v>67</v>
      </c>
      <c r="AW235" s="14" t="s">
        <v>144</v>
      </c>
      <c r="BC235" s="124" t="e">
        <f>IF(L235="základní",#REF!,0)</f>
        <v>#REF!</v>
      </c>
      <c r="BD235" s="124">
        <f>IF(L235="snížená",#REF!,0)</f>
        <v>0</v>
      </c>
      <c r="BE235" s="124">
        <f>IF(L235="zákl. přenesená",#REF!,0)</f>
        <v>0</v>
      </c>
      <c r="BF235" s="124">
        <f>IF(L235="sníž. přenesená",#REF!,0)</f>
        <v>0</v>
      </c>
      <c r="BG235" s="124">
        <f>IF(L235="nulová",#REF!,0)</f>
        <v>0</v>
      </c>
      <c r="BH235" s="14" t="s">
        <v>65</v>
      </c>
      <c r="BI235" s="124" t="e">
        <f>ROUND(#REF!*H235,2)</f>
        <v>#REF!</v>
      </c>
      <c r="BJ235" s="14" t="s">
        <v>214</v>
      </c>
      <c r="BK235" s="123" t="s">
        <v>929</v>
      </c>
    </row>
    <row r="236" spans="1:63" s="2" customFormat="1" ht="21.75" customHeight="1" x14ac:dyDescent="0.2">
      <c r="A236" s="25"/>
      <c r="B236" s="112"/>
      <c r="C236" s="113" t="s">
        <v>517</v>
      </c>
      <c r="D236" s="113" t="s">
        <v>145</v>
      </c>
      <c r="E236" s="114" t="s">
        <v>930</v>
      </c>
      <c r="F236" s="115" t="s">
        <v>931</v>
      </c>
      <c r="G236" s="116" t="s">
        <v>198</v>
      </c>
      <c r="H236" s="117">
        <v>44.857999999999997</v>
      </c>
      <c r="I236" s="118"/>
      <c r="J236" s="26"/>
      <c r="K236" s="119" t="s">
        <v>1</v>
      </c>
      <c r="L236" s="120" t="s">
        <v>37</v>
      </c>
      <c r="M236" s="121">
        <v>0.25600000000000001</v>
      </c>
      <c r="N236" s="121">
        <f t="shared" si="15"/>
        <v>11.483647999999999</v>
      </c>
      <c r="O236" s="121">
        <v>0</v>
      </c>
      <c r="P236" s="121">
        <f t="shared" si="16"/>
        <v>0</v>
      </c>
      <c r="Q236" s="121">
        <v>2.2300000000000002E-3</v>
      </c>
      <c r="R236" s="122">
        <f t="shared" si="17"/>
        <v>0.10003334</v>
      </c>
      <c r="S236" s="25"/>
      <c r="T236" s="25"/>
      <c r="U236" s="25"/>
      <c r="V236" s="25"/>
      <c r="W236" s="25"/>
      <c r="X236" s="25"/>
      <c r="Y236" s="25"/>
      <c r="Z236" s="25"/>
      <c r="AA236" s="25"/>
      <c r="AB236" s="25"/>
      <c r="AC236" s="25"/>
      <c r="AP236" s="123" t="s">
        <v>214</v>
      </c>
      <c r="AR236" s="123" t="s">
        <v>145</v>
      </c>
      <c r="AS236" s="123" t="s">
        <v>67</v>
      </c>
      <c r="AW236" s="14" t="s">
        <v>144</v>
      </c>
      <c r="BC236" s="124" t="e">
        <f>IF(L236="základní",#REF!,0)</f>
        <v>#REF!</v>
      </c>
      <c r="BD236" s="124">
        <f>IF(L236="snížená",#REF!,0)</f>
        <v>0</v>
      </c>
      <c r="BE236" s="124">
        <f>IF(L236="zákl. přenesená",#REF!,0)</f>
        <v>0</v>
      </c>
      <c r="BF236" s="124">
        <f>IF(L236="sníž. přenesená",#REF!,0)</f>
        <v>0</v>
      </c>
      <c r="BG236" s="124">
        <f>IF(L236="nulová",#REF!,0)</f>
        <v>0</v>
      </c>
      <c r="BH236" s="14" t="s">
        <v>65</v>
      </c>
      <c r="BI236" s="124" t="e">
        <f>ROUND(#REF!*H236,2)</f>
        <v>#REF!</v>
      </c>
      <c r="BJ236" s="14" t="s">
        <v>214</v>
      </c>
      <c r="BK236" s="123" t="s">
        <v>932</v>
      </c>
    </row>
    <row r="237" spans="1:63" s="2" customFormat="1" ht="24.2" customHeight="1" x14ac:dyDescent="0.2">
      <c r="A237" s="25"/>
      <c r="B237" s="112"/>
      <c r="C237" s="113" t="s">
        <v>521</v>
      </c>
      <c r="D237" s="113" t="s">
        <v>145</v>
      </c>
      <c r="E237" s="114" t="s">
        <v>933</v>
      </c>
      <c r="F237" s="115" t="s">
        <v>934</v>
      </c>
      <c r="G237" s="116" t="s">
        <v>198</v>
      </c>
      <c r="H237" s="117">
        <v>44.857999999999997</v>
      </c>
      <c r="I237" s="118"/>
      <c r="J237" s="26"/>
      <c r="K237" s="119" t="s">
        <v>1</v>
      </c>
      <c r="L237" s="120" t="s">
        <v>37</v>
      </c>
      <c r="M237" s="121">
        <v>0.248</v>
      </c>
      <c r="N237" s="121">
        <f t="shared" si="15"/>
        <v>11.124784</v>
      </c>
      <c r="O237" s="121">
        <v>3.5200000000000001E-3</v>
      </c>
      <c r="P237" s="121">
        <f t="shared" si="16"/>
        <v>0.15790015999999998</v>
      </c>
      <c r="Q237" s="121">
        <v>0</v>
      </c>
      <c r="R237" s="122">
        <f t="shared" si="17"/>
        <v>0</v>
      </c>
      <c r="S237" s="25"/>
      <c r="T237" s="25"/>
      <c r="U237" s="25"/>
      <c r="V237" s="25"/>
      <c r="W237" s="25"/>
      <c r="X237" s="25"/>
      <c r="Y237" s="25"/>
      <c r="Z237" s="25"/>
      <c r="AA237" s="25"/>
      <c r="AB237" s="25"/>
      <c r="AC237" s="25"/>
      <c r="AP237" s="123" t="s">
        <v>214</v>
      </c>
      <c r="AR237" s="123" t="s">
        <v>145</v>
      </c>
      <c r="AS237" s="123" t="s">
        <v>67</v>
      </c>
      <c r="AW237" s="14" t="s">
        <v>144</v>
      </c>
      <c r="BC237" s="124" t="e">
        <f>IF(L237="základní",#REF!,0)</f>
        <v>#REF!</v>
      </c>
      <c r="BD237" s="124">
        <f>IF(L237="snížená",#REF!,0)</f>
        <v>0</v>
      </c>
      <c r="BE237" s="124">
        <f>IF(L237="zákl. přenesená",#REF!,0)</f>
        <v>0</v>
      </c>
      <c r="BF237" s="124">
        <f>IF(L237="sníž. přenesená",#REF!,0)</f>
        <v>0</v>
      </c>
      <c r="BG237" s="124">
        <f>IF(L237="nulová",#REF!,0)</f>
        <v>0</v>
      </c>
      <c r="BH237" s="14" t="s">
        <v>65</v>
      </c>
      <c r="BI237" s="124" t="e">
        <f>ROUND(#REF!*H237,2)</f>
        <v>#REF!</v>
      </c>
      <c r="BJ237" s="14" t="s">
        <v>214</v>
      </c>
      <c r="BK237" s="123" t="s">
        <v>935</v>
      </c>
    </row>
    <row r="238" spans="1:63" s="2" customFormat="1" ht="33" customHeight="1" x14ac:dyDescent="0.2">
      <c r="A238" s="25"/>
      <c r="B238" s="112"/>
      <c r="C238" s="113" t="s">
        <v>525</v>
      </c>
      <c r="D238" s="113" t="s">
        <v>145</v>
      </c>
      <c r="E238" s="114" t="s">
        <v>936</v>
      </c>
      <c r="F238" s="115" t="s">
        <v>937</v>
      </c>
      <c r="G238" s="116" t="s">
        <v>162</v>
      </c>
      <c r="H238" s="117">
        <v>38.365000000000002</v>
      </c>
      <c r="I238" s="118"/>
      <c r="J238" s="26"/>
      <c r="K238" s="119" t="s">
        <v>1</v>
      </c>
      <c r="L238" s="120" t="s">
        <v>37</v>
      </c>
      <c r="M238" s="121">
        <v>0.19</v>
      </c>
      <c r="N238" s="121">
        <f t="shared" si="15"/>
        <v>7.2893500000000007</v>
      </c>
      <c r="O238" s="121">
        <v>0</v>
      </c>
      <c r="P238" s="121">
        <f t="shared" si="16"/>
        <v>0</v>
      </c>
      <c r="Q238" s="121">
        <v>0</v>
      </c>
      <c r="R238" s="122">
        <f t="shared" si="17"/>
        <v>0</v>
      </c>
      <c r="S238" s="25"/>
      <c r="T238" s="25"/>
      <c r="U238" s="25"/>
      <c r="V238" s="25"/>
      <c r="W238" s="25"/>
      <c r="X238" s="25"/>
      <c r="Y238" s="25"/>
      <c r="Z238" s="25"/>
      <c r="AA238" s="25"/>
      <c r="AB238" s="25"/>
      <c r="AC238" s="25"/>
      <c r="AP238" s="123" t="s">
        <v>214</v>
      </c>
      <c r="AR238" s="123" t="s">
        <v>145</v>
      </c>
      <c r="AS238" s="123" t="s">
        <v>67</v>
      </c>
      <c r="AW238" s="14" t="s">
        <v>144</v>
      </c>
      <c r="BC238" s="124" t="e">
        <f>IF(L238="základní",#REF!,0)</f>
        <v>#REF!</v>
      </c>
      <c r="BD238" s="124">
        <f>IF(L238="snížená",#REF!,0)</f>
        <v>0</v>
      </c>
      <c r="BE238" s="124">
        <f>IF(L238="zákl. přenesená",#REF!,0)</f>
        <v>0</v>
      </c>
      <c r="BF238" s="124">
        <f>IF(L238="sníž. přenesená",#REF!,0)</f>
        <v>0</v>
      </c>
      <c r="BG238" s="124">
        <f>IF(L238="nulová",#REF!,0)</f>
        <v>0</v>
      </c>
      <c r="BH238" s="14" t="s">
        <v>65</v>
      </c>
      <c r="BI238" s="124" t="e">
        <f>ROUND(#REF!*H238,2)</f>
        <v>#REF!</v>
      </c>
      <c r="BJ238" s="14" t="s">
        <v>214</v>
      </c>
      <c r="BK238" s="123" t="s">
        <v>938</v>
      </c>
    </row>
    <row r="239" spans="1:63" s="2" customFormat="1" ht="16.5" customHeight="1" x14ac:dyDescent="0.2">
      <c r="A239" s="25"/>
      <c r="B239" s="112"/>
      <c r="C239" s="113" t="s">
        <v>529</v>
      </c>
      <c r="D239" s="113" t="s">
        <v>145</v>
      </c>
      <c r="E239" s="114" t="s">
        <v>939</v>
      </c>
      <c r="F239" s="115" t="s">
        <v>940</v>
      </c>
      <c r="G239" s="116" t="s">
        <v>198</v>
      </c>
      <c r="H239" s="117">
        <v>59.024000000000001</v>
      </c>
      <c r="I239" s="118"/>
      <c r="J239" s="26"/>
      <c r="K239" s="119" t="s">
        <v>1</v>
      </c>
      <c r="L239" s="120" t="s">
        <v>37</v>
      </c>
      <c r="M239" s="121">
        <v>0.14699999999999999</v>
      </c>
      <c r="N239" s="121">
        <f t="shared" si="15"/>
        <v>8.6765279999999994</v>
      </c>
      <c r="O239" s="121">
        <v>0</v>
      </c>
      <c r="P239" s="121">
        <f t="shared" si="16"/>
        <v>0</v>
      </c>
      <c r="Q239" s="121">
        <v>3.9399999999999999E-3</v>
      </c>
      <c r="R239" s="122">
        <f t="shared" si="17"/>
        <v>0.23255455999999999</v>
      </c>
      <c r="S239" s="25"/>
      <c r="T239" s="25"/>
      <c r="U239" s="25"/>
      <c r="V239" s="25"/>
      <c r="W239" s="25"/>
      <c r="X239" s="25"/>
      <c r="Y239" s="25"/>
      <c r="Z239" s="25"/>
      <c r="AA239" s="25"/>
      <c r="AB239" s="25"/>
      <c r="AC239" s="25"/>
      <c r="AP239" s="123" t="s">
        <v>214</v>
      </c>
      <c r="AR239" s="123" t="s">
        <v>145</v>
      </c>
      <c r="AS239" s="123" t="s">
        <v>67</v>
      </c>
      <c r="AW239" s="14" t="s">
        <v>144</v>
      </c>
      <c r="BC239" s="124" t="e">
        <f>IF(L239="základní",#REF!,0)</f>
        <v>#REF!</v>
      </c>
      <c r="BD239" s="124">
        <f>IF(L239="snížená",#REF!,0)</f>
        <v>0</v>
      </c>
      <c r="BE239" s="124">
        <f>IF(L239="zákl. přenesená",#REF!,0)</f>
        <v>0</v>
      </c>
      <c r="BF239" s="124">
        <f>IF(L239="sníž. přenesená",#REF!,0)</f>
        <v>0</v>
      </c>
      <c r="BG239" s="124">
        <f>IF(L239="nulová",#REF!,0)</f>
        <v>0</v>
      </c>
      <c r="BH239" s="14" t="s">
        <v>65</v>
      </c>
      <c r="BI239" s="124" t="e">
        <f>ROUND(#REF!*H239,2)</f>
        <v>#REF!</v>
      </c>
      <c r="BJ239" s="14" t="s">
        <v>214</v>
      </c>
      <c r="BK239" s="123" t="s">
        <v>941</v>
      </c>
    </row>
    <row r="240" spans="1:63" s="2" customFormat="1" ht="24.2" customHeight="1" x14ac:dyDescent="0.2">
      <c r="A240" s="25"/>
      <c r="B240" s="112"/>
      <c r="C240" s="113" t="s">
        <v>942</v>
      </c>
      <c r="D240" s="113" t="s">
        <v>145</v>
      </c>
      <c r="E240" s="114" t="s">
        <v>943</v>
      </c>
      <c r="F240" s="115" t="s">
        <v>944</v>
      </c>
      <c r="G240" s="116" t="s">
        <v>198</v>
      </c>
      <c r="H240" s="117">
        <v>59.024000000000001</v>
      </c>
      <c r="I240" s="118"/>
      <c r="J240" s="26"/>
      <c r="K240" s="119" t="s">
        <v>1</v>
      </c>
      <c r="L240" s="120" t="s">
        <v>37</v>
      </c>
      <c r="M240" s="121">
        <v>0.33400000000000002</v>
      </c>
      <c r="N240" s="121">
        <f t="shared" si="15"/>
        <v>19.714016000000001</v>
      </c>
      <c r="O240" s="121">
        <v>2.1700000000000001E-3</v>
      </c>
      <c r="P240" s="121">
        <f t="shared" si="16"/>
        <v>0.12808208000000001</v>
      </c>
      <c r="Q240" s="121">
        <v>0</v>
      </c>
      <c r="R240" s="122">
        <f t="shared" si="17"/>
        <v>0</v>
      </c>
      <c r="S240" s="25"/>
      <c r="T240" s="25"/>
      <c r="U240" s="25"/>
      <c r="V240" s="25"/>
      <c r="W240" s="25"/>
      <c r="X240" s="25"/>
      <c r="Y240" s="25"/>
      <c r="Z240" s="25"/>
      <c r="AA240" s="25"/>
      <c r="AB240" s="25"/>
      <c r="AC240" s="25"/>
      <c r="AP240" s="123" t="s">
        <v>214</v>
      </c>
      <c r="AR240" s="123" t="s">
        <v>145</v>
      </c>
      <c r="AS240" s="123" t="s">
        <v>67</v>
      </c>
      <c r="AW240" s="14" t="s">
        <v>144</v>
      </c>
      <c r="BC240" s="124" t="e">
        <f>IF(L240="základní",#REF!,0)</f>
        <v>#REF!</v>
      </c>
      <c r="BD240" s="124">
        <f>IF(L240="snížená",#REF!,0)</f>
        <v>0</v>
      </c>
      <c r="BE240" s="124">
        <f>IF(L240="zákl. přenesená",#REF!,0)</f>
        <v>0</v>
      </c>
      <c r="BF240" s="124">
        <f>IF(L240="sníž. přenesená",#REF!,0)</f>
        <v>0</v>
      </c>
      <c r="BG240" s="124">
        <f>IF(L240="nulová",#REF!,0)</f>
        <v>0</v>
      </c>
      <c r="BH240" s="14" t="s">
        <v>65</v>
      </c>
      <c r="BI240" s="124" t="e">
        <f>ROUND(#REF!*H240,2)</f>
        <v>#REF!</v>
      </c>
      <c r="BJ240" s="14" t="s">
        <v>214</v>
      </c>
      <c r="BK240" s="123" t="s">
        <v>945</v>
      </c>
    </row>
    <row r="241" spans="1:63" s="2" customFormat="1" ht="24.2" customHeight="1" x14ac:dyDescent="0.2">
      <c r="A241" s="25"/>
      <c r="B241" s="112"/>
      <c r="C241" s="113" t="s">
        <v>946</v>
      </c>
      <c r="D241" s="113" t="s">
        <v>145</v>
      </c>
      <c r="E241" s="114" t="s">
        <v>947</v>
      </c>
      <c r="F241" s="115" t="s">
        <v>948</v>
      </c>
      <c r="G241" s="116" t="s">
        <v>339</v>
      </c>
      <c r="H241" s="117">
        <v>1154.1869999999999</v>
      </c>
      <c r="I241" s="118"/>
      <c r="J241" s="26"/>
      <c r="K241" s="119" t="s">
        <v>1</v>
      </c>
      <c r="L241" s="120" t="s">
        <v>37</v>
      </c>
      <c r="M241" s="121">
        <v>0</v>
      </c>
      <c r="N241" s="121">
        <f t="shared" si="15"/>
        <v>0</v>
      </c>
      <c r="O241" s="121">
        <v>0</v>
      </c>
      <c r="P241" s="121">
        <f t="shared" si="16"/>
        <v>0</v>
      </c>
      <c r="Q241" s="121">
        <v>0</v>
      </c>
      <c r="R241" s="122">
        <f t="shared" si="17"/>
        <v>0</v>
      </c>
      <c r="S241" s="25"/>
      <c r="T241" s="25"/>
      <c r="U241" s="25"/>
      <c r="V241" s="25"/>
      <c r="W241" s="25"/>
      <c r="X241" s="25"/>
      <c r="Y241" s="25"/>
      <c r="Z241" s="25"/>
      <c r="AA241" s="25"/>
      <c r="AB241" s="25"/>
      <c r="AC241" s="25"/>
      <c r="AP241" s="123" t="s">
        <v>214</v>
      </c>
      <c r="AR241" s="123" t="s">
        <v>145</v>
      </c>
      <c r="AS241" s="123" t="s">
        <v>67</v>
      </c>
      <c r="AW241" s="14" t="s">
        <v>144</v>
      </c>
      <c r="BC241" s="124" t="e">
        <f>IF(L241="základní",#REF!,0)</f>
        <v>#REF!</v>
      </c>
      <c r="BD241" s="124">
        <f>IF(L241="snížená",#REF!,0)</f>
        <v>0</v>
      </c>
      <c r="BE241" s="124">
        <f>IF(L241="zákl. přenesená",#REF!,0)</f>
        <v>0</v>
      </c>
      <c r="BF241" s="124">
        <f>IF(L241="sníž. přenesená",#REF!,0)</f>
        <v>0</v>
      </c>
      <c r="BG241" s="124">
        <f>IF(L241="nulová",#REF!,0)</f>
        <v>0</v>
      </c>
      <c r="BH241" s="14" t="s">
        <v>65</v>
      </c>
      <c r="BI241" s="124" t="e">
        <f>ROUND(#REF!*H241,2)</f>
        <v>#REF!</v>
      </c>
      <c r="BJ241" s="14" t="s">
        <v>214</v>
      </c>
      <c r="BK241" s="123" t="s">
        <v>949</v>
      </c>
    </row>
    <row r="242" spans="1:63" s="12" customFormat="1" ht="22.9" customHeight="1" x14ac:dyDescent="0.2">
      <c r="B242" s="103"/>
      <c r="D242" s="104" t="s">
        <v>56</v>
      </c>
      <c r="E242" s="125" t="s">
        <v>950</v>
      </c>
      <c r="F242" s="125" t="s">
        <v>951</v>
      </c>
      <c r="J242" s="103"/>
      <c r="K242" s="106"/>
      <c r="L242" s="107"/>
      <c r="M242" s="107"/>
      <c r="N242" s="108">
        <f>SUM(N243:N275)</f>
        <v>241.51576799999998</v>
      </c>
      <c r="O242" s="107"/>
      <c r="P242" s="108">
        <f>SUM(P243:P275)</f>
        <v>2.7677355400000008</v>
      </c>
      <c r="Q242" s="107"/>
      <c r="R242" s="109">
        <f>SUM(R243:R275)</f>
        <v>0.15051</v>
      </c>
      <c r="AP242" s="104" t="s">
        <v>67</v>
      </c>
      <c r="AR242" s="110" t="s">
        <v>56</v>
      </c>
      <c r="AS242" s="110" t="s">
        <v>65</v>
      </c>
      <c r="AW242" s="104" t="s">
        <v>144</v>
      </c>
      <c r="BI242" s="111" t="e">
        <f>SUM(BI243:BI275)</f>
        <v>#REF!</v>
      </c>
    </row>
    <row r="243" spans="1:63" s="2" customFormat="1" ht="24.2" customHeight="1" x14ac:dyDescent="0.2">
      <c r="A243" s="25"/>
      <c r="B243" s="112"/>
      <c r="C243" s="113" t="s">
        <v>952</v>
      </c>
      <c r="D243" s="113" t="s">
        <v>145</v>
      </c>
      <c r="E243" s="114" t="s">
        <v>953</v>
      </c>
      <c r="F243" s="115" t="s">
        <v>954</v>
      </c>
      <c r="G243" s="116" t="s">
        <v>178</v>
      </c>
      <c r="H243" s="117">
        <v>94.341999999999999</v>
      </c>
      <c r="I243" s="118"/>
      <c r="J243" s="26"/>
      <c r="K243" s="119" t="s">
        <v>1</v>
      </c>
      <c r="L243" s="120" t="s">
        <v>37</v>
      </c>
      <c r="M243" s="121">
        <v>1.585</v>
      </c>
      <c r="N243" s="121">
        <f t="shared" ref="N243:N275" si="18">M243*H243</f>
        <v>149.53207</v>
      </c>
      <c r="O243" s="121">
        <v>2.5999999999999998E-4</v>
      </c>
      <c r="P243" s="121">
        <f t="shared" ref="P243:P275" si="19">O243*H243</f>
        <v>2.4528919999999999E-2</v>
      </c>
      <c r="Q243" s="121">
        <v>0</v>
      </c>
      <c r="R243" s="122">
        <f t="shared" ref="R243:R275" si="20">Q243*H243</f>
        <v>0</v>
      </c>
      <c r="S243" s="25"/>
      <c r="T243" s="25"/>
      <c r="U243" s="25"/>
      <c r="V243" s="25"/>
      <c r="W243" s="25"/>
      <c r="X243" s="25"/>
      <c r="Y243" s="25"/>
      <c r="Z243" s="25"/>
      <c r="AA243" s="25"/>
      <c r="AB243" s="25"/>
      <c r="AC243" s="25"/>
      <c r="AP243" s="123" t="s">
        <v>214</v>
      </c>
      <c r="AR243" s="123" t="s">
        <v>145</v>
      </c>
      <c r="AS243" s="123" t="s">
        <v>67</v>
      </c>
      <c r="AW243" s="14" t="s">
        <v>144</v>
      </c>
      <c r="BC243" s="124" t="e">
        <f>IF(L243="základní",#REF!,0)</f>
        <v>#REF!</v>
      </c>
      <c r="BD243" s="124">
        <f>IF(L243="snížená",#REF!,0)</f>
        <v>0</v>
      </c>
      <c r="BE243" s="124">
        <f>IF(L243="zákl. přenesená",#REF!,0)</f>
        <v>0</v>
      </c>
      <c r="BF243" s="124">
        <f>IF(L243="sníž. přenesená",#REF!,0)</f>
        <v>0</v>
      </c>
      <c r="BG243" s="124">
        <f>IF(L243="nulová",#REF!,0)</f>
        <v>0</v>
      </c>
      <c r="BH243" s="14" t="s">
        <v>65</v>
      </c>
      <c r="BI243" s="124" t="e">
        <f>ROUND(#REF!*H243,2)</f>
        <v>#REF!</v>
      </c>
      <c r="BJ243" s="14" t="s">
        <v>214</v>
      </c>
      <c r="BK243" s="123" t="s">
        <v>955</v>
      </c>
    </row>
    <row r="244" spans="1:63" s="2" customFormat="1" ht="66.75" customHeight="1" x14ac:dyDescent="0.2">
      <c r="A244" s="25"/>
      <c r="B244" s="112"/>
      <c r="C244" s="126" t="s">
        <v>956</v>
      </c>
      <c r="D244" s="126" t="s">
        <v>242</v>
      </c>
      <c r="E244" s="127" t="s">
        <v>957</v>
      </c>
      <c r="F244" s="128" t="s">
        <v>958</v>
      </c>
      <c r="G244" s="129" t="s">
        <v>162</v>
      </c>
      <c r="H244" s="130">
        <v>1.476</v>
      </c>
      <c r="I244" s="131"/>
      <c r="J244" s="132"/>
      <c r="K244" s="133" t="s">
        <v>1</v>
      </c>
      <c r="L244" s="134" t="s">
        <v>37</v>
      </c>
      <c r="M244" s="121">
        <v>0</v>
      </c>
      <c r="N244" s="121">
        <f t="shared" si="18"/>
        <v>0</v>
      </c>
      <c r="O244" s="121">
        <v>4.3999999999999997E-2</v>
      </c>
      <c r="P244" s="121">
        <f t="shared" si="19"/>
        <v>6.4944000000000002E-2</v>
      </c>
      <c r="Q244" s="121">
        <v>0</v>
      </c>
      <c r="R244" s="122">
        <f t="shared" si="20"/>
        <v>0</v>
      </c>
      <c r="S244" s="25"/>
      <c r="T244" s="25"/>
      <c r="U244" s="25"/>
      <c r="V244" s="25"/>
      <c r="W244" s="25"/>
      <c r="X244" s="25"/>
      <c r="Y244" s="25"/>
      <c r="Z244" s="25"/>
      <c r="AA244" s="25"/>
      <c r="AB244" s="25"/>
      <c r="AC244" s="25"/>
      <c r="AP244" s="123" t="s">
        <v>267</v>
      </c>
      <c r="AR244" s="123" t="s">
        <v>242</v>
      </c>
      <c r="AS244" s="123" t="s">
        <v>67</v>
      </c>
      <c r="AW244" s="14" t="s">
        <v>144</v>
      </c>
      <c r="BC244" s="124" t="e">
        <f>IF(L244="základní",#REF!,0)</f>
        <v>#REF!</v>
      </c>
      <c r="BD244" s="124">
        <f>IF(L244="snížená",#REF!,0)</f>
        <v>0</v>
      </c>
      <c r="BE244" s="124">
        <f>IF(L244="zákl. přenesená",#REF!,0)</f>
        <v>0</v>
      </c>
      <c r="BF244" s="124">
        <f>IF(L244="sníž. přenesená",#REF!,0)</f>
        <v>0</v>
      </c>
      <c r="BG244" s="124">
        <f>IF(L244="nulová",#REF!,0)</f>
        <v>0</v>
      </c>
      <c r="BH244" s="14" t="s">
        <v>65</v>
      </c>
      <c r="BI244" s="124" t="e">
        <f>ROUND(#REF!*H244,2)</f>
        <v>#REF!</v>
      </c>
      <c r="BJ244" s="14" t="s">
        <v>214</v>
      </c>
      <c r="BK244" s="123" t="s">
        <v>959</v>
      </c>
    </row>
    <row r="245" spans="1:63" s="2" customFormat="1" ht="66.75" customHeight="1" x14ac:dyDescent="0.2">
      <c r="A245" s="25"/>
      <c r="B245" s="112"/>
      <c r="C245" s="126" t="s">
        <v>960</v>
      </c>
      <c r="D245" s="126" t="s">
        <v>242</v>
      </c>
      <c r="E245" s="127" t="s">
        <v>961</v>
      </c>
      <c r="F245" s="128" t="s">
        <v>962</v>
      </c>
      <c r="G245" s="129" t="s">
        <v>162</v>
      </c>
      <c r="H245" s="130">
        <v>16.969000000000001</v>
      </c>
      <c r="I245" s="131"/>
      <c r="J245" s="132"/>
      <c r="K245" s="133" t="s">
        <v>1</v>
      </c>
      <c r="L245" s="134" t="s">
        <v>37</v>
      </c>
      <c r="M245" s="121">
        <v>0</v>
      </c>
      <c r="N245" s="121">
        <f t="shared" si="18"/>
        <v>0</v>
      </c>
      <c r="O245" s="121">
        <v>2.8000000000000001E-2</v>
      </c>
      <c r="P245" s="121">
        <f t="shared" si="19"/>
        <v>0.47513200000000005</v>
      </c>
      <c r="Q245" s="121">
        <v>0</v>
      </c>
      <c r="R245" s="122">
        <f t="shared" si="20"/>
        <v>0</v>
      </c>
      <c r="S245" s="25"/>
      <c r="T245" s="25"/>
      <c r="U245" s="25"/>
      <c r="V245" s="25"/>
      <c r="W245" s="25"/>
      <c r="X245" s="25"/>
      <c r="Y245" s="25"/>
      <c r="Z245" s="25"/>
      <c r="AA245" s="25"/>
      <c r="AB245" s="25"/>
      <c r="AC245" s="25"/>
      <c r="AP245" s="123" t="s">
        <v>267</v>
      </c>
      <c r="AR245" s="123" t="s">
        <v>242</v>
      </c>
      <c r="AS245" s="123" t="s">
        <v>67</v>
      </c>
      <c r="AW245" s="14" t="s">
        <v>144</v>
      </c>
      <c r="BC245" s="124" t="e">
        <f>IF(L245="základní",#REF!,0)</f>
        <v>#REF!</v>
      </c>
      <c r="BD245" s="124">
        <f>IF(L245="snížená",#REF!,0)</f>
        <v>0</v>
      </c>
      <c r="BE245" s="124">
        <f>IF(L245="zákl. přenesená",#REF!,0)</f>
        <v>0</v>
      </c>
      <c r="BF245" s="124">
        <f>IF(L245="sníž. přenesená",#REF!,0)</f>
        <v>0</v>
      </c>
      <c r="BG245" s="124">
        <f>IF(L245="nulová",#REF!,0)</f>
        <v>0</v>
      </c>
      <c r="BH245" s="14" t="s">
        <v>65</v>
      </c>
      <c r="BI245" s="124" t="e">
        <f>ROUND(#REF!*H245,2)</f>
        <v>#REF!</v>
      </c>
      <c r="BJ245" s="14" t="s">
        <v>214</v>
      </c>
      <c r="BK245" s="123" t="s">
        <v>963</v>
      </c>
    </row>
    <row r="246" spans="1:63" s="2" customFormat="1" ht="78" customHeight="1" x14ac:dyDescent="0.2">
      <c r="A246" s="25"/>
      <c r="B246" s="112"/>
      <c r="C246" s="126" t="s">
        <v>964</v>
      </c>
      <c r="D246" s="126" t="s">
        <v>242</v>
      </c>
      <c r="E246" s="127" t="s">
        <v>965</v>
      </c>
      <c r="F246" s="128" t="s">
        <v>966</v>
      </c>
      <c r="G246" s="129" t="s">
        <v>162</v>
      </c>
      <c r="H246" s="130">
        <v>0.73799999999999999</v>
      </c>
      <c r="I246" s="131"/>
      <c r="J246" s="132"/>
      <c r="K246" s="133" t="s">
        <v>1</v>
      </c>
      <c r="L246" s="134" t="s">
        <v>37</v>
      </c>
      <c r="M246" s="121">
        <v>0</v>
      </c>
      <c r="N246" s="121">
        <f t="shared" si="18"/>
        <v>0</v>
      </c>
      <c r="O246" s="121">
        <v>2.8000000000000001E-2</v>
      </c>
      <c r="P246" s="121">
        <f t="shared" si="19"/>
        <v>2.0664000000000002E-2</v>
      </c>
      <c r="Q246" s="121">
        <v>0</v>
      </c>
      <c r="R246" s="122">
        <f t="shared" si="20"/>
        <v>0</v>
      </c>
      <c r="S246" s="25"/>
      <c r="T246" s="25"/>
      <c r="U246" s="25"/>
      <c r="V246" s="25"/>
      <c r="W246" s="25"/>
      <c r="X246" s="25"/>
      <c r="Y246" s="25"/>
      <c r="Z246" s="25"/>
      <c r="AA246" s="25"/>
      <c r="AB246" s="25"/>
      <c r="AC246" s="25"/>
      <c r="AP246" s="123" t="s">
        <v>267</v>
      </c>
      <c r="AR246" s="123" t="s">
        <v>242</v>
      </c>
      <c r="AS246" s="123" t="s">
        <v>67</v>
      </c>
      <c r="AW246" s="14" t="s">
        <v>144</v>
      </c>
      <c r="BC246" s="124" t="e">
        <f>IF(L246="základní",#REF!,0)</f>
        <v>#REF!</v>
      </c>
      <c r="BD246" s="124">
        <f>IF(L246="snížená",#REF!,0)</f>
        <v>0</v>
      </c>
      <c r="BE246" s="124">
        <f>IF(L246="zákl. přenesená",#REF!,0)</f>
        <v>0</v>
      </c>
      <c r="BF246" s="124">
        <f>IF(L246="sníž. přenesená",#REF!,0)</f>
        <v>0</v>
      </c>
      <c r="BG246" s="124">
        <f>IF(L246="nulová",#REF!,0)</f>
        <v>0</v>
      </c>
      <c r="BH246" s="14" t="s">
        <v>65</v>
      </c>
      <c r="BI246" s="124" t="e">
        <f>ROUND(#REF!*H246,2)</f>
        <v>#REF!</v>
      </c>
      <c r="BJ246" s="14" t="s">
        <v>214</v>
      </c>
      <c r="BK246" s="123" t="s">
        <v>967</v>
      </c>
    </row>
    <row r="247" spans="1:63" s="2" customFormat="1" ht="66.75" customHeight="1" x14ac:dyDescent="0.2">
      <c r="A247" s="25"/>
      <c r="B247" s="112"/>
      <c r="C247" s="126" t="s">
        <v>968</v>
      </c>
      <c r="D247" s="126" t="s">
        <v>242</v>
      </c>
      <c r="E247" s="127" t="s">
        <v>969</v>
      </c>
      <c r="F247" s="128" t="s">
        <v>970</v>
      </c>
      <c r="G247" s="129" t="s">
        <v>162</v>
      </c>
      <c r="H247" s="130">
        <v>0.73799999999999999</v>
      </c>
      <c r="I247" s="131"/>
      <c r="J247" s="132"/>
      <c r="K247" s="133" t="s">
        <v>1</v>
      </c>
      <c r="L247" s="134" t="s">
        <v>37</v>
      </c>
      <c r="M247" s="121">
        <v>0</v>
      </c>
      <c r="N247" s="121">
        <f t="shared" si="18"/>
        <v>0</v>
      </c>
      <c r="O247" s="121">
        <v>4.3999999999999997E-2</v>
      </c>
      <c r="P247" s="121">
        <f t="shared" si="19"/>
        <v>3.2472000000000001E-2</v>
      </c>
      <c r="Q247" s="121">
        <v>0</v>
      </c>
      <c r="R247" s="122">
        <f t="shared" si="20"/>
        <v>0</v>
      </c>
      <c r="S247" s="25"/>
      <c r="T247" s="25"/>
      <c r="U247" s="25"/>
      <c r="V247" s="25"/>
      <c r="W247" s="25"/>
      <c r="X247" s="25"/>
      <c r="Y247" s="25"/>
      <c r="Z247" s="25"/>
      <c r="AA247" s="25"/>
      <c r="AB247" s="25"/>
      <c r="AC247" s="25"/>
      <c r="AP247" s="123" t="s">
        <v>267</v>
      </c>
      <c r="AR247" s="123" t="s">
        <v>242</v>
      </c>
      <c r="AS247" s="123" t="s">
        <v>67</v>
      </c>
      <c r="AW247" s="14" t="s">
        <v>144</v>
      </c>
      <c r="BC247" s="124" t="e">
        <f>IF(L247="základní",#REF!,0)</f>
        <v>#REF!</v>
      </c>
      <c r="BD247" s="124">
        <f>IF(L247="snížená",#REF!,0)</f>
        <v>0</v>
      </c>
      <c r="BE247" s="124">
        <f>IF(L247="zákl. přenesená",#REF!,0)</f>
        <v>0</v>
      </c>
      <c r="BF247" s="124">
        <f>IF(L247="sníž. přenesená",#REF!,0)</f>
        <v>0</v>
      </c>
      <c r="BG247" s="124">
        <f>IF(L247="nulová",#REF!,0)</f>
        <v>0</v>
      </c>
      <c r="BH247" s="14" t="s">
        <v>65</v>
      </c>
      <c r="BI247" s="124" t="e">
        <f>ROUND(#REF!*H247,2)</f>
        <v>#REF!</v>
      </c>
      <c r="BJ247" s="14" t="s">
        <v>214</v>
      </c>
      <c r="BK247" s="123" t="s">
        <v>971</v>
      </c>
    </row>
    <row r="248" spans="1:63" s="2" customFormat="1" ht="66.75" customHeight="1" x14ac:dyDescent="0.2">
      <c r="A248" s="25"/>
      <c r="B248" s="112"/>
      <c r="C248" s="126" t="s">
        <v>972</v>
      </c>
      <c r="D248" s="126" t="s">
        <v>242</v>
      </c>
      <c r="E248" s="127" t="s">
        <v>973</v>
      </c>
      <c r="F248" s="128" t="s">
        <v>974</v>
      </c>
      <c r="G248" s="129" t="s">
        <v>162</v>
      </c>
      <c r="H248" s="130">
        <v>9.5909999999999993</v>
      </c>
      <c r="I248" s="131"/>
      <c r="J248" s="132"/>
      <c r="K248" s="133" t="s">
        <v>1</v>
      </c>
      <c r="L248" s="134" t="s">
        <v>37</v>
      </c>
      <c r="M248" s="121">
        <v>0</v>
      </c>
      <c r="N248" s="121">
        <f t="shared" si="18"/>
        <v>0</v>
      </c>
      <c r="O248" s="121">
        <v>4.3999999999999997E-2</v>
      </c>
      <c r="P248" s="121">
        <f t="shared" si="19"/>
        <v>0.42200399999999993</v>
      </c>
      <c r="Q248" s="121">
        <v>0</v>
      </c>
      <c r="R248" s="122">
        <f t="shared" si="20"/>
        <v>0</v>
      </c>
      <c r="S248" s="25"/>
      <c r="T248" s="25"/>
      <c r="U248" s="25"/>
      <c r="V248" s="25"/>
      <c r="W248" s="25"/>
      <c r="X248" s="25"/>
      <c r="Y248" s="25"/>
      <c r="Z248" s="25"/>
      <c r="AA248" s="25"/>
      <c r="AB248" s="25"/>
      <c r="AC248" s="25"/>
      <c r="AP248" s="123" t="s">
        <v>267</v>
      </c>
      <c r="AR248" s="123" t="s">
        <v>242</v>
      </c>
      <c r="AS248" s="123" t="s">
        <v>67</v>
      </c>
      <c r="AW248" s="14" t="s">
        <v>144</v>
      </c>
      <c r="BC248" s="124" t="e">
        <f>IF(L248="základní",#REF!,0)</f>
        <v>#REF!</v>
      </c>
      <c r="BD248" s="124">
        <f>IF(L248="snížená",#REF!,0)</f>
        <v>0</v>
      </c>
      <c r="BE248" s="124">
        <f>IF(L248="zákl. přenesená",#REF!,0)</f>
        <v>0</v>
      </c>
      <c r="BF248" s="124">
        <f>IF(L248="sníž. přenesená",#REF!,0)</f>
        <v>0</v>
      </c>
      <c r="BG248" s="124">
        <f>IF(L248="nulová",#REF!,0)</f>
        <v>0</v>
      </c>
      <c r="BH248" s="14" t="s">
        <v>65</v>
      </c>
      <c r="BI248" s="124" t="e">
        <f>ROUND(#REF!*H248,2)</f>
        <v>#REF!</v>
      </c>
      <c r="BJ248" s="14" t="s">
        <v>214</v>
      </c>
      <c r="BK248" s="123" t="s">
        <v>975</v>
      </c>
    </row>
    <row r="249" spans="1:63" s="2" customFormat="1" ht="66.75" customHeight="1" x14ac:dyDescent="0.2">
      <c r="A249" s="25"/>
      <c r="B249" s="112"/>
      <c r="C249" s="126" t="s">
        <v>976</v>
      </c>
      <c r="D249" s="126" t="s">
        <v>242</v>
      </c>
      <c r="E249" s="127" t="s">
        <v>977</v>
      </c>
      <c r="F249" s="128" t="s">
        <v>978</v>
      </c>
      <c r="G249" s="129" t="s">
        <v>162</v>
      </c>
      <c r="H249" s="130">
        <v>0.73799999999999999</v>
      </c>
      <c r="I249" s="131"/>
      <c r="J249" s="132"/>
      <c r="K249" s="133" t="s">
        <v>1</v>
      </c>
      <c r="L249" s="134" t="s">
        <v>37</v>
      </c>
      <c r="M249" s="121">
        <v>0</v>
      </c>
      <c r="N249" s="121">
        <f t="shared" si="18"/>
        <v>0</v>
      </c>
      <c r="O249" s="121">
        <v>4.3999999999999997E-2</v>
      </c>
      <c r="P249" s="121">
        <f t="shared" si="19"/>
        <v>3.2472000000000001E-2</v>
      </c>
      <c r="Q249" s="121">
        <v>0</v>
      </c>
      <c r="R249" s="122">
        <f t="shared" si="20"/>
        <v>0</v>
      </c>
      <c r="S249" s="25"/>
      <c r="T249" s="25"/>
      <c r="U249" s="25"/>
      <c r="V249" s="25"/>
      <c r="W249" s="25"/>
      <c r="X249" s="25"/>
      <c r="Y249" s="25"/>
      <c r="Z249" s="25"/>
      <c r="AA249" s="25"/>
      <c r="AB249" s="25"/>
      <c r="AC249" s="25"/>
      <c r="AP249" s="123" t="s">
        <v>267</v>
      </c>
      <c r="AR249" s="123" t="s">
        <v>242</v>
      </c>
      <c r="AS249" s="123" t="s">
        <v>67</v>
      </c>
      <c r="AW249" s="14" t="s">
        <v>144</v>
      </c>
      <c r="BC249" s="124" t="e">
        <f>IF(L249="základní",#REF!,0)</f>
        <v>#REF!</v>
      </c>
      <c r="BD249" s="124">
        <f>IF(L249="snížená",#REF!,0)</f>
        <v>0</v>
      </c>
      <c r="BE249" s="124">
        <f>IF(L249="zákl. přenesená",#REF!,0)</f>
        <v>0</v>
      </c>
      <c r="BF249" s="124">
        <f>IF(L249="sníž. přenesená",#REF!,0)</f>
        <v>0</v>
      </c>
      <c r="BG249" s="124">
        <f>IF(L249="nulová",#REF!,0)</f>
        <v>0</v>
      </c>
      <c r="BH249" s="14" t="s">
        <v>65</v>
      </c>
      <c r="BI249" s="124" t="e">
        <f>ROUND(#REF!*H249,2)</f>
        <v>#REF!</v>
      </c>
      <c r="BJ249" s="14" t="s">
        <v>214</v>
      </c>
      <c r="BK249" s="123" t="s">
        <v>979</v>
      </c>
    </row>
    <row r="250" spans="1:63" s="2" customFormat="1" ht="66.75" customHeight="1" x14ac:dyDescent="0.2">
      <c r="A250" s="25"/>
      <c r="B250" s="112"/>
      <c r="C250" s="126" t="s">
        <v>980</v>
      </c>
      <c r="D250" s="126" t="s">
        <v>242</v>
      </c>
      <c r="E250" s="127" t="s">
        <v>981</v>
      </c>
      <c r="F250" s="128" t="s">
        <v>982</v>
      </c>
      <c r="G250" s="129" t="s">
        <v>162</v>
      </c>
      <c r="H250" s="130">
        <v>0.73799999999999999</v>
      </c>
      <c r="I250" s="131"/>
      <c r="J250" s="132"/>
      <c r="K250" s="133" t="s">
        <v>1</v>
      </c>
      <c r="L250" s="134" t="s">
        <v>37</v>
      </c>
      <c r="M250" s="121">
        <v>0</v>
      </c>
      <c r="N250" s="121">
        <f t="shared" si="18"/>
        <v>0</v>
      </c>
      <c r="O250" s="121">
        <v>4.3999999999999997E-2</v>
      </c>
      <c r="P250" s="121">
        <f t="shared" si="19"/>
        <v>3.2472000000000001E-2</v>
      </c>
      <c r="Q250" s="121">
        <v>0</v>
      </c>
      <c r="R250" s="122">
        <f t="shared" si="20"/>
        <v>0</v>
      </c>
      <c r="S250" s="25"/>
      <c r="T250" s="25"/>
      <c r="U250" s="25"/>
      <c r="V250" s="25"/>
      <c r="W250" s="25"/>
      <c r="X250" s="25"/>
      <c r="Y250" s="25"/>
      <c r="Z250" s="25"/>
      <c r="AA250" s="25"/>
      <c r="AB250" s="25"/>
      <c r="AC250" s="25"/>
      <c r="AP250" s="123" t="s">
        <v>267</v>
      </c>
      <c r="AR250" s="123" t="s">
        <v>242</v>
      </c>
      <c r="AS250" s="123" t="s">
        <v>67</v>
      </c>
      <c r="AW250" s="14" t="s">
        <v>144</v>
      </c>
      <c r="BC250" s="124" t="e">
        <f>IF(L250="základní",#REF!,0)</f>
        <v>#REF!</v>
      </c>
      <c r="BD250" s="124">
        <f>IF(L250="snížená",#REF!,0)</f>
        <v>0</v>
      </c>
      <c r="BE250" s="124">
        <f>IF(L250="zákl. přenesená",#REF!,0)</f>
        <v>0</v>
      </c>
      <c r="BF250" s="124">
        <f>IF(L250="sníž. přenesená",#REF!,0)</f>
        <v>0</v>
      </c>
      <c r="BG250" s="124">
        <f>IF(L250="nulová",#REF!,0)</f>
        <v>0</v>
      </c>
      <c r="BH250" s="14" t="s">
        <v>65</v>
      </c>
      <c r="BI250" s="124" t="e">
        <f>ROUND(#REF!*H250,2)</f>
        <v>#REF!</v>
      </c>
      <c r="BJ250" s="14" t="s">
        <v>214</v>
      </c>
      <c r="BK250" s="123" t="s">
        <v>983</v>
      </c>
    </row>
    <row r="251" spans="1:63" s="2" customFormat="1" ht="66.75" customHeight="1" x14ac:dyDescent="0.2">
      <c r="A251" s="25"/>
      <c r="B251" s="112"/>
      <c r="C251" s="126" t="s">
        <v>984</v>
      </c>
      <c r="D251" s="126" t="s">
        <v>242</v>
      </c>
      <c r="E251" s="127" t="s">
        <v>985</v>
      </c>
      <c r="F251" s="128" t="s">
        <v>986</v>
      </c>
      <c r="G251" s="129" t="s">
        <v>162</v>
      </c>
      <c r="H251" s="130">
        <v>7.3780000000000001</v>
      </c>
      <c r="I251" s="131"/>
      <c r="J251" s="132"/>
      <c r="K251" s="133" t="s">
        <v>1</v>
      </c>
      <c r="L251" s="134" t="s">
        <v>37</v>
      </c>
      <c r="M251" s="121">
        <v>0</v>
      </c>
      <c r="N251" s="121">
        <f t="shared" si="18"/>
        <v>0</v>
      </c>
      <c r="O251" s="121">
        <v>2.8000000000000001E-2</v>
      </c>
      <c r="P251" s="121">
        <f t="shared" si="19"/>
        <v>0.20658400000000002</v>
      </c>
      <c r="Q251" s="121">
        <v>0</v>
      </c>
      <c r="R251" s="122">
        <f t="shared" si="20"/>
        <v>0</v>
      </c>
      <c r="S251" s="25"/>
      <c r="T251" s="25"/>
      <c r="U251" s="25"/>
      <c r="V251" s="25"/>
      <c r="W251" s="25"/>
      <c r="X251" s="25"/>
      <c r="Y251" s="25"/>
      <c r="Z251" s="25"/>
      <c r="AA251" s="25"/>
      <c r="AB251" s="25"/>
      <c r="AC251" s="25"/>
      <c r="AP251" s="123" t="s">
        <v>267</v>
      </c>
      <c r="AR251" s="123" t="s">
        <v>242</v>
      </c>
      <c r="AS251" s="123" t="s">
        <v>67</v>
      </c>
      <c r="AW251" s="14" t="s">
        <v>144</v>
      </c>
      <c r="BC251" s="124" t="e">
        <f>IF(L251="základní",#REF!,0)</f>
        <v>#REF!</v>
      </c>
      <c r="BD251" s="124">
        <f>IF(L251="snížená",#REF!,0)</f>
        <v>0</v>
      </c>
      <c r="BE251" s="124">
        <f>IF(L251="zákl. přenesená",#REF!,0)</f>
        <v>0</v>
      </c>
      <c r="BF251" s="124">
        <f>IF(L251="sníž. přenesená",#REF!,0)</f>
        <v>0</v>
      </c>
      <c r="BG251" s="124">
        <f>IF(L251="nulová",#REF!,0)</f>
        <v>0</v>
      </c>
      <c r="BH251" s="14" t="s">
        <v>65</v>
      </c>
      <c r="BI251" s="124" t="e">
        <f>ROUND(#REF!*H251,2)</f>
        <v>#REF!</v>
      </c>
      <c r="BJ251" s="14" t="s">
        <v>214</v>
      </c>
      <c r="BK251" s="123" t="s">
        <v>987</v>
      </c>
    </row>
    <row r="252" spans="1:63" s="2" customFormat="1" ht="78" customHeight="1" x14ac:dyDescent="0.2">
      <c r="A252" s="25"/>
      <c r="B252" s="112"/>
      <c r="C252" s="126" t="s">
        <v>988</v>
      </c>
      <c r="D252" s="126" t="s">
        <v>242</v>
      </c>
      <c r="E252" s="127" t="s">
        <v>989</v>
      </c>
      <c r="F252" s="128" t="s">
        <v>990</v>
      </c>
      <c r="G252" s="129" t="s">
        <v>162</v>
      </c>
      <c r="H252" s="130">
        <v>2.9510000000000001</v>
      </c>
      <c r="I252" s="131"/>
      <c r="J252" s="132"/>
      <c r="K252" s="133" t="s">
        <v>1</v>
      </c>
      <c r="L252" s="134" t="s">
        <v>37</v>
      </c>
      <c r="M252" s="121">
        <v>0</v>
      </c>
      <c r="N252" s="121">
        <f t="shared" si="18"/>
        <v>0</v>
      </c>
      <c r="O252" s="121">
        <v>2.8000000000000001E-2</v>
      </c>
      <c r="P252" s="121">
        <f t="shared" si="19"/>
        <v>8.2628000000000007E-2</v>
      </c>
      <c r="Q252" s="121">
        <v>0</v>
      </c>
      <c r="R252" s="122">
        <f t="shared" si="20"/>
        <v>0</v>
      </c>
      <c r="S252" s="25"/>
      <c r="T252" s="25"/>
      <c r="U252" s="25"/>
      <c r="V252" s="25"/>
      <c r="W252" s="25"/>
      <c r="X252" s="25"/>
      <c r="Y252" s="25"/>
      <c r="Z252" s="25"/>
      <c r="AA252" s="25"/>
      <c r="AB252" s="25"/>
      <c r="AC252" s="25"/>
      <c r="AP252" s="123" t="s">
        <v>267</v>
      </c>
      <c r="AR252" s="123" t="s">
        <v>242</v>
      </c>
      <c r="AS252" s="123" t="s">
        <v>67</v>
      </c>
      <c r="AW252" s="14" t="s">
        <v>144</v>
      </c>
      <c r="BC252" s="124" t="e">
        <f>IF(L252="základní",#REF!,0)</f>
        <v>#REF!</v>
      </c>
      <c r="BD252" s="124">
        <f>IF(L252="snížená",#REF!,0)</f>
        <v>0</v>
      </c>
      <c r="BE252" s="124">
        <f>IF(L252="zákl. přenesená",#REF!,0)</f>
        <v>0</v>
      </c>
      <c r="BF252" s="124">
        <f>IF(L252="sníž. přenesená",#REF!,0)</f>
        <v>0</v>
      </c>
      <c r="BG252" s="124">
        <f>IF(L252="nulová",#REF!,0)</f>
        <v>0</v>
      </c>
      <c r="BH252" s="14" t="s">
        <v>65</v>
      </c>
      <c r="BI252" s="124" t="e">
        <f>ROUND(#REF!*H252,2)</f>
        <v>#REF!</v>
      </c>
      <c r="BJ252" s="14" t="s">
        <v>214</v>
      </c>
      <c r="BK252" s="123" t="s">
        <v>991</v>
      </c>
    </row>
    <row r="253" spans="1:63" s="2" customFormat="1" ht="66.75" customHeight="1" x14ac:dyDescent="0.2">
      <c r="A253" s="25"/>
      <c r="B253" s="112"/>
      <c r="C253" s="126" t="s">
        <v>992</v>
      </c>
      <c r="D253" s="126" t="s">
        <v>242</v>
      </c>
      <c r="E253" s="127" t="s">
        <v>993</v>
      </c>
      <c r="F253" s="128" t="s">
        <v>994</v>
      </c>
      <c r="G253" s="129" t="s">
        <v>162</v>
      </c>
      <c r="H253" s="130">
        <v>0.73799999999999999</v>
      </c>
      <c r="I253" s="131"/>
      <c r="J253" s="132"/>
      <c r="K253" s="133" t="s">
        <v>1</v>
      </c>
      <c r="L253" s="134" t="s">
        <v>37</v>
      </c>
      <c r="M253" s="121">
        <v>0</v>
      </c>
      <c r="N253" s="121">
        <f t="shared" si="18"/>
        <v>0</v>
      </c>
      <c r="O253" s="121">
        <v>2.8000000000000001E-2</v>
      </c>
      <c r="P253" s="121">
        <f t="shared" si="19"/>
        <v>2.0664000000000002E-2</v>
      </c>
      <c r="Q253" s="121">
        <v>0</v>
      </c>
      <c r="R253" s="122">
        <f t="shared" si="20"/>
        <v>0</v>
      </c>
      <c r="S253" s="25"/>
      <c r="T253" s="25"/>
      <c r="U253" s="25"/>
      <c r="V253" s="25"/>
      <c r="W253" s="25"/>
      <c r="X253" s="25"/>
      <c r="Y253" s="25"/>
      <c r="Z253" s="25"/>
      <c r="AA253" s="25"/>
      <c r="AB253" s="25"/>
      <c r="AC253" s="25"/>
      <c r="AP253" s="123" t="s">
        <v>267</v>
      </c>
      <c r="AR253" s="123" t="s">
        <v>242</v>
      </c>
      <c r="AS253" s="123" t="s">
        <v>67</v>
      </c>
      <c r="AW253" s="14" t="s">
        <v>144</v>
      </c>
      <c r="BC253" s="124" t="e">
        <f>IF(L253="základní",#REF!,0)</f>
        <v>#REF!</v>
      </c>
      <c r="BD253" s="124">
        <f>IF(L253="snížená",#REF!,0)</f>
        <v>0</v>
      </c>
      <c r="BE253" s="124">
        <f>IF(L253="zákl. přenesená",#REF!,0)</f>
        <v>0</v>
      </c>
      <c r="BF253" s="124">
        <f>IF(L253="sníž. přenesená",#REF!,0)</f>
        <v>0</v>
      </c>
      <c r="BG253" s="124">
        <f>IF(L253="nulová",#REF!,0)</f>
        <v>0</v>
      </c>
      <c r="BH253" s="14" t="s">
        <v>65</v>
      </c>
      <c r="BI253" s="124" t="e">
        <f>ROUND(#REF!*H253,2)</f>
        <v>#REF!</v>
      </c>
      <c r="BJ253" s="14" t="s">
        <v>214</v>
      </c>
      <c r="BK253" s="123" t="s">
        <v>995</v>
      </c>
    </row>
    <row r="254" spans="1:63" s="2" customFormat="1" ht="66.75" customHeight="1" x14ac:dyDescent="0.2">
      <c r="A254" s="25"/>
      <c r="B254" s="112"/>
      <c r="C254" s="126" t="s">
        <v>996</v>
      </c>
      <c r="D254" s="126" t="s">
        <v>242</v>
      </c>
      <c r="E254" s="127" t="s">
        <v>997</v>
      </c>
      <c r="F254" s="128" t="s">
        <v>998</v>
      </c>
      <c r="G254" s="129" t="s">
        <v>162</v>
      </c>
      <c r="H254" s="130">
        <v>0.73799999999999999</v>
      </c>
      <c r="I254" s="131"/>
      <c r="J254" s="132"/>
      <c r="K254" s="133" t="s">
        <v>1</v>
      </c>
      <c r="L254" s="134" t="s">
        <v>37</v>
      </c>
      <c r="M254" s="121">
        <v>0</v>
      </c>
      <c r="N254" s="121">
        <f t="shared" si="18"/>
        <v>0</v>
      </c>
      <c r="O254" s="121">
        <v>4.3999999999999997E-2</v>
      </c>
      <c r="P254" s="121">
        <f t="shared" si="19"/>
        <v>3.2472000000000001E-2</v>
      </c>
      <c r="Q254" s="121">
        <v>0</v>
      </c>
      <c r="R254" s="122">
        <f t="shared" si="20"/>
        <v>0</v>
      </c>
      <c r="S254" s="25"/>
      <c r="T254" s="25"/>
      <c r="U254" s="25"/>
      <c r="V254" s="25"/>
      <c r="W254" s="25"/>
      <c r="X254" s="25"/>
      <c r="Y254" s="25"/>
      <c r="Z254" s="25"/>
      <c r="AA254" s="25"/>
      <c r="AB254" s="25"/>
      <c r="AC254" s="25"/>
      <c r="AP254" s="123" t="s">
        <v>267</v>
      </c>
      <c r="AR254" s="123" t="s">
        <v>242</v>
      </c>
      <c r="AS254" s="123" t="s">
        <v>67</v>
      </c>
      <c r="AW254" s="14" t="s">
        <v>144</v>
      </c>
      <c r="BC254" s="124" t="e">
        <f>IF(L254="základní",#REF!,0)</f>
        <v>#REF!</v>
      </c>
      <c r="BD254" s="124">
        <f>IF(L254="snížená",#REF!,0)</f>
        <v>0</v>
      </c>
      <c r="BE254" s="124">
        <f>IF(L254="zákl. přenesená",#REF!,0)</f>
        <v>0</v>
      </c>
      <c r="BF254" s="124">
        <f>IF(L254="sníž. přenesená",#REF!,0)</f>
        <v>0</v>
      </c>
      <c r="BG254" s="124">
        <f>IF(L254="nulová",#REF!,0)</f>
        <v>0</v>
      </c>
      <c r="BH254" s="14" t="s">
        <v>65</v>
      </c>
      <c r="BI254" s="124" t="e">
        <f>ROUND(#REF!*H254,2)</f>
        <v>#REF!</v>
      </c>
      <c r="BJ254" s="14" t="s">
        <v>214</v>
      </c>
      <c r="BK254" s="123" t="s">
        <v>999</v>
      </c>
    </row>
    <row r="255" spans="1:63" s="2" customFormat="1" ht="66.75" customHeight="1" x14ac:dyDescent="0.2">
      <c r="A255" s="25"/>
      <c r="B255" s="112"/>
      <c r="C255" s="126" t="s">
        <v>1000</v>
      </c>
      <c r="D255" s="126" t="s">
        <v>242</v>
      </c>
      <c r="E255" s="127" t="s">
        <v>1001</v>
      </c>
      <c r="F255" s="128" t="s">
        <v>1002</v>
      </c>
      <c r="G255" s="129" t="s">
        <v>162</v>
      </c>
      <c r="H255" s="130">
        <v>0.73799999999999999</v>
      </c>
      <c r="I255" s="131"/>
      <c r="J255" s="132"/>
      <c r="K255" s="133" t="s">
        <v>1</v>
      </c>
      <c r="L255" s="134" t="s">
        <v>37</v>
      </c>
      <c r="M255" s="121">
        <v>0</v>
      </c>
      <c r="N255" s="121">
        <f t="shared" si="18"/>
        <v>0</v>
      </c>
      <c r="O255" s="121">
        <v>4.3999999999999997E-2</v>
      </c>
      <c r="P255" s="121">
        <f t="shared" si="19"/>
        <v>3.2472000000000001E-2</v>
      </c>
      <c r="Q255" s="121">
        <v>0</v>
      </c>
      <c r="R255" s="122">
        <f t="shared" si="20"/>
        <v>0</v>
      </c>
      <c r="S255" s="25"/>
      <c r="T255" s="25"/>
      <c r="U255" s="25"/>
      <c r="V255" s="25"/>
      <c r="W255" s="25"/>
      <c r="X255" s="25"/>
      <c r="Y255" s="25"/>
      <c r="Z255" s="25"/>
      <c r="AA255" s="25"/>
      <c r="AB255" s="25"/>
      <c r="AC255" s="25"/>
      <c r="AP255" s="123" t="s">
        <v>267</v>
      </c>
      <c r="AR255" s="123" t="s">
        <v>242</v>
      </c>
      <c r="AS255" s="123" t="s">
        <v>67</v>
      </c>
      <c r="AW255" s="14" t="s">
        <v>144</v>
      </c>
      <c r="BC255" s="124" t="e">
        <f>IF(L255="základní",#REF!,0)</f>
        <v>#REF!</v>
      </c>
      <c r="BD255" s="124">
        <f>IF(L255="snížená",#REF!,0)</f>
        <v>0</v>
      </c>
      <c r="BE255" s="124">
        <f>IF(L255="zákl. přenesená",#REF!,0)</f>
        <v>0</v>
      </c>
      <c r="BF255" s="124">
        <f>IF(L255="sníž. přenesená",#REF!,0)</f>
        <v>0</v>
      </c>
      <c r="BG255" s="124">
        <f>IF(L255="nulová",#REF!,0)</f>
        <v>0</v>
      </c>
      <c r="BH255" s="14" t="s">
        <v>65</v>
      </c>
      <c r="BI255" s="124" t="e">
        <f>ROUND(#REF!*H255,2)</f>
        <v>#REF!</v>
      </c>
      <c r="BJ255" s="14" t="s">
        <v>214</v>
      </c>
      <c r="BK255" s="123" t="s">
        <v>1003</v>
      </c>
    </row>
    <row r="256" spans="1:63" s="2" customFormat="1" ht="66.75" customHeight="1" x14ac:dyDescent="0.2">
      <c r="A256" s="25"/>
      <c r="B256" s="112"/>
      <c r="C256" s="126" t="s">
        <v>1004</v>
      </c>
      <c r="D256" s="126" t="s">
        <v>242</v>
      </c>
      <c r="E256" s="127" t="s">
        <v>1005</v>
      </c>
      <c r="F256" s="128" t="s">
        <v>1006</v>
      </c>
      <c r="G256" s="129" t="s">
        <v>162</v>
      </c>
      <c r="H256" s="130">
        <v>1.476</v>
      </c>
      <c r="I256" s="131"/>
      <c r="J256" s="132"/>
      <c r="K256" s="133" t="s">
        <v>1</v>
      </c>
      <c r="L256" s="134" t="s">
        <v>37</v>
      </c>
      <c r="M256" s="121">
        <v>0</v>
      </c>
      <c r="N256" s="121">
        <f t="shared" si="18"/>
        <v>0</v>
      </c>
      <c r="O256" s="121">
        <v>4.3999999999999997E-2</v>
      </c>
      <c r="P256" s="121">
        <f t="shared" si="19"/>
        <v>6.4944000000000002E-2</v>
      </c>
      <c r="Q256" s="121">
        <v>0</v>
      </c>
      <c r="R256" s="122">
        <f t="shared" si="20"/>
        <v>0</v>
      </c>
      <c r="S256" s="25"/>
      <c r="T256" s="25"/>
      <c r="U256" s="25"/>
      <c r="V256" s="25"/>
      <c r="W256" s="25"/>
      <c r="X256" s="25"/>
      <c r="Y256" s="25"/>
      <c r="Z256" s="25"/>
      <c r="AA256" s="25"/>
      <c r="AB256" s="25"/>
      <c r="AC256" s="25"/>
      <c r="AP256" s="123" t="s">
        <v>267</v>
      </c>
      <c r="AR256" s="123" t="s">
        <v>242</v>
      </c>
      <c r="AS256" s="123" t="s">
        <v>67</v>
      </c>
      <c r="AW256" s="14" t="s">
        <v>144</v>
      </c>
      <c r="BC256" s="124" t="e">
        <f>IF(L256="základní",#REF!,0)</f>
        <v>#REF!</v>
      </c>
      <c r="BD256" s="124">
        <f>IF(L256="snížená",#REF!,0)</f>
        <v>0</v>
      </c>
      <c r="BE256" s="124">
        <f>IF(L256="zákl. přenesená",#REF!,0)</f>
        <v>0</v>
      </c>
      <c r="BF256" s="124">
        <f>IF(L256="sníž. přenesená",#REF!,0)</f>
        <v>0</v>
      </c>
      <c r="BG256" s="124">
        <f>IF(L256="nulová",#REF!,0)</f>
        <v>0</v>
      </c>
      <c r="BH256" s="14" t="s">
        <v>65</v>
      </c>
      <c r="BI256" s="124" t="e">
        <f>ROUND(#REF!*H256,2)</f>
        <v>#REF!</v>
      </c>
      <c r="BJ256" s="14" t="s">
        <v>214</v>
      </c>
      <c r="BK256" s="123" t="s">
        <v>1007</v>
      </c>
    </row>
    <row r="257" spans="1:63" s="2" customFormat="1" ht="66.75" customHeight="1" x14ac:dyDescent="0.2">
      <c r="A257" s="25"/>
      <c r="B257" s="112"/>
      <c r="C257" s="126" t="s">
        <v>1008</v>
      </c>
      <c r="D257" s="126" t="s">
        <v>242</v>
      </c>
      <c r="E257" s="127" t="s">
        <v>1009</v>
      </c>
      <c r="F257" s="128" t="s">
        <v>1010</v>
      </c>
      <c r="G257" s="129" t="s">
        <v>162</v>
      </c>
      <c r="H257" s="130">
        <v>2.9510000000000001</v>
      </c>
      <c r="I257" s="131"/>
      <c r="J257" s="132"/>
      <c r="K257" s="133" t="s">
        <v>1</v>
      </c>
      <c r="L257" s="134" t="s">
        <v>37</v>
      </c>
      <c r="M257" s="121">
        <v>0</v>
      </c>
      <c r="N257" s="121">
        <f t="shared" si="18"/>
        <v>0</v>
      </c>
      <c r="O257" s="121">
        <v>2.8000000000000001E-2</v>
      </c>
      <c r="P257" s="121">
        <f t="shared" si="19"/>
        <v>8.2628000000000007E-2</v>
      </c>
      <c r="Q257" s="121">
        <v>0</v>
      </c>
      <c r="R257" s="122">
        <f t="shared" si="20"/>
        <v>0</v>
      </c>
      <c r="S257" s="25"/>
      <c r="T257" s="25"/>
      <c r="U257" s="25"/>
      <c r="V257" s="25"/>
      <c r="W257" s="25"/>
      <c r="X257" s="25"/>
      <c r="Y257" s="25"/>
      <c r="Z257" s="25"/>
      <c r="AA257" s="25"/>
      <c r="AB257" s="25"/>
      <c r="AC257" s="25"/>
      <c r="AP257" s="123" t="s">
        <v>267</v>
      </c>
      <c r="AR257" s="123" t="s">
        <v>242</v>
      </c>
      <c r="AS257" s="123" t="s">
        <v>67</v>
      </c>
      <c r="AW257" s="14" t="s">
        <v>144</v>
      </c>
      <c r="BC257" s="124" t="e">
        <f>IF(L257="základní",#REF!,0)</f>
        <v>#REF!</v>
      </c>
      <c r="BD257" s="124">
        <f>IF(L257="snížená",#REF!,0)</f>
        <v>0</v>
      </c>
      <c r="BE257" s="124">
        <f>IF(L257="zákl. přenesená",#REF!,0)</f>
        <v>0</v>
      </c>
      <c r="BF257" s="124">
        <f>IF(L257="sníž. přenesená",#REF!,0)</f>
        <v>0</v>
      </c>
      <c r="BG257" s="124">
        <f>IF(L257="nulová",#REF!,0)</f>
        <v>0</v>
      </c>
      <c r="BH257" s="14" t="s">
        <v>65</v>
      </c>
      <c r="BI257" s="124" t="e">
        <f>ROUND(#REF!*H257,2)</f>
        <v>#REF!</v>
      </c>
      <c r="BJ257" s="14" t="s">
        <v>214</v>
      </c>
      <c r="BK257" s="123" t="s">
        <v>1011</v>
      </c>
    </row>
    <row r="258" spans="1:63" s="2" customFormat="1" ht="66.75" customHeight="1" x14ac:dyDescent="0.2">
      <c r="A258" s="25"/>
      <c r="B258" s="112"/>
      <c r="C258" s="126" t="s">
        <v>1012</v>
      </c>
      <c r="D258" s="126" t="s">
        <v>242</v>
      </c>
      <c r="E258" s="127" t="s">
        <v>1013</v>
      </c>
      <c r="F258" s="128" t="s">
        <v>1014</v>
      </c>
      <c r="G258" s="129" t="s">
        <v>162</v>
      </c>
      <c r="H258" s="130">
        <v>0.73799999999999999</v>
      </c>
      <c r="I258" s="131"/>
      <c r="J258" s="132"/>
      <c r="K258" s="133" t="s">
        <v>1</v>
      </c>
      <c r="L258" s="134" t="s">
        <v>37</v>
      </c>
      <c r="M258" s="121">
        <v>0</v>
      </c>
      <c r="N258" s="121">
        <f t="shared" si="18"/>
        <v>0</v>
      </c>
      <c r="O258" s="121">
        <v>2.8000000000000001E-2</v>
      </c>
      <c r="P258" s="121">
        <f t="shared" si="19"/>
        <v>2.0664000000000002E-2</v>
      </c>
      <c r="Q258" s="121">
        <v>0</v>
      </c>
      <c r="R258" s="122">
        <f t="shared" si="20"/>
        <v>0</v>
      </c>
      <c r="S258" s="25"/>
      <c r="T258" s="25"/>
      <c r="U258" s="25"/>
      <c r="V258" s="25"/>
      <c r="W258" s="25"/>
      <c r="X258" s="25"/>
      <c r="Y258" s="25"/>
      <c r="Z258" s="25"/>
      <c r="AA258" s="25"/>
      <c r="AB258" s="25"/>
      <c r="AC258" s="25"/>
      <c r="AP258" s="123" t="s">
        <v>267</v>
      </c>
      <c r="AR258" s="123" t="s">
        <v>242</v>
      </c>
      <c r="AS258" s="123" t="s">
        <v>67</v>
      </c>
      <c r="AW258" s="14" t="s">
        <v>144</v>
      </c>
      <c r="BC258" s="124" t="e">
        <f>IF(L258="základní",#REF!,0)</f>
        <v>#REF!</v>
      </c>
      <c r="BD258" s="124">
        <f>IF(L258="snížená",#REF!,0)</f>
        <v>0</v>
      </c>
      <c r="BE258" s="124">
        <f>IF(L258="zákl. přenesená",#REF!,0)</f>
        <v>0</v>
      </c>
      <c r="BF258" s="124">
        <f>IF(L258="sníž. přenesená",#REF!,0)</f>
        <v>0</v>
      </c>
      <c r="BG258" s="124">
        <f>IF(L258="nulová",#REF!,0)</f>
        <v>0</v>
      </c>
      <c r="BH258" s="14" t="s">
        <v>65</v>
      </c>
      <c r="BI258" s="124" t="e">
        <f>ROUND(#REF!*H258,2)</f>
        <v>#REF!</v>
      </c>
      <c r="BJ258" s="14" t="s">
        <v>214</v>
      </c>
      <c r="BK258" s="123" t="s">
        <v>1015</v>
      </c>
    </row>
    <row r="259" spans="1:63" s="2" customFormat="1" ht="44.25" customHeight="1" x14ac:dyDescent="0.2">
      <c r="A259" s="25"/>
      <c r="B259" s="112"/>
      <c r="C259" s="126" t="s">
        <v>1016</v>
      </c>
      <c r="D259" s="126" t="s">
        <v>242</v>
      </c>
      <c r="E259" s="127" t="s">
        <v>1017</v>
      </c>
      <c r="F259" s="128" t="s">
        <v>1018</v>
      </c>
      <c r="G259" s="129" t="s">
        <v>162</v>
      </c>
      <c r="H259" s="130">
        <v>1.476</v>
      </c>
      <c r="I259" s="131"/>
      <c r="J259" s="132"/>
      <c r="K259" s="133" t="s">
        <v>1</v>
      </c>
      <c r="L259" s="134" t="s">
        <v>37</v>
      </c>
      <c r="M259" s="121">
        <v>0</v>
      </c>
      <c r="N259" s="121">
        <f t="shared" si="18"/>
        <v>0</v>
      </c>
      <c r="O259" s="121">
        <v>4.3999999999999997E-2</v>
      </c>
      <c r="P259" s="121">
        <f t="shared" si="19"/>
        <v>6.4944000000000002E-2</v>
      </c>
      <c r="Q259" s="121">
        <v>0</v>
      </c>
      <c r="R259" s="122">
        <f t="shared" si="20"/>
        <v>0</v>
      </c>
      <c r="S259" s="25"/>
      <c r="T259" s="25"/>
      <c r="U259" s="25"/>
      <c r="V259" s="25"/>
      <c r="W259" s="25"/>
      <c r="X259" s="25"/>
      <c r="Y259" s="25"/>
      <c r="Z259" s="25"/>
      <c r="AA259" s="25"/>
      <c r="AB259" s="25"/>
      <c r="AC259" s="25"/>
      <c r="AP259" s="123" t="s">
        <v>267</v>
      </c>
      <c r="AR259" s="123" t="s">
        <v>242</v>
      </c>
      <c r="AS259" s="123" t="s">
        <v>67</v>
      </c>
      <c r="AW259" s="14" t="s">
        <v>144</v>
      </c>
      <c r="BC259" s="124" t="e">
        <f>IF(L259="základní",#REF!,0)</f>
        <v>#REF!</v>
      </c>
      <c r="BD259" s="124">
        <f>IF(L259="snížená",#REF!,0)</f>
        <v>0</v>
      </c>
      <c r="BE259" s="124">
        <f>IF(L259="zákl. přenesená",#REF!,0)</f>
        <v>0</v>
      </c>
      <c r="BF259" s="124">
        <f>IF(L259="sníž. přenesená",#REF!,0)</f>
        <v>0</v>
      </c>
      <c r="BG259" s="124">
        <f>IF(L259="nulová",#REF!,0)</f>
        <v>0</v>
      </c>
      <c r="BH259" s="14" t="s">
        <v>65</v>
      </c>
      <c r="BI259" s="124" t="e">
        <f>ROUND(#REF!*H259,2)</f>
        <v>#REF!</v>
      </c>
      <c r="BJ259" s="14" t="s">
        <v>214</v>
      </c>
      <c r="BK259" s="123" t="s">
        <v>1019</v>
      </c>
    </row>
    <row r="260" spans="1:63" s="2" customFormat="1" ht="24.2" customHeight="1" x14ac:dyDescent="0.2">
      <c r="A260" s="25"/>
      <c r="B260" s="112"/>
      <c r="C260" s="113" t="s">
        <v>1020</v>
      </c>
      <c r="D260" s="113" t="s">
        <v>145</v>
      </c>
      <c r="E260" s="114" t="s">
        <v>1021</v>
      </c>
      <c r="F260" s="115" t="s">
        <v>1022</v>
      </c>
      <c r="G260" s="116" t="s">
        <v>162</v>
      </c>
      <c r="H260" s="117">
        <v>0.73799999999999999</v>
      </c>
      <c r="I260" s="118"/>
      <c r="J260" s="26"/>
      <c r="K260" s="119" t="s">
        <v>1</v>
      </c>
      <c r="L260" s="120" t="s">
        <v>37</v>
      </c>
      <c r="M260" s="121">
        <v>7.36</v>
      </c>
      <c r="N260" s="121">
        <f t="shared" si="18"/>
        <v>5.4316800000000001</v>
      </c>
      <c r="O260" s="121">
        <v>9.2000000000000003E-4</v>
      </c>
      <c r="P260" s="121">
        <f t="shared" si="19"/>
        <v>6.7896000000000005E-4</v>
      </c>
      <c r="Q260" s="121">
        <v>0</v>
      </c>
      <c r="R260" s="122">
        <f t="shared" si="20"/>
        <v>0</v>
      </c>
      <c r="S260" s="25"/>
      <c r="T260" s="25"/>
      <c r="U260" s="25"/>
      <c r="V260" s="25"/>
      <c r="W260" s="25"/>
      <c r="X260" s="25"/>
      <c r="Y260" s="25"/>
      <c r="Z260" s="25"/>
      <c r="AA260" s="25"/>
      <c r="AB260" s="25"/>
      <c r="AC260" s="25"/>
      <c r="AP260" s="123" t="s">
        <v>214</v>
      </c>
      <c r="AR260" s="123" t="s">
        <v>145</v>
      </c>
      <c r="AS260" s="123" t="s">
        <v>67</v>
      </c>
      <c r="AW260" s="14" t="s">
        <v>144</v>
      </c>
      <c r="BC260" s="124" t="e">
        <f>IF(L260="základní",#REF!,0)</f>
        <v>#REF!</v>
      </c>
      <c r="BD260" s="124">
        <f>IF(L260="snížená",#REF!,0)</f>
        <v>0</v>
      </c>
      <c r="BE260" s="124">
        <f>IF(L260="zákl. přenesená",#REF!,0)</f>
        <v>0</v>
      </c>
      <c r="BF260" s="124">
        <f>IF(L260="sníž. přenesená",#REF!,0)</f>
        <v>0</v>
      </c>
      <c r="BG260" s="124">
        <f>IF(L260="nulová",#REF!,0)</f>
        <v>0</v>
      </c>
      <c r="BH260" s="14" t="s">
        <v>65</v>
      </c>
      <c r="BI260" s="124" t="e">
        <f>ROUND(#REF!*H260,2)</f>
        <v>#REF!</v>
      </c>
      <c r="BJ260" s="14" t="s">
        <v>214</v>
      </c>
      <c r="BK260" s="123" t="s">
        <v>1023</v>
      </c>
    </row>
    <row r="261" spans="1:63" s="2" customFormat="1" ht="66.75" customHeight="1" x14ac:dyDescent="0.2">
      <c r="A261" s="25"/>
      <c r="B261" s="112"/>
      <c r="C261" s="126" t="s">
        <v>1024</v>
      </c>
      <c r="D261" s="126" t="s">
        <v>242</v>
      </c>
      <c r="E261" s="127" t="s">
        <v>1025</v>
      </c>
      <c r="F261" s="128" t="s">
        <v>1026</v>
      </c>
      <c r="G261" s="129" t="s">
        <v>162</v>
      </c>
      <c r="H261" s="130">
        <v>0.73799999999999999</v>
      </c>
      <c r="I261" s="131"/>
      <c r="J261" s="132"/>
      <c r="K261" s="133" t="s">
        <v>1</v>
      </c>
      <c r="L261" s="134" t="s">
        <v>37</v>
      </c>
      <c r="M261" s="121">
        <v>0</v>
      </c>
      <c r="N261" s="121">
        <f t="shared" si="18"/>
        <v>0</v>
      </c>
      <c r="O261" s="121">
        <v>0.14000000000000001</v>
      </c>
      <c r="P261" s="121">
        <f t="shared" si="19"/>
        <v>0.10332000000000001</v>
      </c>
      <c r="Q261" s="121">
        <v>0</v>
      </c>
      <c r="R261" s="122">
        <f t="shared" si="20"/>
        <v>0</v>
      </c>
      <c r="S261" s="25"/>
      <c r="T261" s="25"/>
      <c r="U261" s="25"/>
      <c r="V261" s="25"/>
      <c r="W261" s="25"/>
      <c r="X261" s="25"/>
      <c r="Y261" s="25"/>
      <c r="Z261" s="25"/>
      <c r="AA261" s="25"/>
      <c r="AB261" s="25"/>
      <c r="AC261" s="25"/>
      <c r="AP261" s="123" t="s">
        <v>267</v>
      </c>
      <c r="AR261" s="123" t="s">
        <v>242</v>
      </c>
      <c r="AS261" s="123" t="s">
        <v>67</v>
      </c>
      <c r="AW261" s="14" t="s">
        <v>144</v>
      </c>
      <c r="BC261" s="124" t="e">
        <f>IF(L261="základní",#REF!,0)</f>
        <v>#REF!</v>
      </c>
      <c r="BD261" s="124">
        <f>IF(L261="snížená",#REF!,0)</f>
        <v>0</v>
      </c>
      <c r="BE261" s="124">
        <f>IF(L261="zákl. přenesená",#REF!,0)</f>
        <v>0</v>
      </c>
      <c r="BF261" s="124">
        <f>IF(L261="sníž. přenesená",#REF!,0)</f>
        <v>0</v>
      </c>
      <c r="BG261" s="124">
        <f>IF(L261="nulová",#REF!,0)</f>
        <v>0</v>
      </c>
      <c r="BH261" s="14" t="s">
        <v>65</v>
      </c>
      <c r="BI261" s="124" t="e">
        <f>ROUND(#REF!*H261,2)</f>
        <v>#REF!</v>
      </c>
      <c r="BJ261" s="14" t="s">
        <v>214</v>
      </c>
      <c r="BK261" s="123" t="s">
        <v>1027</v>
      </c>
    </row>
    <row r="262" spans="1:63" s="2" customFormat="1" ht="24.2" customHeight="1" x14ac:dyDescent="0.2">
      <c r="A262" s="25"/>
      <c r="B262" s="112"/>
      <c r="C262" s="113" t="s">
        <v>1028</v>
      </c>
      <c r="D262" s="113" t="s">
        <v>145</v>
      </c>
      <c r="E262" s="114" t="s">
        <v>1029</v>
      </c>
      <c r="F262" s="115" t="s">
        <v>1030</v>
      </c>
      <c r="G262" s="116" t="s">
        <v>162</v>
      </c>
      <c r="H262" s="117">
        <v>5.9020000000000001</v>
      </c>
      <c r="I262" s="118"/>
      <c r="J262" s="26"/>
      <c r="K262" s="119" t="s">
        <v>1</v>
      </c>
      <c r="L262" s="120" t="s">
        <v>37</v>
      </c>
      <c r="M262" s="121">
        <v>8.6039999999999992</v>
      </c>
      <c r="N262" s="121">
        <f t="shared" si="18"/>
        <v>50.780807999999993</v>
      </c>
      <c r="O262" s="121">
        <v>9.3000000000000005E-4</v>
      </c>
      <c r="P262" s="121">
        <f t="shared" si="19"/>
        <v>5.4888600000000008E-3</v>
      </c>
      <c r="Q262" s="121">
        <v>0</v>
      </c>
      <c r="R262" s="122">
        <f t="shared" si="20"/>
        <v>0</v>
      </c>
      <c r="S262" s="25"/>
      <c r="T262" s="25"/>
      <c r="U262" s="25"/>
      <c r="V262" s="25"/>
      <c r="W262" s="25"/>
      <c r="X262" s="25"/>
      <c r="Y262" s="25"/>
      <c r="Z262" s="25"/>
      <c r="AA262" s="25"/>
      <c r="AB262" s="25"/>
      <c r="AC262" s="25"/>
      <c r="AP262" s="123" t="s">
        <v>214</v>
      </c>
      <c r="AR262" s="123" t="s">
        <v>145</v>
      </c>
      <c r="AS262" s="123" t="s">
        <v>67</v>
      </c>
      <c r="AW262" s="14" t="s">
        <v>144</v>
      </c>
      <c r="BC262" s="124" t="e">
        <f>IF(L262="základní",#REF!,0)</f>
        <v>#REF!</v>
      </c>
      <c r="BD262" s="124">
        <f>IF(L262="snížená",#REF!,0)</f>
        <v>0</v>
      </c>
      <c r="BE262" s="124">
        <f>IF(L262="zákl. přenesená",#REF!,0)</f>
        <v>0</v>
      </c>
      <c r="BF262" s="124">
        <f>IF(L262="sníž. přenesená",#REF!,0)</f>
        <v>0</v>
      </c>
      <c r="BG262" s="124">
        <f>IF(L262="nulová",#REF!,0)</f>
        <v>0</v>
      </c>
      <c r="BH262" s="14" t="s">
        <v>65</v>
      </c>
      <c r="BI262" s="124" t="e">
        <f>ROUND(#REF!*H262,2)</f>
        <v>#REF!</v>
      </c>
      <c r="BJ262" s="14" t="s">
        <v>214</v>
      </c>
      <c r="BK262" s="123" t="s">
        <v>1031</v>
      </c>
    </row>
    <row r="263" spans="1:63" s="2" customFormat="1" ht="76.349999999999994" customHeight="1" x14ac:dyDescent="0.2">
      <c r="A263" s="25"/>
      <c r="B263" s="112"/>
      <c r="C263" s="126" t="s">
        <v>1032</v>
      </c>
      <c r="D263" s="126" t="s">
        <v>242</v>
      </c>
      <c r="E263" s="127" t="s">
        <v>1033</v>
      </c>
      <c r="F263" s="128" t="s">
        <v>1034</v>
      </c>
      <c r="G263" s="129" t="s">
        <v>162</v>
      </c>
      <c r="H263" s="130">
        <v>0.73799999999999999</v>
      </c>
      <c r="I263" s="131"/>
      <c r="J263" s="132"/>
      <c r="K263" s="133" t="s">
        <v>1</v>
      </c>
      <c r="L263" s="134" t="s">
        <v>37</v>
      </c>
      <c r="M263" s="121">
        <v>0</v>
      </c>
      <c r="N263" s="121">
        <f t="shared" si="18"/>
        <v>0</v>
      </c>
      <c r="O263" s="121">
        <v>0.14000000000000001</v>
      </c>
      <c r="P263" s="121">
        <f t="shared" si="19"/>
        <v>0.10332000000000001</v>
      </c>
      <c r="Q263" s="121">
        <v>0</v>
      </c>
      <c r="R263" s="122">
        <f t="shared" si="20"/>
        <v>0</v>
      </c>
      <c r="S263" s="25"/>
      <c r="T263" s="25"/>
      <c r="U263" s="25"/>
      <c r="V263" s="25"/>
      <c r="W263" s="25"/>
      <c r="X263" s="25"/>
      <c r="Y263" s="25"/>
      <c r="Z263" s="25"/>
      <c r="AA263" s="25"/>
      <c r="AB263" s="25"/>
      <c r="AC263" s="25"/>
      <c r="AP263" s="123" t="s">
        <v>267</v>
      </c>
      <c r="AR263" s="123" t="s">
        <v>242</v>
      </c>
      <c r="AS263" s="123" t="s">
        <v>67</v>
      </c>
      <c r="AW263" s="14" t="s">
        <v>144</v>
      </c>
      <c r="BC263" s="124" t="e">
        <f>IF(L263="základní",#REF!,0)</f>
        <v>#REF!</v>
      </c>
      <c r="BD263" s="124">
        <f>IF(L263="snížená",#REF!,0)</f>
        <v>0</v>
      </c>
      <c r="BE263" s="124">
        <f>IF(L263="zákl. přenesená",#REF!,0)</f>
        <v>0</v>
      </c>
      <c r="BF263" s="124">
        <f>IF(L263="sníž. přenesená",#REF!,0)</f>
        <v>0</v>
      </c>
      <c r="BG263" s="124">
        <f>IF(L263="nulová",#REF!,0)</f>
        <v>0</v>
      </c>
      <c r="BH263" s="14" t="s">
        <v>65</v>
      </c>
      <c r="BI263" s="124" t="e">
        <f>ROUND(#REF!*H263,2)</f>
        <v>#REF!</v>
      </c>
      <c r="BJ263" s="14" t="s">
        <v>214</v>
      </c>
      <c r="BK263" s="123" t="s">
        <v>1035</v>
      </c>
    </row>
    <row r="264" spans="1:63" s="2" customFormat="1" ht="76.349999999999994" customHeight="1" x14ac:dyDescent="0.2">
      <c r="A264" s="25"/>
      <c r="B264" s="112"/>
      <c r="C264" s="126" t="s">
        <v>1036</v>
      </c>
      <c r="D264" s="126" t="s">
        <v>242</v>
      </c>
      <c r="E264" s="127" t="s">
        <v>1037</v>
      </c>
      <c r="F264" s="128" t="s">
        <v>1038</v>
      </c>
      <c r="G264" s="129" t="s">
        <v>162</v>
      </c>
      <c r="H264" s="130">
        <v>0.73799999999999999</v>
      </c>
      <c r="I264" s="131"/>
      <c r="J264" s="132"/>
      <c r="K264" s="133" t="s">
        <v>1</v>
      </c>
      <c r="L264" s="134" t="s">
        <v>37</v>
      </c>
      <c r="M264" s="121">
        <v>0</v>
      </c>
      <c r="N264" s="121">
        <f t="shared" si="18"/>
        <v>0</v>
      </c>
      <c r="O264" s="121">
        <v>0.14000000000000001</v>
      </c>
      <c r="P264" s="121">
        <f t="shared" si="19"/>
        <v>0.10332000000000001</v>
      </c>
      <c r="Q264" s="121">
        <v>0</v>
      </c>
      <c r="R264" s="122">
        <f t="shared" si="20"/>
        <v>0</v>
      </c>
      <c r="S264" s="25"/>
      <c r="T264" s="25"/>
      <c r="U264" s="25"/>
      <c r="V264" s="25"/>
      <c r="W264" s="25"/>
      <c r="X264" s="25"/>
      <c r="Y264" s="25"/>
      <c r="Z264" s="25"/>
      <c r="AA264" s="25"/>
      <c r="AB264" s="25"/>
      <c r="AC264" s="25"/>
      <c r="AP264" s="123" t="s">
        <v>267</v>
      </c>
      <c r="AR264" s="123" t="s">
        <v>242</v>
      </c>
      <c r="AS264" s="123" t="s">
        <v>67</v>
      </c>
      <c r="AW264" s="14" t="s">
        <v>144</v>
      </c>
      <c r="BC264" s="124" t="e">
        <f>IF(L264="základní",#REF!,0)</f>
        <v>#REF!</v>
      </c>
      <c r="BD264" s="124">
        <f>IF(L264="snížená",#REF!,0)</f>
        <v>0</v>
      </c>
      <c r="BE264" s="124">
        <f>IF(L264="zákl. přenesená",#REF!,0)</f>
        <v>0</v>
      </c>
      <c r="BF264" s="124">
        <f>IF(L264="sníž. přenesená",#REF!,0)</f>
        <v>0</v>
      </c>
      <c r="BG264" s="124">
        <f>IF(L264="nulová",#REF!,0)</f>
        <v>0</v>
      </c>
      <c r="BH264" s="14" t="s">
        <v>65</v>
      </c>
      <c r="BI264" s="124" t="e">
        <f>ROUND(#REF!*H264,2)</f>
        <v>#REF!</v>
      </c>
      <c r="BJ264" s="14" t="s">
        <v>214</v>
      </c>
      <c r="BK264" s="123" t="s">
        <v>1039</v>
      </c>
    </row>
    <row r="265" spans="1:63" s="2" customFormat="1" ht="66.75" customHeight="1" x14ac:dyDescent="0.2">
      <c r="A265" s="25"/>
      <c r="B265" s="112"/>
      <c r="C265" s="126" t="s">
        <v>1040</v>
      </c>
      <c r="D265" s="126" t="s">
        <v>242</v>
      </c>
      <c r="E265" s="127" t="s">
        <v>1041</v>
      </c>
      <c r="F265" s="128" t="s">
        <v>1042</v>
      </c>
      <c r="G265" s="129" t="s">
        <v>162</v>
      </c>
      <c r="H265" s="130">
        <v>0.73799999999999999</v>
      </c>
      <c r="I265" s="131"/>
      <c r="J265" s="132"/>
      <c r="K265" s="133" t="s">
        <v>1</v>
      </c>
      <c r="L265" s="134" t="s">
        <v>37</v>
      </c>
      <c r="M265" s="121">
        <v>0</v>
      </c>
      <c r="N265" s="121">
        <f t="shared" si="18"/>
        <v>0</v>
      </c>
      <c r="O265" s="121">
        <v>0.14000000000000001</v>
      </c>
      <c r="P265" s="121">
        <f t="shared" si="19"/>
        <v>0.10332000000000001</v>
      </c>
      <c r="Q265" s="121">
        <v>0</v>
      </c>
      <c r="R265" s="122">
        <f t="shared" si="20"/>
        <v>0</v>
      </c>
      <c r="S265" s="25"/>
      <c r="T265" s="25"/>
      <c r="U265" s="25"/>
      <c r="V265" s="25"/>
      <c r="W265" s="25"/>
      <c r="X265" s="25"/>
      <c r="Y265" s="25"/>
      <c r="Z265" s="25"/>
      <c r="AA265" s="25"/>
      <c r="AB265" s="25"/>
      <c r="AC265" s="25"/>
      <c r="AP265" s="123" t="s">
        <v>267</v>
      </c>
      <c r="AR265" s="123" t="s">
        <v>242</v>
      </c>
      <c r="AS265" s="123" t="s">
        <v>67</v>
      </c>
      <c r="AW265" s="14" t="s">
        <v>144</v>
      </c>
      <c r="BC265" s="124" t="e">
        <f>IF(L265="základní",#REF!,0)</f>
        <v>#REF!</v>
      </c>
      <c r="BD265" s="124">
        <f>IF(L265="snížená",#REF!,0)</f>
        <v>0</v>
      </c>
      <c r="BE265" s="124">
        <f>IF(L265="zákl. přenesená",#REF!,0)</f>
        <v>0</v>
      </c>
      <c r="BF265" s="124">
        <f>IF(L265="sníž. přenesená",#REF!,0)</f>
        <v>0</v>
      </c>
      <c r="BG265" s="124">
        <f>IF(L265="nulová",#REF!,0)</f>
        <v>0</v>
      </c>
      <c r="BH265" s="14" t="s">
        <v>65</v>
      </c>
      <c r="BI265" s="124" t="e">
        <f>ROUND(#REF!*H265,2)</f>
        <v>#REF!</v>
      </c>
      <c r="BJ265" s="14" t="s">
        <v>214</v>
      </c>
      <c r="BK265" s="123" t="s">
        <v>1043</v>
      </c>
    </row>
    <row r="266" spans="1:63" s="2" customFormat="1" ht="66.75" customHeight="1" x14ac:dyDescent="0.2">
      <c r="A266" s="25"/>
      <c r="B266" s="112"/>
      <c r="C266" s="126" t="s">
        <v>1044</v>
      </c>
      <c r="D266" s="126" t="s">
        <v>242</v>
      </c>
      <c r="E266" s="127" t="s">
        <v>1045</v>
      </c>
      <c r="F266" s="128" t="s">
        <v>1046</v>
      </c>
      <c r="G266" s="129" t="s">
        <v>162</v>
      </c>
      <c r="H266" s="130">
        <v>0.73799999999999999</v>
      </c>
      <c r="I266" s="131"/>
      <c r="J266" s="132"/>
      <c r="K266" s="133" t="s">
        <v>1</v>
      </c>
      <c r="L266" s="134" t="s">
        <v>37</v>
      </c>
      <c r="M266" s="121">
        <v>0</v>
      </c>
      <c r="N266" s="121">
        <f t="shared" si="18"/>
        <v>0</v>
      </c>
      <c r="O266" s="121">
        <v>0.14000000000000001</v>
      </c>
      <c r="P266" s="121">
        <f t="shared" si="19"/>
        <v>0.10332000000000001</v>
      </c>
      <c r="Q266" s="121">
        <v>0</v>
      </c>
      <c r="R266" s="122">
        <f t="shared" si="20"/>
        <v>0</v>
      </c>
      <c r="S266" s="25"/>
      <c r="T266" s="25"/>
      <c r="U266" s="25"/>
      <c r="V266" s="25"/>
      <c r="W266" s="25"/>
      <c r="X266" s="25"/>
      <c r="Y266" s="25"/>
      <c r="Z266" s="25"/>
      <c r="AA266" s="25"/>
      <c r="AB266" s="25"/>
      <c r="AC266" s="25"/>
      <c r="AP266" s="123" t="s">
        <v>267</v>
      </c>
      <c r="AR266" s="123" t="s">
        <v>242</v>
      </c>
      <c r="AS266" s="123" t="s">
        <v>67</v>
      </c>
      <c r="AW266" s="14" t="s">
        <v>144</v>
      </c>
      <c r="BC266" s="124" t="e">
        <f>IF(L266="základní",#REF!,0)</f>
        <v>#REF!</v>
      </c>
      <c r="BD266" s="124">
        <f>IF(L266="snížená",#REF!,0)</f>
        <v>0</v>
      </c>
      <c r="BE266" s="124">
        <f>IF(L266="zákl. přenesená",#REF!,0)</f>
        <v>0</v>
      </c>
      <c r="BF266" s="124">
        <f>IF(L266="sníž. přenesená",#REF!,0)</f>
        <v>0</v>
      </c>
      <c r="BG266" s="124">
        <f>IF(L266="nulová",#REF!,0)</f>
        <v>0</v>
      </c>
      <c r="BH266" s="14" t="s">
        <v>65</v>
      </c>
      <c r="BI266" s="124" t="e">
        <f>ROUND(#REF!*H266,2)</f>
        <v>#REF!</v>
      </c>
      <c r="BJ266" s="14" t="s">
        <v>214</v>
      </c>
      <c r="BK266" s="123" t="s">
        <v>1047</v>
      </c>
    </row>
    <row r="267" spans="1:63" s="2" customFormat="1" ht="66.75" customHeight="1" x14ac:dyDescent="0.2">
      <c r="A267" s="25"/>
      <c r="B267" s="112"/>
      <c r="C267" s="126" t="s">
        <v>1048</v>
      </c>
      <c r="D267" s="126" t="s">
        <v>242</v>
      </c>
      <c r="E267" s="127" t="s">
        <v>1049</v>
      </c>
      <c r="F267" s="128" t="s">
        <v>1050</v>
      </c>
      <c r="G267" s="129" t="s">
        <v>162</v>
      </c>
      <c r="H267" s="130">
        <v>0.73799999999999999</v>
      </c>
      <c r="I267" s="131"/>
      <c r="J267" s="132"/>
      <c r="K267" s="133" t="s">
        <v>1</v>
      </c>
      <c r="L267" s="134" t="s">
        <v>37</v>
      </c>
      <c r="M267" s="121">
        <v>0</v>
      </c>
      <c r="N267" s="121">
        <f t="shared" si="18"/>
        <v>0</v>
      </c>
      <c r="O267" s="121">
        <v>0.14000000000000001</v>
      </c>
      <c r="P267" s="121">
        <f t="shared" si="19"/>
        <v>0.10332000000000001</v>
      </c>
      <c r="Q267" s="121">
        <v>0</v>
      </c>
      <c r="R267" s="122">
        <f t="shared" si="20"/>
        <v>0</v>
      </c>
      <c r="S267" s="25"/>
      <c r="T267" s="25"/>
      <c r="U267" s="25"/>
      <c r="V267" s="25"/>
      <c r="W267" s="25"/>
      <c r="X267" s="25"/>
      <c r="Y267" s="25"/>
      <c r="Z267" s="25"/>
      <c r="AA267" s="25"/>
      <c r="AB267" s="25"/>
      <c r="AC267" s="25"/>
      <c r="AP267" s="123" t="s">
        <v>267</v>
      </c>
      <c r="AR267" s="123" t="s">
        <v>242</v>
      </c>
      <c r="AS267" s="123" t="s">
        <v>67</v>
      </c>
      <c r="AW267" s="14" t="s">
        <v>144</v>
      </c>
      <c r="BC267" s="124" t="e">
        <f>IF(L267="základní",#REF!,0)</f>
        <v>#REF!</v>
      </c>
      <c r="BD267" s="124">
        <f>IF(L267="snížená",#REF!,0)</f>
        <v>0</v>
      </c>
      <c r="BE267" s="124">
        <f>IF(L267="zákl. přenesená",#REF!,0)</f>
        <v>0</v>
      </c>
      <c r="BF267" s="124">
        <f>IF(L267="sníž. přenesená",#REF!,0)</f>
        <v>0</v>
      </c>
      <c r="BG267" s="124">
        <f>IF(L267="nulová",#REF!,0)</f>
        <v>0</v>
      </c>
      <c r="BH267" s="14" t="s">
        <v>65</v>
      </c>
      <c r="BI267" s="124" t="e">
        <f>ROUND(#REF!*H267,2)</f>
        <v>#REF!</v>
      </c>
      <c r="BJ267" s="14" t="s">
        <v>214</v>
      </c>
      <c r="BK267" s="123" t="s">
        <v>1051</v>
      </c>
    </row>
    <row r="268" spans="1:63" s="2" customFormat="1" ht="66.75" customHeight="1" x14ac:dyDescent="0.2">
      <c r="A268" s="25"/>
      <c r="B268" s="112"/>
      <c r="C268" s="126" t="s">
        <v>1052</v>
      </c>
      <c r="D268" s="126" t="s">
        <v>242</v>
      </c>
      <c r="E268" s="127" t="s">
        <v>1053</v>
      </c>
      <c r="F268" s="128" t="s">
        <v>1054</v>
      </c>
      <c r="G268" s="129" t="s">
        <v>162</v>
      </c>
      <c r="H268" s="130">
        <v>0.73799999999999999</v>
      </c>
      <c r="I268" s="131"/>
      <c r="J268" s="132"/>
      <c r="K268" s="133" t="s">
        <v>1</v>
      </c>
      <c r="L268" s="134" t="s">
        <v>37</v>
      </c>
      <c r="M268" s="121">
        <v>0</v>
      </c>
      <c r="N268" s="121">
        <f t="shared" si="18"/>
        <v>0</v>
      </c>
      <c r="O268" s="121">
        <v>0.14000000000000001</v>
      </c>
      <c r="P268" s="121">
        <f t="shared" si="19"/>
        <v>0.10332000000000001</v>
      </c>
      <c r="Q268" s="121">
        <v>0</v>
      </c>
      <c r="R268" s="122">
        <f t="shared" si="20"/>
        <v>0</v>
      </c>
      <c r="S268" s="25"/>
      <c r="T268" s="25"/>
      <c r="U268" s="25"/>
      <c r="V268" s="25"/>
      <c r="W268" s="25"/>
      <c r="X268" s="25"/>
      <c r="Y268" s="25"/>
      <c r="Z268" s="25"/>
      <c r="AA268" s="25"/>
      <c r="AB268" s="25"/>
      <c r="AC268" s="25"/>
      <c r="AP268" s="123" t="s">
        <v>267</v>
      </c>
      <c r="AR268" s="123" t="s">
        <v>242</v>
      </c>
      <c r="AS268" s="123" t="s">
        <v>67</v>
      </c>
      <c r="AW268" s="14" t="s">
        <v>144</v>
      </c>
      <c r="BC268" s="124" t="e">
        <f>IF(L268="základní",#REF!,0)</f>
        <v>#REF!</v>
      </c>
      <c r="BD268" s="124">
        <f>IF(L268="snížená",#REF!,0)</f>
        <v>0</v>
      </c>
      <c r="BE268" s="124">
        <f>IF(L268="zákl. přenesená",#REF!,0)</f>
        <v>0</v>
      </c>
      <c r="BF268" s="124">
        <f>IF(L268="sníž. přenesená",#REF!,0)</f>
        <v>0</v>
      </c>
      <c r="BG268" s="124">
        <f>IF(L268="nulová",#REF!,0)</f>
        <v>0</v>
      </c>
      <c r="BH268" s="14" t="s">
        <v>65</v>
      </c>
      <c r="BI268" s="124" t="e">
        <f>ROUND(#REF!*H268,2)</f>
        <v>#REF!</v>
      </c>
      <c r="BJ268" s="14" t="s">
        <v>214</v>
      </c>
      <c r="BK268" s="123" t="s">
        <v>1055</v>
      </c>
    </row>
    <row r="269" spans="1:63" s="2" customFormat="1" ht="66.75" customHeight="1" x14ac:dyDescent="0.2">
      <c r="A269" s="25"/>
      <c r="B269" s="112"/>
      <c r="C269" s="126" t="s">
        <v>1056</v>
      </c>
      <c r="D269" s="126" t="s">
        <v>242</v>
      </c>
      <c r="E269" s="127" t="s">
        <v>1057</v>
      </c>
      <c r="F269" s="128" t="s">
        <v>1058</v>
      </c>
      <c r="G269" s="129" t="s">
        <v>162</v>
      </c>
      <c r="H269" s="130">
        <v>0.73799999999999999</v>
      </c>
      <c r="I269" s="131"/>
      <c r="J269" s="132"/>
      <c r="K269" s="133" t="s">
        <v>1</v>
      </c>
      <c r="L269" s="134" t="s">
        <v>37</v>
      </c>
      <c r="M269" s="121">
        <v>0</v>
      </c>
      <c r="N269" s="121">
        <f t="shared" si="18"/>
        <v>0</v>
      </c>
      <c r="O269" s="121">
        <v>0.14000000000000001</v>
      </c>
      <c r="P269" s="121">
        <f t="shared" si="19"/>
        <v>0.10332000000000001</v>
      </c>
      <c r="Q269" s="121">
        <v>0</v>
      </c>
      <c r="R269" s="122">
        <f t="shared" si="20"/>
        <v>0</v>
      </c>
      <c r="S269" s="25"/>
      <c r="T269" s="25"/>
      <c r="U269" s="25"/>
      <c r="V269" s="25"/>
      <c r="W269" s="25"/>
      <c r="X269" s="25"/>
      <c r="Y269" s="25"/>
      <c r="Z269" s="25"/>
      <c r="AA269" s="25"/>
      <c r="AB269" s="25"/>
      <c r="AC269" s="25"/>
      <c r="AP269" s="123" t="s">
        <v>267</v>
      </c>
      <c r="AR269" s="123" t="s">
        <v>242</v>
      </c>
      <c r="AS269" s="123" t="s">
        <v>67</v>
      </c>
      <c r="AW269" s="14" t="s">
        <v>144</v>
      </c>
      <c r="BC269" s="124" t="e">
        <f>IF(L269="základní",#REF!,0)</f>
        <v>#REF!</v>
      </c>
      <c r="BD269" s="124">
        <f>IF(L269="snížená",#REF!,0)</f>
        <v>0</v>
      </c>
      <c r="BE269" s="124">
        <f>IF(L269="zákl. přenesená",#REF!,0)</f>
        <v>0</v>
      </c>
      <c r="BF269" s="124">
        <f>IF(L269="sníž. přenesená",#REF!,0)</f>
        <v>0</v>
      </c>
      <c r="BG269" s="124">
        <f>IF(L269="nulová",#REF!,0)</f>
        <v>0</v>
      </c>
      <c r="BH269" s="14" t="s">
        <v>65</v>
      </c>
      <c r="BI269" s="124" t="e">
        <f>ROUND(#REF!*H269,2)</f>
        <v>#REF!</v>
      </c>
      <c r="BJ269" s="14" t="s">
        <v>214</v>
      </c>
      <c r="BK269" s="123" t="s">
        <v>1059</v>
      </c>
    </row>
    <row r="270" spans="1:63" s="2" customFormat="1" ht="66.75" customHeight="1" x14ac:dyDescent="0.2">
      <c r="A270" s="25"/>
      <c r="B270" s="112"/>
      <c r="C270" s="126" t="s">
        <v>1060</v>
      </c>
      <c r="D270" s="126" t="s">
        <v>242</v>
      </c>
      <c r="E270" s="127" t="s">
        <v>1061</v>
      </c>
      <c r="F270" s="128" t="s">
        <v>1062</v>
      </c>
      <c r="G270" s="129" t="s">
        <v>162</v>
      </c>
      <c r="H270" s="130">
        <v>0.73799999999999999</v>
      </c>
      <c r="I270" s="131"/>
      <c r="J270" s="132"/>
      <c r="K270" s="133" t="s">
        <v>1</v>
      </c>
      <c r="L270" s="134" t="s">
        <v>37</v>
      </c>
      <c r="M270" s="121">
        <v>0</v>
      </c>
      <c r="N270" s="121">
        <f t="shared" si="18"/>
        <v>0</v>
      </c>
      <c r="O270" s="121">
        <v>0.14000000000000001</v>
      </c>
      <c r="P270" s="121">
        <f t="shared" si="19"/>
        <v>0.10332000000000001</v>
      </c>
      <c r="Q270" s="121">
        <v>0</v>
      </c>
      <c r="R270" s="122">
        <f t="shared" si="20"/>
        <v>0</v>
      </c>
      <c r="S270" s="25"/>
      <c r="T270" s="25"/>
      <c r="U270" s="25"/>
      <c r="V270" s="25"/>
      <c r="W270" s="25"/>
      <c r="X270" s="25"/>
      <c r="Y270" s="25"/>
      <c r="Z270" s="25"/>
      <c r="AA270" s="25"/>
      <c r="AB270" s="25"/>
      <c r="AC270" s="25"/>
      <c r="AP270" s="123" t="s">
        <v>267</v>
      </c>
      <c r="AR270" s="123" t="s">
        <v>242</v>
      </c>
      <c r="AS270" s="123" t="s">
        <v>67</v>
      </c>
      <c r="AW270" s="14" t="s">
        <v>144</v>
      </c>
      <c r="BC270" s="124" t="e">
        <f>IF(L270="základní",#REF!,0)</f>
        <v>#REF!</v>
      </c>
      <c r="BD270" s="124">
        <f>IF(L270="snížená",#REF!,0)</f>
        <v>0</v>
      </c>
      <c r="BE270" s="124">
        <f>IF(L270="zákl. přenesená",#REF!,0)</f>
        <v>0</v>
      </c>
      <c r="BF270" s="124">
        <f>IF(L270="sníž. přenesená",#REF!,0)</f>
        <v>0</v>
      </c>
      <c r="BG270" s="124">
        <f>IF(L270="nulová",#REF!,0)</f>
        <v>0</v>
      </c>
      <c r="BH270" s="14" t="s">
        <v>65</v>
      </c>
      <c r="BI270" s="124" t="e">
        <f>ROUND(#REF!*H270,2)</f>
        <v>#REF!</v>
      </c>
      <c r="BJ270" s="14" t="s">
        <v>214</v>
      </c>
      <c r="BK270" s="123" t="s">
        <v>1063</v>
      </c>
    </row>
    <row r="271" spans="1:63" s="2" customFormat="1" ht="24.2" customHeight="1" x14ac:dyDescent="0.2">
      <c r="A271" s="25"/>
      <c r="B271" s="112"/>
      <c r="C271" s="113" t="s">
        <v>1064</v>
      </c>
      <c r="D271" s="113" t="s">
        <v>145</v>
      </c>
      <c r="E271" s="114" t="s">
        <v>1065</v>
      </c>
      <c r="F271" s="115" t="s">
        <v>1066</v>
      </c>
      <c r="G271" s="116" t="s">
        <v>162</v>
      </c>
      <c r="H271" s="117">
        <v>50.17</v>
      </c>
      <c r="I271" s="118"/>
      <c r="J271" s="26"/>
      <c r="K271" s="119" t="s">
        <v>1</v>
      </c>
      <c r="L271" s="120" t="s">
        <v>37</v>
      </c>
      <c r="M271" s="121">
        <v>8.3000000000000004E-2</v>
      </c>
      <c r="N271" s="121">
        <f t="shared" si="18"/>
        <v>4.16411</v>
      </c>
      <c r="O271" s="121">
        <v>0</v>
      </c>
      <c r="P271" s="121">
        <f t="shared" si="19"/>
        <v>0</v>
      </c>
      <c r="Q271" s="121">
        <v>3.0000000000000001E-3</v>
      </c>
      <c r="R271" s="122">
        <f t="shared" si="20"/>
        <v>0.15051</v>
      </c>
      <c r="S271" s="25"/>
      <c r="T271" s="25"/>
      <c r="U271" s="25"/>
      <c r="V271" s="25"/>
      <c r="W271" s="25"/>
      <c r="X271" s="25"/>
      <c r="Y271" s="25"/>
      <c r="Z271" s="25"/>
      <c r="AA271" s="25"/>
      <c r="AB271" s="25"/>
      <c r="AC271" s="25"/>
      <c r="AP271" s="123" t="s">
        <v>214</v>
      </c>
      <c r="AR271" s="123" t="s">
        <v>145</v>
      </c>
      <c r="AS271" s="123" t="s">
        <v>67</v>
      </c>
      <c r="AW271" s="14" t="s">
        <v>144</v>
      </c>
      <c r="BC271" s="124" t="e">
        <f>IF(L271="základní",#REF!,0)</f>
        <v>#REF!</v>
      </c>
      <c r="BD271" s="124">
        <f>IF(L271="snížená",#REF!,0)</f>
        <v>0</v>
      </c>
      <c r="BE271" s="124">
        <f>IF(L271="zákl. přenesená",#REF!,0)</f>
        <v>0</v>
      </c>
      <c r="BF271" s="124">
        <f>IF(L271="sníž. přenesená",#REF!,0)</f>
        <v>0</v>
      </c>
      <c r="BG271" s="124">
        <f>IF(L271="nulová",#REF!,0)</f>
        <v>0</v>
      </c>
      <c r="BH271" s="14" t="s">
        <v>65</v>
      </c>
      <c r="BI271" s="124" t="e">
        <f>ROUND(#REF!*H271,2)</f>
        <v>#REF!</v>
      </c>
      <c r="BJ271" s="14" t="s">
        <v>214</v>
      </c>
      <c r="BK271" s="123" t="s">
        <v>1067</v>
      </c>
    </row>
    <row r="272" spans="1:63" s="2" customFormat="1" ht="24.2" customHeight="1" x14ac:dyDescent="0.2">
      <c r="A272" s="25"/>
      <c r="B272" s="112"/>
      <c r="C272" s="113" t="s">
        <v>1068</v>
      </c>
      <c r="D272" s="113" t="s">
        <v>145</v>
      </c>
      <c r="E272" s="114" t="s">
        <v>1069</v>
      </c>
      <c r="F272" s="115" t="s">
        <v>1070</v>
      </c>
      <c r="G272" s="116" t="s">
        <v>162</v>
      </c>
      <c r="H272" s="117">
        <v>50.17</v>
      </c>
      <c r="I272" s="118"/>
      <c r="J272" s="26"/>
      <c r="K272" s="119" t="s">
        <v>1</v>
      </c>
      <c r="L272" s="120" t="s">
        <v>37</v>
      </c>
      <c r="M272" s="121">
        <v>0.63</v>
      </c>
      <c r="N272" s="121">
        <f t="shared" si="18"/>
        <v>31.607100000000003</v>
      </c>
      <c r="O272" s="121">
        <v>0</v>
      </c>
      <c r="P272" s="121">
        <f t="shared" si="19"/>
        <v>0</v>
      </c>
      <c r="Q272" s="121">
        <v>0</v>
      </c>
      <c r="R272" s="122">
        <f t="shared" si="20"/>
        <v>0</v>
      </c>
      <c r="S272" s="25"/>
      <c r="T272" s="25"/>
      <c r="U272" s="25"/>
      <c r="V272" s="25"/>
      <c r="W272" s="25"/>
      <c r="X272" s="25"/>
      <c r="Y272" s="25"/>
      <c r="Z272" s="25"/>
      <c r="AA272" s="25"/>
      <c r="AB272" s="25"/>
      <c r="AC272" s="25"/>
      <c r="AP272" s="123" t="s">
        <v>214</v>
      </c>
      <c r="AR272" s="123" t="s">
        <v>145</v>
      </c>
      <c r="AS272" s="123" t="s">
        <v>67</v>
      </c>
      <c r="AW272" s="14" t="s">
        <v>144</v>
      </c>
      <c r="BC272" s="124" t="e">
        <f>IF(L272="základní",#REF!,0)</f>
        <v>#REF!</v>
      </c>
      <c r="BD272" s="124">
        <f>IF(L272="snížená",#REF!,0)</f>
        <v>0</v>
      </c>
      <c r="BE272" s="124">
        <f>IF(L272="zákl. přenesená",#REF!,0)</f>
        <v>0</v>
      </c>
      <c r="BF272" s="124">
        <f>IF(L272="sníž. přenesená",#REF!,0)</f>
        <v>0</v>
      </c>
      <c r="BG272" s="124">
        <f>IF(L272="nulová",#REF!,0)</f>
        <v>0</v>
      </c>
      <c r="BH272" s="14" t="s">
        <v>65</v>
      </c>
      <c r="BI272" s="124" t="e">
        <f>ROUND(#REF!*H272,2)</f>
        <v>#REF!</v>
      </c>
      <c r="BJ272" s="14" t="s">
        <v>214</v>
      </c>
      <c r="BK272" s="123" t="s">
        <v>1071</v>
      </c>
    </row>
    <row r="273" spans="1:63" s="2" customFormat="1" ht="37.9" customHeight="1" x14ac:dyDescent="0.2">
      <c r="A273" s="25"/>
      <c r="B273" s="112"/>
      <c r="C273" s="126" t="s">
        <v>1072</v>
      </c>
      <c r="D273" s="126" t="s">
        <v>242</v>
      </c>
      <c r="E273" s="127" t="s">
        <v>1073</v>
      </c>
      <c r="F273" s="128" t="s">
        <v>1074</v>
      </c>
      <c r="G273" s="129" t="s">
        <v>198</v>
      </c>
      <c r="H273" s="130">
        <v>60.536000000000001</v>
      </c>
      <c r="I273" s="131"/>
      <c r="J273" s="132"/>
      <c r="K273" s="133" t="s">
        <v>1</v>
      </c>
      <c r="L273" s="134" t="s">
        <v>37</v>
      </c>
      <c r="M273" s="121">
        <v>0</v>
      </c>
      <c r="N273" s="121">
        <f t="shared" si="18"/>
        <v>0</v>
      </c>
      <c r="O273" s="121">
        <v>1.8E-3</v>
      </c>
      <c r="P273" s="121">
        <f t="shared" si="19"/>
        <v>0.1089648</v>
      </c>
      <c r="Q273" s="121">
        <v>0</v>
      </c>
      <c r="R273" s="122">
        <f t="shared" si="20"/>
        <v>0</v>
      </c>
      <c r="S273" s="25"/>
      <c r="T273" s="25"/>
      <c r="U273" s="25"/>
      <c r="V273" s="25"/>
      <c r="W273" s="25"/>
      <c r="X273" s="25"/>
      <c r="Y273" s="25"/>
      <c r="Z273" s="25"/>
      <c r="AA273" s="25"/>
      <c r="AB273" s="25"/>
      <c r="AC273" s="25"/>
      <c r="AP273" s="123" t="s">
        <v>267</v>
      </c>
      <c r="AR273" s="123" t="s">
        <v>242</v>
      </c>
      <c r="AS273" s="123" t="s">
        <v>67</v>
      </c>
      <c r="AW273" s="14" t="s">
        <v>144</v>
      </c>
      <c r="BC273" s="124" t="e">
        <f>IF(L273="základní",#REF!,0)</f>
        <v>#REF!</v>
      </c>
      <c r="BD273" s="124">
        <f>IF(L273="snížená",#REF!,0)</f>
        <v>0</v>
      </c>
      <c r="BE273" s="124">
        <f>IF(L273="zákl. přenesená",#REF!,0)</f>
        <v>0</v>
      </c>
      <c r="BF273" s="124">
        <f>IF(L273="sníž. přenesená",#REF!,0)</f>
        <v>0</v>
      </c>
      <c r="BG273" s="124">
        <f>IF(L273="nulová",#REF!,0)</f>
        <v>0</v>
      </c>
      <c r="BH273" s="14" t="s">
        <v>65</v>
      </c>
      <c r="BI273" s="124" t="e">
        <f>ROUND(#REF!*H273,2)</f>
        <v>#REF!</v>
      </c>
      <c r="BJ273" s="14" t="s">
        <v>214</v>
      </c>
      <c r="BK273" s="123" t="s">
        <v>1075</v>
      </c>
    </row>
    <row r="274" spans="1:63" s="2" customFormat="1" ht="16.5" customHeight="1" x14ac:dyDescent="0.2">
      <c r="A274" s="25"/>
      <c r="B274" s="112"/>
      <c r="C274" s="126" t="s">
        <v>1076</v>
      </c>
      <c r="D274" s="126" t="s">
        <v>242</v>
      </c>
      <c r="E274" s="127" t="s">
        <v>1077</v>
      </c>
      <c r="F274" s="128" t="s">
        <v>1078</v>
      </c>
      <c r="G274" s="129" t="s">
        <v>162</v>
      </c>
      <c r="H274" s="130">
        <v>50.17</v>
      </c>
      <c r="I274" s="131"/>
      <c r="J274" s="132"/>
      <c r="K274" s="133" t="s">
        <v>1</v>
      </c>
      <c r="L274" s="134" t="s">
        <v>37</v>
      </c>
      <c r="M274" s="121">
        <v>0</v>
      </c>
      <c r="N274" s="121">
        <f t="shared" si="18"/>
        <v>0</v>
      </c>
      <c r="O274" s="121">
        <v>2.0000000000000001E-4</v>
      </c>
      <c r="P274" s="121">
        <f t="shared" si="19"/>
        <v>1.0034000000000001E-2</v>
      </c>
      <c r="Q274" s="121">
        <v>0</v>
      </c>
      <c r="R274" s="122">
        <f t="shared" si="20"/>
        <v>0</v>
      </c>
      <c r="S274" s="25"/>
      <c r="T274" s="25"/>
      <c r="U274" s="25"/>
      <c r="V274" s="25"/>
      <c r="W274" s="25"/>
      <c r="X274" s="25"/>
      <c r="Y274" s="25"/>
      <c r="Z274" s="25"/>
      <c r="AA274" s="25"/>
      <c r="AB274" s="25"/>
      <c r="AC274" s="25"/>
      <c r="AP274" s="123" t="s">
        <v>267</v>
      </c>
      <c r="AR274" s="123" t="s">
        <v>242</v>
      </c>
      <c r="AS274" s="123" t="s">
        <v>67</v>
      </c>
      <c r="AW274" s="14" t="s">
        <v>144</v>
      </c>
      <c r="BC274" s="124" t="e">
        <f>IF(L274="základní",#REF!,0)</f>
        <v>#REF!</v>
      </c>
      <c r="BD274" s="124">
        <f>IF(L274="snížená",#REF!,0)</f>
        <v>0</v>
      </c>
      <c r="BE274" s="124">
        <f>IF(L274="zákl. přenesená",#REF!,0)</f>
        <v>0</v>
      </c>
      <c r="BF274" s="124">
        <f>IF(L274="sníž. přenesená",#REF!,0)</f>
        <v>0</v>
      </c>
      <c r="BG274" s="124">
        <f>IF(L274="nulová",#REF!,0)</f>
        <v>0</v>
      </c>
      <c r="BH274" s="14" t="s">
        <v>65</v>
      </c>
      <c r="BI274" s="124" t="e">
        <f>ROUND(#REF!*H274,2)</f>
        <v>#REF!</v>
      </c>
      <c r="BJ274" s="14" t="s">
        <v>214</v>
      </c>
      <c r="BK274" s="123" t="s">
        <v>1079</v>
      </c>
    </row>
    <row r="275" spans="1:63" s="2" customFormat="1" ht="24.2" customHeight="1" x14ac:dyDescent="0.2">
      <c r="A275" s="25"/>
      <c r="B275" s="112"/>
      <c r="C275" s="113" t="s">
        <v>1080</v>
      </c>
      <c r="D275" s="113" t="s">
        <v>145</v>
      </c>
      <c r="E275" s="114" t="s">
        <v>1081</v>
      </c>
      <c r="F275" s="115" t="s">
        <v>1082</v>
      </c>
      <c r="G275" s="116" t="s">
        <v>339</v>
      </c>
      <c r="H275" s="117">
        <v>10772.291999999999</v>
      </c>
      <c r="I275" s="118"/>
      <c r="J275" s="26"/>
      <c r="K275" s="119" t="s">
        <v>1</v>
      </c>
      <c r="L275" s="120" t="s">
        <v>37</v>
      </c>
      <c r="M275" s="121">
        <v>0</v>
      </c>
      <c r="N275" s="121">
        <f t="shared" si="18"/>
        <v>0</v>
      </c>
      <c r="O275" s="121">
        <v>0</v>
      </c>
      <c r="P275" s="121">
        <f t="shared" si="19"/>
        <v>0</v>
      </c>
      <c r="Q275" s="121">
        <v>0</v>
      </c>
      <c r="R275" s="122">
        <f t="shared" si="20"/>
        <v>0</v>
      </c>
      <c r="S275" s="25"/>
      <c r="T275" s="25"/>
      <c r="U275" s="25"/>
      <c r="V275" s="25"/>
      <c r="W275" s="25"/>
      <c r="X275" s="25"/>
      <c r="Y275" s="25"/>
      <c r="Z275" s="25"/>
      <c r="AA275" s="25"/>
      <c r="AB275" s="25"/>
      <c r="AC275" s="25"/>
      <c r="AP275" s="123" t="s">
        <v>214</v>
      </c>
      <c r="AR275" s="123" t="s">
        <v>145</v>
      </c>
      <c r="AS275" s="123" t="s">
        <v>67</v>
      </c>
      <c r="AW275" s="14" t="s">
        <v>144</v>
      </c>
      <c r="BC275" s="124" t="e">
        <f>IF(L275="základní",#REF!,0)</f>
        <v>#REF!</v>
      </c>
      <c r="BD275" s="124">
        <f>IF(L275="snížená",#REF!,0)</f>
        <v>0</v>
      </c>
      <c r="BE275" s="124">
        <f>IF(L275="zákl. přenesená",#REF!,0)</f>
        <v>0</v>
      </c>
      <c r="BF275" s="124">
        <f>IF(L275="sníž. přenesená",#REF!,0)</f>
        <v>0</v>
      </c>
      <c r="BG275" s="124">
        <f>IF(L275="nulová",#REF!,0)</f>
        <v>0</v>
      </c>
      <c r="BH275" s="14" t="s">
        <v>65</v>
      </c>
      <c r="BI275" s="124" t="e">
        <f>ROUND(#REF!*H275,2)</f>
        <v>#REF!</v>
      </c>
      <c r="BJ275" s="14" t="s">
        <v>214</v>
      </c>
      <c r="BK275" s="123" t="s">
        <v>1083</v>
      </c>
    </row>
    <row r="276" spans="1:63" s="12" customFormat="1" ht="22.9" customHeight="1" x14ac:dyDescent="0.2">
      <c r="B276" s="103"/>
      <c r="D276" s="104" t="s">
        <v>56</v>
      </c>
      <c r="E276" s="125" t="s">
        <v>489</v>
      </c>
      <c r="F276" s="125" t="s">
        <v>490</v>
      </c>
      <c r="J276" s="103"/>
      <c r="K276" s="106"/>
      <c r="L276" s="107"/>
      <c r="M276" s="107"/>
      <c r="N276" s="108">
        <f>SUM(N277:N288)</f>
        <v>17.600039000000002</v>
      </c>
      <c r="O276" s="107"/>
      <c r="P276" s="108">
        <f>SUM(P277:P288)</f>
        <v>6.084146E-2</v>
      </c>
      <c r="Q276" s="107"/>
      <c r="R276" s="109">
        <f>SUM(R277:R288)</f>
        <v>7.3779999999999998E-2</v>
      </c>
      <c r="AP276" s="104" t="s">
        <v>67</v>
      </c>
      <c r="AR276" s="110" t="s">
        <v>56</v>
      </c>
      <c r="AS276" s="110" t="s">
        <v>65</v>
      </c>
      <c r="AW276" s="104" t="s">
        <v>144</v>
      </c>
      <c r="BI276" s="111" t="e">
        <f>SUM(BI277:BI288)</f>
        <v>#REF!</v>
      </c>
    </row>
    <row r="277" spans="1:63" s="2" customFormat="1" ht="24.2" customHeight="1" x14ac:dyDescent="0.2">
      <c r="A277" s="25"/>
      <c r="B277" s="112"/>
      <c r="C277" s="113" t="s">
        <v>1084</v>
      </c>
      <c r="D277" s="113" t="s">
        <v>145</v>
      </c>
      <c r="E277" s="114" t="s">
        <v>1085</v>
      </c>
      <c r="F277" s="115" t="s">
        <v>1086</v>
      </c>
      <c r="G277" s="116" t="s">
        <v>178</v>
      </c>
      <c r="H277" s="117">
        <v>3.6890000000000001</v>
      </c>
      <c r="I277" s="118"/>
      <c r="J277" s="26"/>
      <c r="K277" s="119" t="s">
        <v>1</v>
      </c>
      <c r="L277" s="120" t="s">
        <v>37</v>
      </c>
      <c r="M277" s="121">
        <v>1.621</v>
      </c>
      <c r="N277" s="121">
        <f t="shared" ref="N277:N288" si="21">M277*H277</f>
        <v>5.9798689999999999</v>
      </c>
      <c r="O277" s="121">
        <v>4.0000000000000002E-4</v>
      </c>
      <c r="P277" s="121">
        <f t="shared" ref="P277:P288" si="22">O277*H277</f>
        <v>1.4756000000000001E-3</v>
      </c>
      <c r="Q277" s="121">
        <v>0</v>
      </c>
      <c r="R277" s="122">
        <f t="shared" ref="R277:R288" si="23">Q277*H277</f>
        <v>0</v>
      </c>
      <c r="S277" s="25"/>
      <c r="T277" s="25"/>
      <c r="U277" s="25"/>
      <c r="V277" s="25"/>
      <c r="W277" s="25"/>
      <c r="X277" s="25"/>
      <c r="Y277" s="25"/>
      <c r="Z277" s="25"/>
      <c r="AA277" s="25"/>
      <c r="AB277" s="25"/>
      <c r="AC277" s="25"/>
      <c r="AP277" s="123" t="s">
        <v>214</v>
      </c>
      <c r="AR277" s="123" t="s">
        <v>145</v>
      </c>
      <c r="AS277" s="123" t="s">
        <v>67</v>
      </c>
      <c r="AW277" s="14" t="s">
        <v>144</v>
      </c>
      <c r="BC277" s="124" t="e">
        <f>IF(L277="základní",#REF!,0)</f>
        <v>#REF!</v>
      </c>
      <c r="BD277" s="124">
        <f>IF(L277="snížená",#REF!,0)</f>
        <v>0</v>
      </c>
      <c r="BE277" s="124">
        <f>IF(L277="zákl. přenesená",#REF!,0)</f>
        <v>0</v>
      </c>
      <c r="BF277" s="124">
        <f>IF(L277="sníž. přenesená",#REF!,0)</f>
        <v>0</v>
      </c>
      <c r="BG277" s="124">
        <f>IF(L277="nulová",#REF!,0)</f>
        <v>0</v>
      </c>
      <c r="BH277" s="14" t="s">
        <v>65</v>
      </c>
      <c r="BI277" s="124" t="e">
        <f>ROUND(#REF!*H277,2)</f>
        <v>#REF!</v>
      </c>
      <c r="BJ277" s="14" t="s">
        <v>214</v>
      </c>
      <c r="BK277" s="123" t="s">
        <v>1087</v>
      </c>
    </row>
    <row r="278" spans="1:63" s="2" customFormat="1" ht="37.9" customHeight="1" x14ac:dyDescent="0.2">
      <c r="A278" s="25"/>
      <c r="B278" s="112"/>
      <c r="C278" s="126" t="s">
        <v>890</v>
      </c>
      <c r="D278" s="126" t="s">
        <v>242</v>
      </c>
      <c r="E278" s="127" t="s">
        <v>1088</v>
      </c>
      <c r="F278" s="128" t="s">
        <v>1089</v>
      </c>
      <c r="G278" s="129" t="s">
        <v>162</v>
      </c>
      <c r="H278" s="130">
        <v>7.3780000000000001</v>
      </c>
      <c r="I278" s="131"/>
      <c r="J278" s="132"/>
      <c r="K278" s="133" t="s">
        <v>1</v>
      </c>
      <c r="L278" s="134" t="s">
        <v>37</v>
      </c>
      <c r="M278" s="121">
        <v>0</v>
      </c>
      <c r="N278" s="121">
        <f t="shared" si="21"/>
        <v>0</v>
      </c>
      <c r="O278" s="121">
        <v>0</v>
      </c>
      <c r="P278" s="121">
        <f t="shared" si="22"/>
        <v>0</v>
      </c>
      <c r="Q278" s="121">
        <v>0</v>
      </c>
      <c r="R278" s="122">
        <f t="shared" si="23"/>
        <v>0</v>
      </c>
      <c r="S278" s="25"/>
      <c r="T278" s="25"/>
      <c r="U278" s="25"/>
      <c r="V278" s="25"/>
      <c r="W278" s="25"/>
      <c r="X278" s="25"/>
      <c r="Y278" s="25"/>
      <c r="Z278" s="25"/>
      <c r="AA278" s="25"/>
      <c r="AB278" s="25"/>
      <c r="AC278" s="25"/>
      <c r="AP278" s="123" t="s">
        <v>267</v>
      </c>
      <c r="AR278" s="123" t="s">
        <v>242</v>
      </c>
      <c r="AS278" s="123" t="s">
        <v>67</v>
      </c>
      <c r="AW278" s="14" t="s">
        <v>144</v>
      </c>
      <c r="BC278" s="124" t="e">
        <f>IF(L278="základní",#REF!,0)</f>
        <v>#REF!</v>
      </c>
      <c r="BD278" s="124">
        <f>IF(L278="snížená",#REF!,0)</f>
        <v>0</v>
      </c>
      <c r="BE278" s="124">
        <f>IF(L278="zákl. přenesená",#REF!,0)</f>
        <v>0</v>
      </c>
      <c r="BF278" s="124">
        <f>IF(L278="sníž. přenesená",#REF!,0)</f>
        <v>0</v>
      </c>
      <c r="BG278" s="124">
        <f>IF(L278="nulová",#REF!,0)</f>
        <v>0</v>
      </c>
      <c r="BH278" s="14" t="s">
        <v>65</v>
      </c>
      <c r="BI278" s="124" t="e">
        <f>ROUND(#REF!*H278,2)</f>
        <v>#REF!</v>
      </c>
      <c r="BJ278" s="14" t="s">
        <v>214</v>
      </c>
      <c r="BK278" s="123" t="s">
        <v>1090</v>
      </c>
    </row>
    <row r="279" spans="1:63" s="2" customFormat="1" ht="24.2" customHeight="1" x14ac:dyDescent="0.2">
      <c r="A279" s="25"/>
      <c r="B279" s="112"/>
      <c r="C279" s="113" t="s">
        <v>1091</v>
      </c>
      <c r="D279" s="113" t="s">
        <v>145</v>
      </c>
      <c r="E279" s="114" t="s">
        <v>1092</v>
      </c>
      <c r="F279" s="115" t="s">
        <v>1093</v>
      </c>
      <c r="G279" s="116" t="s">
        <v>162</v>
      </c>
      <c r="H279" s="117">
        <v>6.64</v>
      </c>
      <c r="I279" s="118"/>
      <c r="J279" s="26"/>
      <c r="K279" s="119" t="s">
        <v>1</v>
      </c>
      <c r="L279" s="120" t="s">
        <v>37</v>
      </c>
      <c r="M279" s="121">
        <v>0</v>
      </c>
      <c r="N279" s="121">
        <f t="shared" si="21"/>
        <v>0</v>
      </c>
      <c r="O279" s="121">
        <v>0</v>
      </c>
      <c r="P279" s="121">
        <f t="shared" si="22"/>
        <v>0</v>
      </c>
      <c r="Q279" s="121">
        <v>0</v>
      </c>
      <c r="R279" s="122">
        <f t="shared" si="23"/>
        <v>0</v>
      </c>
      <c r="S279" s="25"/>
      <c r="T279" s="25"/>
      <c r="U279" s="25"/>
      <c r="V279" s="25"/>
      <c r="W279" s="25"/>
      <c r="X279" s="25"/>
      <c r="Y279" s="25"/>
      <c r="Z279" s="25"/>
      <c r="AA279" s="25"/>
      <c r="AB279" s="25"/>
      <c r="AC279" s="25"/>
      <c r="AP279" s="123" t="s">
        <v>214</v>
      </c>
      <c r="AR279" s="123" t="s">
        <v>145</v>
      </c>
      <c r="AS279" s="123" t="s">
        <v>67</v>
      </c>
      <c r="AW279" s="14" t="s">
        <v>144</v>
      </c>
      <c r="BC279" s="124" t="e">
        <f>IF(L279="základní",#REF!,0)</f>
        <v>#REF!</v>
      </c>
      <c r="BD279" s="124">
        <f>IF(L279="snížená",#REF!,0)</f>
        <v>0</v>
      </c>
      <c r="BE279" s="124">
        <f>IF(L279="zákl. přenesená",#REF!,0)</f>
        <v>0</v>
      </c>
      <c r="BF279" s="124">
        <f>IF(L279="sníž. přenesená",#REF!,0)</f>
        <v>0</v>
      </c>
      <c r="BG279" s="124">
        <f>IF(L279="nulová",#REF!,0)</f>
        <v>0</v>
      </c>
      <c r="BH279" s="14" t="s">
        <v>65</v>
      </c>
      <c r="BI279" s="124" t="e">
        <f>ROUND(#REF!*H279,2)</f>
        <v>#REF!</v>
      </c>
      <c r="BJ279" s="14" t="s">
        <v>214</v>
      </c>
      <c r="BK279" s="123" t="s">
        <v>1094</v>
      </c>
    </row>
    <row r="280" spans="1:63" s="2" customFormat="1" ht="24.2" customHeight="1" x14ac:dyDescent="0.2">
      <c r="A280" s="25"/>
      <c r="B280" s="112"/>
      <c r="C280" s="126" t="s">
        <v>1095</v>
      </c>
      <c r="D280" s="126" t="s">
        <v>242</v>
      </c>
      <c r="E280" s="127" t="s">
        <v>1096</v>
      </c>
      <c r="F280" s="128" t="s">
        <v>1097</v>
      </c>
      <c r="G280" s="129" t="s">
        <v>162</v>
      </c>
      <c r="H280" s="130">
        <v>6.64</v>
      </c>
      <c r="I280" s="131"/>
      <c r="J280" s="132"/>
      <c r="K280" s="133" t="s">
        <v>1</v>
      </c>
      <c r="L280" s="134" t="s">
        <v>37</v>
      </c>
      <c r="M280" s="121">
        <v>0</v>
      </c>
      <c r="N280" s="121">
        <f t="shared" si="21"/>
        <v>0</v>
      </c>
      <c r="O280" s="121">
        <v>1.4E-3</v>
      </c>
      <c r="P280" s="121">
        <f t="shared" si="22"/>
        <v>9.2959999999999987E-3</v>
      </c>
      <c r="Q280" s="121">
        <v>0</v>
      </c>
      <c r="R280" s="122">
        <f t="shared" si="23"/>
        <v>0</v>
      </c>
      <c r="S280" s="25"/>
      <c r="T280" s="25"/>
      <c r="U280" s="25"/>
      <c r="V280" s="25"/>
      <c r="W280" s="25"/>
      <c r="X280" s="25"/>
      <c r="Y280" s="25"/>
      <c r="Z280" s="25"/>
      <c r="AA280" s="25"/>
      <c r="AB280" s="25"/>
      <c r="AC280" s="25"/>
      <c r="AP280" s="123" t="s">
        <v>267</v>
      </c>
      <c r="AR280" s="123" t="s">
        <v>242</v>
      </c>
      <c r="AS280" s="123" t="s">
        <v>67</v>
      </c>
      <c r="AW280" s="14" t="s">
        <v>144</v>
      </c>
      <c r="BC280" s="124" t="e">
        <f>IF(L280="základní",#REF!,0)</f>
        <v>#REF!</v>
      </c>
      <c r="BD280" s="124">
        <f>IF(L280="snížená",#REF!,0)</f>
        <v>0</v>
      </c>
      <c r="BE280" s="124">
        <f>IF(L280="zákl. přenesená",#REF!,0)</f>
        <v>0</v>
      </c>
      <c r="BF280" s="124">
        <f>IF(L280="sníž. přenesená",#REF!,0)</f>
        <v>0</v>
      </c>
      <c r="BG280" s="124">
        <f>IF(L280="nulová",#REF!,0)</f>
        <v>0</v>
      </c>
      <c r="BH280" s="14" t="s">
        <v>65</v>
      </c>
      <c r="BI280" s="124" t="e">
        <f>ROUND(#REF!*H280,2)</f>
        <v>#REF!</v>
      </c>
      <c r="BJ280" s="14" t="s">
        <v>214</v>
      </c>
      <c r="BK280" s="123" t="s">
        <v>1098</v>
      </c>
    </row>
    <row r="281" spans="1:63" s="2" customFormat="1" ht="24.2" customHeight="1" x14ac:dyDescent="0.2">
      <c r="A281" s="25"/>
      <c r="B281" s="112"/>
      <c r="C281" s="126" t="s">
        <v>1099</v>
      </c>
      <c r="D281" s="126" t="s">
        <v>242</v>
      </c>
      <c r="E281" s="127" t="s">
        <v>1100</v>
      </c>
      <c r="F281" s="128" t="s">
        <v>1101</v>
      </c>
      <c r="G281" s="129" t="s">
        <v>162</v>
      </c>
      <c r="H281" s="130">
        <v>6.64</v>
      </c>
      <c r="I281" s="131"/>
      <c r="J281" s="132"/>
      <c r="K281" s="133" t="s">
        <v>1</v>
      </c>
      <c r="L281" s="134" t="s">
        <v>37</v>
      </c>
      <c r="M281" s="121">
        <v>0</v>
      </c>
      <c r="N281" s="121">
        <f t="shared" si="21"/>
        <v>0</v>
      </c>
      <c r="O281" s="121">
        <v>1.4999999999999999E-4</v>
      </c>
      <c r="P281" s="121">
        <f t="shared" si="22"/>
        <v>9.9599999999999992E-4</v>
      </c>
      <c r="Q281" s="121">
        <v>0</v>
      </c>
      <c r="R281" s="122">
        <f t="shared" si="23"/>
        <v>0</v>
      </c>
      <c r="S281" s="25"/>
      <c r="T281" s="25"/>
      <c r="U281" s="25"/>
      <c r="V281" s="25"/>
      <c r="W281" s="25"/>
      <c r="X281" s="25"/>
      <c r="Y281" s="25"/>
      <c r="Z281" s="25"/>
      <c r="AA281" s="25"/>
      <c r="AB281" s="25"/>
      <c r="AC281" s="25"/>
      <c r="AP281" s="123" t="s">
        <v>267</v>
      </c>
      <c r="AR281" s="123" t="s">
        <v>242</v>
      </c>
      <c r="AS281" s="123" t="s">
        <v>67</v>
      </c>
      <c r="AW281" s="14" t="s">
        <v>144</v>
      </c>
      <c r="BC281" s="124" t="e">
        <f>IF(L281="základní",#REF!,0)</f>
        <v>#REF!</v>
      </c>
      <c r="BD281" s="124">
        <f>IF(L281="snížená",#REF!,0)</f>
        <v>0</v>
      </c>
      <c r="BE281" s="124">
        <f>IF(L281="zákl. přenesená",#REF!,0)</f>
        <v>0</v>
      </c>
      <c r="BF281" s="124">
        <f>IF(L281="sníž. přenesená",#REF!,0)</f>
        <v>0</v>
      </c>
      <c r="BG281" s="124">
        <f>IF(L281="nulová",#REF!,0)</f>
        <v>0</v>
      </c>
      <c r="BH281" s="14" t="s">
        <v>65</v>
      </c>
      <c r="BI281" s="124" t="e">
        <f>ROUND(#REF!*H281,2)</f>
        <v>#REF!</v>
      </c>
      <c r="BJ281" s="14" t="s">
        <v>214</v>
      </c>
      <c r="BK281" s="123" t="s">
        <v>1102</v>
      </c>
    </row>
    <row r="282" spans="1:63" s="2" customFormat="1" ht="16.5" customHeight="1" x14ac:dyDescent="0.2">
      <c r="A282" s="25"/>
      <c r="B282" s="112"/>
      <c r="C282" s="113" t="s">
        <v>1103</v>
      </c>
      <c r="D282" s="113" t="s">
        <v>145</v>
      </c>
      <c r="E282" s="114" t="s">
        <v>1104</v>
      </c>
      <c r="F282" s="115" t="s">
        <v>1105</v>
      </c>
      <c r="G282" s="116" t="s">
        <v>162</v>
      </c>
      <c r="H282" s="117">
        <v>2.2130000000000001</v>
      </c>
      <c r="I282" s="118"/>
      <c r="J282" s="26"/>
      <c r="K282" s="119" t="s">
        <v>1</v>
      </c>
      <c r="L282" s="120" t="s">
        <v>37</v>
      </c>
      <c r="M282" s="121">
        <v>0.45</v>
      </c>
      <c r="N282" s="121">
        <f t="shared" si="21"/>
        <v>0.99585000000000001</v>
      </c>
      <c r="O282" s="121">
        <v>0</v>
      </c>
      <c r="P282" s="121">
        <f t="shared" si="22"/>
        <v>0</v>
      </c>
      <c r="Q282" s="121">
        <v>0</v>
      </c>
      <c r="R282" s="122">
        <f t="shared" si="23"/>
        <v>0</v>
      </c>
      <c r="S282" s="25"/>
      <c r="T282" s="25"/>
      <c r="U282" s="25"/>
      <c r="V282" s="25"/>
      <c r="W282" s="25"/>
      <c r="X282" s="25"/>
      <c r="Y282" s="25"/>
      <c r="Z282" s="25"/>
      <c r="AA282" s="25"/>
      <c r="AB282" s="25"/>
      <c r="AC282" s="25"/>
      <c r="AP282" s="123" t="s">
        <v>214</v>
      </c>
      <c r="AR282" s="123" t="s">
        <v>145</v>
      </c>
      <c r="AS282" s="123" t="s">
        <v>67</v>
      </c>
      <c r="AW282" s="14" t="s">
        <v>144</v>
      </c>
      <c r="BC282" s="124" t="e">
        <f>IF(L282="základní",#REF!,0)</f>
        <v>#REF!</v>
      </c>
      <c r="BD282" s="124">
        <f>IF(L282="snížená",#REF!,0)</f>
        <v>0</v>
      </c>
      <c r="BE282" s="124">
        <f>IF(L282="zákl. přenesená",#REF!,0)</f>
        <v>0</v>
      </c>
      <c r="BF282" s="124">
        <f>IF(L282="sníž. přenesená",#REF!,0)</f>
        <v>0</v>
      </c>
      <c r="BG282" s="124">
        <f>IF(L282="nulová",#REF!,0)</f>
        <v>0</v>
      </c>
      <c r="BH282" s="14" t="s">
        <v>65</v>
      </c>
      <c r="BI282" s="124" t="e">
        <f>ROUND(#REF!*H282,2)</f>
        <v>#REF!</v>
      </c>
      <c r="BJ282" s="14" t="s">
        <v>214</v>
      </c>
      <c r="BK282" s="123" t="s">
        <v>1106</v>
      </c>
    </row>
    <row r="283" spans="1:63" s="2" customFormat="1" ht="16.5" customHeight="1" x14ac:dyDescent="0.2">
      <c r="A283" s="25"/>
      <c r="B283" s="112"/>
      <c r="C283" s="126" t="s">
        <v>1107</v>
      </c>
      <c r="D283" s="126" t="s">
        <v>242</v>
      </c>
      <c r="E283" s="127" t="s">
        <v>1108</v>
      </c>
      <c r="F283" s="128" t="s">
        <v>1109</v>
      </c>
      <c r="G283" s="129" t="s">
        <v>162</v>
      </c>
      <c r="H283" s="130">
        <v>2.2130000000000001</v>
      </c>
      <c r="I283" s="131"/>
      <c r="J283" s="132"/>
      <c r="K283" s="133" t="s">
        <v>1</v>
      </c>
      <c r="L283" s="134" t="s">
        <v>37</v>
      </c>
      <c r="M283" s="121">
        <v>0</v>
      </c>
      <c r="N283" s="121">
        <f t="shared" si="21"/>
        <v>0</v>
      </c>
      <c r="O283" s="121">
        <v>2.3999999999999998E-3</v>
      </c>
      <c r="P283" s="121">
        <f t="shared" si="22"/>
        <v>5.3111999999999994E-3</v>
      </c>
      <c r="Q283" s="121">
        <v>0</v>
      </c>
      <c r="R283" s="122">
        <f t="shared" si="23"/>
        <v>0</v>
      </c>
      <c r="S283" s="25"/>
      <c r="T283" s="25"/>
      <c r="U283" s="25"/>
      <c r="V283" s="25"/>
      <c r="W283" s="25"/>
      <c r="X283" s="25"/>
      <c r="Y283" s="25"/>
      <c r="Z283" s="25"/>
      <c r="AA283" s="25"/>
      <c r="AB283" s="25"/>
      <c r="AC283" s="25"/>
      <c r="AP283" s="123" t="s">
        <v>267</v>
      </c>
      <c r="AR283" s="123" t="s">
        <v>242</v>
      </c>
      <c r="AS283" s="123" t="s">
        <v>67</v>
      </c>
      <c r="AW283" s="14" t="s">
        <v>144</v>
      </c>
      <c r="BC283" s="124" t="e">
        <f>IF(L283="základní",#REF!,0)</f>
        <v>#REF!</v>
      </c>
      <c r="BD283" s="124">
        <f>IF(L283="snížená",#REF!,0)</f>
        <v>0</v>
      </c>
      <c r="BE283" s="124">
        <f>IF(L283="zákl. přenesená",#REF!,0)</f>
        <v>0</v>
      </c>
      <c r="BF283" s="124">
        <f>IF(L283="sníž. přenesená",#REF!,0)</f>
        <v>0</v>
      </c>
      <c r="BG283" s="124">
        <f>IF(L283="nulová",#REF!,0)</f>
        <v>0</v>
      </c>
      <c r="BH283" s="14" t="s">
        <v>65</v>
      </c>
      <c r="BI283" s="124" t="e">
        <f>ROUND(#REF!*H283,2)</f>
        <v>#REF!</v>
      </c>
      <c r="BJ283" s="14" t="s">
        <v>214</v>
      </c>
      <c r="BK283" s="123" t="s">
        <v>1110</v>
      </c>
    </row>
    <row r="284" spans="1:63" s="2" customFormat="1" ht="16.5" customHeight="1" x14ac:dyDescent="0.2">
      <c r="A284" s="25"/>
      <c r="B284" s="112"/>
      <c r="C284" s="113" t="s">
        <v>1111</v>
      </c>
      <c r="D284" s="113" t="s">
        <v>145</v>
      </c>
      <c r="E284" s="114" t="s">
        <v>1112</v>
      </c>
      <c r="F284" s="115" t="s">
        <v>1113</v>
      </c>
      <c r="G284" s="116" t="s">
        <v>178</v>
      </c>
      <c r="H284" s="117">
        <v>24.298999999999999</v>
      </c>
      <c r="I284" s="118"/>
      <c r="J284" s="26"/>
      <c r="K284" s="119" t="s">
        <v>1</v>
      </c>
      <c r="L284" s="120" t="s">
        <v>37</v>
      </c>
      <c r="M284" s="121">
        <v>0</v>
      </c>
      <c r="N284" s="121">
        <f t="shared" si="21"/>
        <v>0</v>
      </c>
      <c r="O284" s="121">
        <v>3.8000000000000002E-4</v>
      </c>
      <c r="P284" s="121">
        <f t="shared" si="22"/>
        <v>9.2336199999999997E-3</v>
      </c>
      <c r="Q284" s="121">
        <v>0</v>
      </c>
      <c r="R284" s="122">
        <f t="shared" si="23"/>
        <v>0</v>
      </c>
      <c r="S284" s="25"/>
      <c r="T284" s="25"/>
      <c r="U284" s="25"/>
      <c r="V284" s="25"/>
      <c r="W284" s="25"/>
      <c r="X284" s="25"/>
      <c r="Y284" s="25"/>
      <c r="Z284" s="25"/>
      <c r="AA284" s="25"/>
      <c r="AB284" s="25"/>
      <c r="AC284" s="25"/>
      <c r="AP284" s="123" t="s">
        <v>214</v>
      </c>
      <c r="AR284" s="123" t="s">
        <v>145</v>
      </c>
      <c r="AS284" s="123" t="s">
        <v>67</v>
      </c>
      <c r="AW284" s="14" t="s">
        <v>144</v>
      </c>
      <c r="BC284" s="124" t="e">
        <f>IF(L284="základní",#REF!,0)</f>
        <v>#REF!</v>
      </c>
      <c r="BD284" s="124">
        <f>IF(L284="snížená",#REF!,0)</f>
        <v>0</v>
      </c>
      <c r="BE284" s="124">
        <f>IF(L284="zákl. přenesená",#REF!,0)</f>
        <v>0</v>
      </c>
      <c r="BF284" s="124">
        <f>IF(L284="sníž. přenesená",#REF!,0)</f>
        <v>0</v>
      </c>
      <c r="BG284" s="124">
        <f>IF(L284="nulová",#REF!,0)</f>
        <v>0</v>
      </c>
      <c r="BH284" s="14" t="s">
        <v>65</v>
      </c>
      <c r="BI284" s="124" t="e">
        <f>ROUND(#REF!*H284,2)</f>
        <v>#REF!</v>
      </c>
      <c r="BJ284" s="14" t="s">
        <v>214</v>
      </c>
      <c r="BK284" s="123" t="s">
        <v>1114</v>
      </c>
    </row>
    <row r="285" spans="1:63" s="2" customFormat="1" ht="49.15" customHeight="1" x14ac:dyDescent="0.2">
      <c r="A285" s="25"/>
      <c r="B285" s="112"/>
      <c r="C285" s="113" t="s">
        <v>1115</v>
      </c>
      <c r="D285" s="113" t="s">
        <v>145</v>
      </c>
      <c r="E285" s="114" t="s">
        <v>1116</v>
      </c>
      <c r="F285" s="115" t="s">
        <v>1117</v>
      </c>
      <c r="G285" s="116" t="s">
        <v>162</v>
      </c>
      <c r="H285" s="117">
        <v>7.3780000000000001</v>
      </c>
      <c r="I285" s="118"/>
      <c r="J285" s="26"/>
      <c r="K285" s="119" t="s">
        <v>1</v>
      </c>
      <c r="L285" s="120" t="s">
        <v>37</v>
      </c>
      <c r="M285" s="121">
        <v>0.34</v>
      </c>
      <c r="N285" s="121">
        <f t="shared" si="21"/>
        <v>2.5085200000000003</v>
      </c>
      <c r="O285" s="121">
        <v>4.6800000000000001E-3</v>
      </c>
      <c r="P285" s="121">
        <f t="shared" si="22"/>
        <v>3.4529040000000004E-2</v>
      </c>
      <c r="Q285" s="121">
        <v>0</v>
      </c>
      <c r="R285" s="122">
        <f t="shared" si="23"/>
        <v>0</v>
      </c>
      <c r="S285" s="25"/>
      <c r="T285" s="25"/>
      <c r="U285" s="25"/>
      <c r="V285" s="25"/>
      <c r="W285" s="25"/>
      <c r="X285" s="25"/>
      <c r="Y285" s="25"/>
      <c r="Z285" s="25"/>
      <c r="AA285" s="25"/>
      <c r="AB285" s="25"/>
      <c r="AC285" s="25"/>
      <c r="AP285" s="123" t="s">
        <v>143</v>
      </c>
      <c r="AR285" s="123" t="s">
        <v>145</v>
      </c>
      <c r="AS285" s="123" t="s">
        <v>67</v>
      </c>
      <c r="AW285" s="14" t="s">
        <v>144</v>
      </c>
      <c r="BC285" s="124" t="e">
        <f>IF(L285="základní",#REF!,0)</f>
        <v>#REF!</v>
      </c>
      <c r="BD285" s="124">
        <f>IF(L285="snížená",#REF!,0)</f>
        <v>0</v>
      </c>
      <c r="BE285" s="124">
        <f>IF(L285="zákl. přenesená",#REF!,0)</f>
        <v>0</v>
      </c>
      <c r="BF285" s="124">
        <f>IF(L285="sníž. přenesená",#REF!,0)</f>
        <v>0</v>
      </c>
      <c r="BG285" s="124">
        <f>IF(L285="nulová",#REF!,0)</f>
        <v>0</v>
      </c>
      <c r="BH285" s="14" t="s">
        <v>65</v>
      </c>
      <c r="BI285" s="124" t="e">
        <f>ROUND(#REF!*H285,2)</f>
        <v>#REF!</v>
      </c>
      <c r="BJ285" s="14" t="s">
        <v>143</v>
      </c>
      <c r="BK285" s="123" t="s">
        <v>1118</v>
      </c>
    </row>
    <row r="286" spans="1:63" s="2" customFormat="1" ht="49.15" customHeight="1" x14ac:dyDescent="0.2">
      <c r="A286" s="25"/>
      <c r="B286" s="112"/>
      <c r="C286" s="113" t="s">
        <v>1119</v>
      </c>
      <c r="D286" s="113" t="s">
        <v>145</v>
      </c>
      <c r="E286" s="114" t="s">
        <v>1120</v>
      </c>
      <c r="F286" s="115" t="s">
        <v>1121</v>
      </c>
      <c r="G286" s="116" t="s">
        <v>198</v>
      </c>
      <c r="H286" s="117">
        <v>33.939</v>
      </c>
      <c r="I286" s="118"/>
      <c r="J286" s="26"/>
      <c r="K286" s="119" t="s">
        <v>1</v>
      </c>
      <c r="L286" s="120" t="s">
        <v>37</v>
      </c>
      <c r="M286" s="121">
        <v>0</v>
      </c>
      <c r="N286" s="121">
        <f t="shared" si="21"/>
        <v>0</v>
      </c>
      <c r="O286" s="121">
        <v>0</v>
      </c>
      <c r="P286" s="121">
        <f t="shared" si="22"/>
        <v>0</v>
      </c>
      <c r="Q286" s="121">
        <v>0</v>
      </c>
      <c r="R286" s="122">
        <f t="shared" si="23"/>
        <v>0</v>
      </c>
      <c r="S286" s="25"/>
      <c r="T286" s="25"/>
      <c r="U286" s="25"/>
      <c r="V286" s="25"/>
      <c r="W286" s="25"/>
      <c r="X286" s="25"/>
      <c r="Y286" s="25"/>
      <c r="Z286" s="25"/>
      <c r="AA286" s="25"/>
      <c r="AB286" s="25"/>
      <c r="AC286" s="25"/>
      <c r="AP286" s="123" t="s">
        <v>143</v>
      </c>
      <c r="AR286" s="123" t="s">
        <v>145</v>
      </c>
      <c r="AS286" s="123" t="s">
        <v>67</v>
      </c>
      <c r="AW286" s="14" t="s">
        <v>144</v>
      </c>
      <c r="BC286" s="124" t="e">
        <f>IF(L286="základní",#REF!,0)</f>
        <v>#REF!</v>
      </c>
      <c r="BD286" s="124">
        <f>IF(L286="snížená",#REF!,0)</f>
        <v>0</v>
      </c>
      <c r="BE286" s="124">
        <f>IF(L286="zákl. přenesená",#REF!,0)</f>
        <v>0</v>
      </c>
      <c r="BF286" s="124">
        <f>IF(L286="sníž. přenesená",#REF!,0)</f>
        <v>0</v>
      </c>
      <c r="BG286" s="124">
        <f>IF(L286="nulová",#REF!,0)</f>
        <v>0</v>
      </c>
      <c r="BH286" s="14" t="s">
        <v>65</v>
      </c>
      <c r="BI286" s="124" t="e">
        <f>ROUND(#REF!*H286,2)</f>
        <v>#REF!</v>
      </c>
      <c r="BJ286" s="14" t="s">
        <v>143</v>
      </c>
      <c r="BK286" s="123" t="s">
        <v>1122</v>
      </c>
    </row>
    <row r="287" spans="1:63" s="2" customFormat="1" ht="24.2" customHeight="1" x14ac:dyDescent="0.2">
      <c r="A287" s="25"/>
      <c r="B287" s="112"/>
      <c r="C287" s="113" t="s">
        <v>1123</v>
      </c>
      <c r="D287" s="113" t="s">
        <v>145</v>
      </c>
      <c r="E287" s="114" t="s">
        <v>1124</v>
      </c>
      <c r="F287" s="115" t="s">
        <v>1125</v>
      </c>
      <c r="G287" s="116" t="s">
        <v>1126</v>
      </c>
      <c r="H287" s="117">
        <v>73.78</v>
      </c>
      <c r="I287" s="118"/>
      <c r="J287" s="26"/>
      <c r="K287" s="119" t="s">
        <v>1</v>
      </c>
      <c r="L287" s="120" t="s">
        <v>37</v>
      </c>
      <c r="M287" s="121">
        <v>0.11</v>
      </c>
      <c r="N287" s="121">
        <f t="shared" si="21"/>
        <v>8.1158000000000001</v>
      </c>
      <c r="O287" s="121">
        <v>0</v>
      </c>
      <c r="P287" s="121">
        <f t="shared" si="22"/>
        <v>0</v>
      </c>
      <c r="Q287" s="121">
        <v>1E-3</v>
      </c>
      <c r="R287" s="122">
        <f t="shared" si="23"/>
        <v>7.3779999999999998E-2</v>
      </c>
      <c r="S287" s="25"/>
      <c r="T287" s="25"/>
      <c r="U287" s="25"/>
      <c r="V287" s="25"/>
      <c r="W287" s="25"/>
      <c r="X287" s="25"/>
      <c r="Y287" s="25"/>
      <c r="Z287" s="25"/>
      <c r="AA287" s="25"/>
      <c r="AB287" s="25"/>
      <c r="AC287" s="25"/>
      <c r="AP287" s="123" t="s">
        <v>214</v>
      </c>
      <c r="AR287" s="123" t="s">
        <v>145</v>
      </c>
      <c r="AS287" s="123" t="s">
        <v>67</v>
      </c>
      <c r="AW287" s="14" t="s">
        <v>144</v>
      </c>
      <c r="BC287" s="124" t="e">
        <f>IF(L287="základní",#REF!,0)</f>
        <v>#REF!</v>
      </c>
      <c r="BD287" s="124">
        <f>IF(L287="snížená",#REF!,0)</f>
        <v>0</v>
      </c>
      <c r="BE287" s="124">
        <f>IF(L287="zákl. přenesená",#REF!,0)</f>
        <v>0</v>
      </c>
      <c r="BF287" s="124">
        <f>IF(L287="sníž. přenesená",#REF!,0)</f>
        <v>0</v>
      </c>
      <c r="BG287" s="124">
        <f>IF(L287="nulová",#REF!,0)</f>
        <v>0</v>
      </c>
      <c r="BH287" s="14" t="s">
        <v>65</v>
      </c>
      <c r="BI287" s="124" t="e">
        <f>ROUND(#REF!*H287,2)</f>
        <v>#REF!</v>
      </c>
      <c r="BJ287" s="14" t="s">
        <v>214</v>
      </c>
      <c r="BK287" s="123" t="s">
        <v>1127</v>
      </c>
    </row>
    <row r="288" spans="1:63" s="2" customFormat="1" ht="24.2" customHeight="1" x14ac:dyDescent="0.2">
      <c r="A288" s="25"/>
      <c r="B288" s="112"/>
      <c r="C288" s="113" t="s">
        <v>1128</v>
      </c>
      <c r="D288" s="113" t="s">
        <v>145</v>
      </c>
      <c r="E288" s="114" t="s">
        <v>500</v>
      </c>
      <c r="F288" s="115" t="s">
        <v>501</v>
      </c>
      <c r="G288" s="116" t="s">
        <v>339</v>
      </c>
      <c r="H288" s="117">
        <v>575.06299999999999</v>
      </c>
      <c r="I288" s="118"/>
      <c r="J288" s="26"/>
      <c r="K288" s="119" t="s">
        <v>1</v>
      </c>
      <c r="L288" s="120" t="s">
        <v>37</v>
      </c>
      <c r="M288" s="121">
        <v>0</v>
      </c>
      <c r="N288" s="121">
        <f t="shared" si="21"/>
        <v>0</v>
      </c>
      <c r="O288" s="121">
        <v>0</v>
      </c>
      <c r="P288" s="121">
        <f t="shared" si="22"/>
        <v>0</v>
      </c>
      <c r="Q288" s="121">
        <v>0</v>
      </c>
      <c r="R288" s="122">
        <f t="shared" si="23"/>
        <v>0</v>
      </c>
      <c r="S288" s="25"/>
      <c r="T288" s="25"/>
      <c r="U288" s="25"/>
      <c r="V288" s="25"/>
      <c r="W288" s="25"/>
      <c r="X288" s="25"/>
      <c r="Y288" s="25"/>
      <c r="Z288" s="25"/>
      <c r="AA288" s="25"/>
      <c r="AB288" s="25"/>
      <c r="AC288" s="25"/>
      <c r="AP288" s="123" t="s">
        <v>214</v>
      </c>
      <c r="AR288" s="123" t="s">
        <v>145</v>
      </c>
      <c r="AS288" s="123" t="s">
        <v>67</v>
      </c>
      <c r="AW288" s="14" t="s">
        <v>144</v>
      </c>
      <c r="BC288" s="124" t="e">
        <f>IF(L288="základní",#REF!,0)</f>
        <v>#REF!</v>
      </c>
      <c r="BD288" s="124">
        <f>IF(L288="snížená",#REF!,0)</f>
        <v>0</v>
      </c>
      <c r="BE288" s="124">
        <f>IF(L288="zákl. přenesená",#REF!,0)</f>
        <v>0</v>
      </c>
      <c r="BF288" s="124">
        <f>IF(L288="sníž. přenesená",#REF!,0)</f>
        <v>0</v>
      </c>
      <c r="BG288" s="124">
        <f>IF(L288="nulová",#REF!,0)</f>
        <v>0</v>
      </c>
      <c r="BH288" s="14" t="s">
        <v>65</v>
      </c>
      <c r="BI288" s="124" t="e">
        <f>ROUND(#REF!*H288,2)</f>
        <v>#REF!</v>
      </c>
      <c r="BJ288" s="14" t="s">
        <v>214</v>
      </c>
      <c r="BK288" s="123" t="s">
        <v>1129</v>
      </c>
    </row>
    <row r="289" spans="1:63" s="12" customFormat="1" ht="22.9" customHeight="1" x14ac:dyDescent="0.2">
      <c r="B289" s="103"/>
      <c r="D289" s="104" t="s">
        <v>56</v>
      </c>
      <c r="E289" s="125" t="s">
        <v>503</v>
      </c>
      <c r="F289" s="125" t="s">
        <v>1130</v>
      </c>
      <c r="J289" s="103"/>
      <c r="K289" s="106"/>
      <c r="L289" s="107"/>
      <c r="M289" s="107"/>
      <c r="N289" s="108">
        <f>SUM(N290:N296)</f>
        <v>277.78979300000003</v>
      </c>
      <c r="O289" s="107"/>
      <c r="P289" s="108">
        <f>SUM(P290:P296)</f>
        <v>0.80927972000000004</v>
      </c>
      <c r="Q289" s="107"/>
      <c r="R289" s="109">
        <f>SUM(R290:R296)</f>
        <v>0</v>
      </c>
      <c r="AP289" s="104" t="s">
        <v>67</v>
      </c>
      <c r="AR289" s="110" t="s">
        <v>56</v>
      </c>
      <c r="AS289" s="110" t="s">
        <v>65</v>
      </c>
      <c r="AW289" s="104" t="s">
        <v>144</v>
      </c>
      <c r="BI289" s="111" t="e">
        <f>SUM(BI290:BI296)</f>
        <v>#REF!</v>
      </c>
    </row>
    <row r="290" spans="1:63" s="2" customFormat="1" ht="24.2" customHeight="1" x14ac:dyDescent="0.2">
      <c r="A290" s="25"/>
      <c r="B290" s="112"/>
      <c r="C290" s="113" t="s">
        <v>1131</v>
      </c>
      <c r="D290" s="113" t="s">
        <v>145</v>
      </c>
      <c r="E290" s="114" t="s">
        <v>526</v>
      </c>
      <c r="F290" s="115" t="s">
        <v>527</v>
      </c>
      <c r="G290" s="116" t="s">
        <v>178</v>
      </c>
      <c r="H290" s="117">
        <v>133.09899999999999</v>
      </c>
      <c r="I290" s="118"/>
      <c r="J290" s="26"/>
      <c r="K290" s="119" t="s">
        <v>1</v>
      </c>
      <c r="L290" s="120" t="s">
        <v>37</v>
      </c>
      <c r="M290" s="121">
        <v>0.34699999999999998</v>
      </c>
      <c r="N290" s="121">
        <f t="shared" ref="N290:N296" si="24">M290*H290</f>
        <v>46.185352999999992</v>
      </c>
      <c r="O290" s="121">
        <v>2.0000000000000002E-5</v>
      </c>
      <c r="P290" s="121">
        <f t="shared" ref="P290:P296" si="25">O290*H290</f>
        <v>2.66198E-3</v>
      </c>
      <c r="Q290" s="121">
        <v>0</v>
      </c>
      <c r="R290" s="122">
        <f t="shared" ref="R290:R296" si="26">Q290*H290</f>
        <v>0</v>
      </c>
      <c r="S290" s="25"/>
      <c r="T290" s="25"/>
      <c r="U290" s="25"/>
      <c r="V290" s="25"/>
      <c r="W290" s="25"/>
      <c r="X290" s="25"/>
      <c r="Y290" s="25"/>
      <c r="Z290" s="25"/>
      <c r="AA290" s="25"/>
      <c r="AB290" s="25"/>
      <c r="AC290" s="25"/>
      <c r="AP290" s="123" t="s">
        <v>214</v>
      </c>
      <c r="AR290" s="123" t="s">
        <v>145</v>
      </c>
      <c r="AS290" s="123" t="s">
        <v>67</v>
      </c>
      <c r="AW290" s="14" t="s">
        <v>144</v>
      </c>
      <c r="BC290" s="124" t="e">
        <f>IF(L290="základní",#REF!,0)</f>
        <v>#REF!</v>
      </c>
      <c r="BD290" s="124">
        <f>IF(L290="snížená",#REF!,0)</f>
        <v>0</v>
      </c>
      <c r="BE290" s="124">
        <f>IF(L290="zákl. přenesená",#REF!,0)</f>
        <v>0</v>
      </c>
      <c r="BF290" s="124">
        <f>IF(L290="sníž. přenesená",#REF!,0)</f>
        <v>0</v>
      </c>
      <c r="BG290" s="124">
        <f>IF(L290="nulová",#REF!,0)</f>
        <v>0</v>
      </c>
      <c r="BH290" s="14" t="s">
        <v>65</v>
      </c>
      <c r="BI290" s="124" t="e">
        <f>ROUND(#REF!*H290,2)</f>
        <v>#REF!</v>
      </c>
      <c r="BJ290" s="14" t="s">
        <v>214</v>
      </c>
      <c r="BK290" s="123" t="s">
        <v>1132</v>
      </c>
    </row>
    <row r="291" spans="1:63" s="2" customFormat="1" ht="24.2" customHeight="1" x14ac:dyDescent="0.2">
      <c r="A291" s="25"/>
      <c r="B291" s="112"/>
      <c r="C291" s="113" t="s">
        <v>1133</v>
      </c>
      <c r="D291" s="113" t="s">
        <v>145</v>
      </c>
      <c r="E291" s="114" t="s">
        <v>1134</v>
      </c>
      <c r="F291" s="115" t="s">
        <v>1135</v>
      </c>
      <c r="G291" s="116" t="s">
        <v>178</v>
      </c>
      <c r="H291" s="117">
        <v>133.09899999999999</v>
      </c>
      <c r="I291" s="118"/>
      <c r="J291" s="26"/>
      <c r="K291" s="119" t="s">
        <v>1</v>
      </c>
      <c r="L291" s="120" t="s">
        <v>37</v>
      </c>
      <c r="M291" s="121">
        <v>0</v>
      </c>
      <c r="N291" s="121">
        <f t="shared" si="24"/>
        <v>0</v>
      </c>
      <c r="O291" s="121">
        <v>6.6E-4</v>
      </c>
      <c r="P291" s="121">
        <f t="shared" si="25"/>
        <v>8.7845339999999994E-2</v>
      </c>
      <c r="Q291" s="121">
        <v>0</v>
      </c>
      <c r="R291" s="122">
        <f t="shared" si="26"/>
        <v>0</v>
      </c>
      <c r="S291" s="25"/>
      <c r="T291" s="25"/>
      <c r="U291" s="25"/>
      <c r="V291" s="25"/>
      <c r="W291" s="25"/>
      <c r="X291" s="25"/>
      <c r="Y291" s="25"/>
      <c r="Z291" s="25"/>
      <c r="AA291" s="25"/>
      <c r="AB291" s="25"/>
      <c r="AC291" s="25"/>
      <c r="AP291" s="123" t="s">
        <v>214</v>
      </c>
      <c r="AR291" s="123" t="s">
        <v>145</v>
      </c>
      <c r="AS291" s="123" t="s">
        <v>67</v>
      </c>
      <c r="AW291" s="14" t="s">
        <v>144</v>
      </c>
      <c r="BC291" s="124" t="e">
        <f>IF(L291="základní",#REF!,0)</f>
        <v>#REF!</v>
      </c>
      <c r="BD291" s="124">
        <f>IF(L291="snížená",#REF!,0)</f>
        <v>0</v>
      </c>
      <c r="BE291" s="124">
        <f>IF(L291="zákl. přenesená",#REF!,0)</f>
        <v>0</v>
      </c>
      <c r="BF291" s="124">
        <f>IF(L291="sníž. přenesená",#REF!,0)</f>
        <v>0</v>
      </c>
      <c r="BG291" s="124">
        <f>IF(L291="nulová",#REF!,0)</f>
        <v>0</v>
      </c>
      <c r="BH291" s="14" t="s">
        <v>65</v>
      </c>
      <c r="BI291" s="124" t="e">
        <f>ROUND(#REF!*H291,2)</f>
        <v>#REF!</v>
      </c>
      <c r="BJ291" s="14" t="s">
        <v>214</v>
      </c>
      <c r="BK291" s="123" t="s">
        <v>1136</v>
      </c>
    </row>
    <row r="292" spans="1:63" s="2" customFormat="1" ht="24.2" customHeight="1" x14ac:dyDescent="0.2">
      <c r="A292" s="25"/>
      <c r="B292" s="112"/>
      <c r="C292" s="113" t="s">
        <v>1137</v>
      </c>
      <c r="D292" s="113" t="s">
        <v>145</v>
      </c>
      <c r="E292" s="114" t="s">
        <v>1138</v>
      </c>
      <c r="F292" s="115" t="s">
        <v>1139</v>
      </c>
      <c r="G292" s="116" t="s">
        <v>178</v>
      </c>
      <c r="H292" s="117">
        <v>798.63599999999997</v>
      </c>
      <c r="I292" s="118"/>
      <c r="J292" s="26"/>
      <c r="K292" s="119" t="s">
        <v>1</v>
      </c>
      <c r="L292" s="120" t="s">
        <v>37</v>
      </c>
      <c r="M292" s="121">
        <v>7.4999999999999997E-2</v>
      </c>
      <c r="N292" s="121">
        <f t="shared" si="24"/>
        <v>59.897699999999993</v>
      </c>
      <c r="O292" s="121">
        <v>1.1E-4</v>
      </c>
      <c r="P292" s="121">
        <f t="shared" si="25"/>
        <v>8.7849960000000005E-2</v>
      </c>
      <c r="Q292" s="121">
        <v>0</v>
      </c>
      <c r="R292" s="122">
        <f t="shared" si="26"/>
        <v>0</v>
      </c>
      <c r="S292" s="25"/>
      <c r="T292" s="25"/>
      <c r="U292" s="25"/>
      <c r="V292" s="25"/>
      <c r="W292" s="25"/>
      <c r="X292" s="25"/>
      <c r="Y292" s="25"/>
      <c r="Z292" s="25"/>
      <c r="AA292" s="25"/>
      <c r="AB292" s="25"/>
      <c r="AC292" s="25"/>
      <c r="AP292" s="123" t="s">
        <v>214</v>
      </c>
      <c r="AR292" s="123" t="s">
        <v>145</v>
      </c>
      <c r="AS292" s="123" t="s">
        <v>67</v>
      </c>
      <c r="AW292" s="14" t="s">
        <v>144</v>
      </c>
      <c r="BC292" s="124" t="e">
        <f>IF(L292="základní",#REF!,0)</f>
        <v>#REF!</v>
      </c>
      <c r="BD292" s="124">
        <f>IF(L292="snížená",#REF!,0)</f>
        <v>0</v>
      </c>
      <c r="BE292" s="124">
        <f>IF(L292="zákl. přenesená",#REF!,0)</f>
        <v>0</v>
      </c>
      <c r="BF292" s="124">
        <f>IF(L292="sníž. přenesená",#REF!,0)</f>
        <v>0</v>
      </c>
      <c r="BG292" s="124">
        <f>IF(L292="nulová",#REF!,0)</f>
        <v>0</v>
      </c>
      <c r="BH292" s="14" t="s">
        <v>65</v>
      </c>
      <c r="BI292" s="124" t="e">
        <f>ROUND(#REF!*H292,2)</f>
        <v>#REF!</v>
      </c>
      <c r="BJ292" s="14" t="s">
        <v>214</v>
      </c>
      <c r="BK292" s="123" t="s">
        <v>1140</v>
      </c>
    </row>
    <row r="293" spans="1:63" s="2" customFormat="1" ht="24.2" customHeight="1" x14ac:dyDescent="0.2">
      <c r="A293" s="25"/>
      <c r="B293" s="112"/>
      <c r="C293" s="113" t="s">
        <v>1141</v>
      </c>
      <c r="D293" s="113" t="s">
        <v>145</v>
      </c>
      <c r="E293" s="114" t="s">
        <v>1142</v>
      </c>
      <c r="F293" s="115" t="s">
        <v>1143</v>
      </c>
      <c r="G293" s="116" t="s">
        <v>178</v>
      </c>
      <c r="H293" s="117">
        <v>798.63599999999997</v>
      </c>
      <c r="I293" s="118"/>
      <c r="J293" s="26"/>
      <c r="K293" s="119" t="s">
        <v>1</v>
      </c>
      <c r="L293" s="120" t="s">
        <v>37</v>
      </c>
      <c r="M293" s="121">
        <v>0.189</v>
      </c>
      <c r="N293" s="121">
        <f t="shared" si="24"/>
        <v>150.942204</v>
      </c>
      <c r="O293" s="121">
        <v>7.2000000000000005E-4</v>
      </c>
      <c r="P293" s="121">
        <f t="shared" si="25"/>
        <v>0.57501791999999996</v>
      </c>
      <c r="Q293" s="121">
        <v>0</v>
      </c>
      <c r="R293" s="122">
        <f t="shared" si="26"/>
        <v>0</v>
      </c>
      <c r="S293" s="25"/>
      <c r="T293" s="25"/>
      <c r="U293" s="25"/>
      <c r="V293" s="25"/>
      <c r="W293" s="25"/>
      <c r="X293" s="25"/>
      <c r="Y293" s="25"/>
      <c r="Z293" s="25"/>
      <c r="AA293" s="25"/>
      <c r="AB293" s="25"/>
      <c r="AC293" s="25"/>
      <c r="AP293" s="123" t="s">
        <v>214</v>
      </c>
      <c r="AR293" s="123" t="s">
        <v>145</v>
      </c>
      <c r="AS293" s="123" t="s">
        <v>67</v>
      </c>
      <c r="AW293" s="14" t="s">
        <v>144</v>
      </c>
      <c r="BC293" s="124" t="e">
        <f>IF(L293="základní",#REF!,0)</f>
        <v>#REF!</v>
      </c>
      <c r="BD293" s="124">
        <f>IF(L293="snížená",#REF!,0)</f>
        <v>0</v>
      </c>
      <c r="BE293" s="124">
        <f>IF(L293="zákl. přenesená",#REF!,0)</f>
        <v>0</v>
      </c>
      <c r="BF293" s="124">
        <f>IF(L293="sníž. přenesená",#REF!,0)</f>
        <v>0</v>
      </c>
      <c r="BG293" s="124">
        <f>IF(L293="nulová",#REF!,0)</f>
        <v>0</v>
      </c>
      <c r="BH293" s="14" t="s">
        <v>65</v>
      </c>
      <c r="BI293" s="124" t="e">
        <f>ROUND(#REF!*H293,2)</f>
        <v>#REF!</v>
      </c>
      <c r="BJ293" s="14" t="s">
        <v>214</v>
      </c>
      <c r="BK293" s="123" t="s">
        <v>1144</v>
      </c>
    </row>
    <row r="294" spans="1:63" s="2" customFormat="1" ht="24.2" customHeight="1" x14ac:dyDescent="0.2">
      <c r="A294" s="25"/>
      <c r="B294" s="112"/>
      <c r="C294" s="113" t="s">
        <v>1145</v>
      </c>
      <c r="D294" s="113" t="s">
        <v>145</v>
      </c>
      <c r="E294" s="114" t="s">
        <v>1146</v>
      </c>
      <c r="F294" s="115" t="s">
        <v>1147</v>
      </c>
      <c r="G294" s="116" t="s">
        <v>178</v>
      </c>
      <c r="H294" s="117">
        <v>798.63599999999997</v>
      </c>
      <c r="I294" s="118"/>
      <c r="J294" s="26"/>
      <c r="K294" s="119" t="s">
        <v>1</v>
      </c>
      <c r="L294" s="120" t="s">
        <v>37</v>
      </c>
      <c r="M294" s="121">
        <v>0</v>
      </c>
      <c r="N294" s="121">
        <f t="shared" si="24"/>
        <v>0</v>
      </c>
      <c r="O294" s="121">
        <v>4.0000000000000003E-5</v>
      </c>
      <c r="P294" s="121">
        <f t="shared" si="25"/>
        <v>3.1945439999999999E-2</v>
      </c>
      <c r="Q294" s="121">
        <v>0</v>
      </c>
      <c r="R294" s="122">
        <f t="shared" si="26"/>
        <v>0</v>
      </c>
      <c r="S294" s="25"/>
      <c r="T294" s="25"/>
      <c r="U294" s="25"/>
      <c r="V294" s="25"/>
      <c r="W294" s="25"/>
      <c r="X294" s="25"/>
      <c r="Y294" s="25"/>
      <c r="Z294" s="25"/>
      <c r="AA294" s="25"/>
      <c r="AB294" s="25"/>
      <c r="AC294" s="25"/>
      <c r="AP294" s="123" t="s">
        <v>214</v>
      </c>
      <c r="AR294" s="123" t="s">
        <v>145</v>
      </c>
      <c r="AS294" s="123" t="s">
        <v>67</v>
      </c>
      <c r="AW294" s="14" t="s">
        <v>144</v>
      </c>
      <c r="BC294" s="124" t="e">
        <f>IF(L294="základní",#REF!,0)</f>
        <v>#REF!</v>
      </c>
      <c r="BD294" s="124">
        <f>IF(L294="snížená",#REF!,0)</f>
        <v>0</v>
      </c>
      <c r="BE294" s="124">
        <f>IF(L294="zákl. přenesená",#REF!,0)</f>
        <v>0</v>
      </c>
      <c r="BF294" s="124">
        <f>IF(L294="sníž. přenesená",#REF!,0)</f>
        <v>0</v>
      </c>
      <c r="BG294" s="124">
        <f>IF(L294="nulová",#REF!,0)</f>
        <v>0</v>
      </c>
      <c r="BH294" s="14" t="s">
        <v>65</v>
      </c>
      <c r="BI294" s="124" t="e">
        <f>ROUND(#REF!*H294,2)</f>
        <v>#REF!</v>
      </c>
      <c r="BJ294" s="14" t="s">
        <v>214</v>
      </c>
      <c r="BK294" s="123" t="s">
        <v>1148</v>
      </c>
    </row>
    <row r="295" spans="1:63" s="2" customFormat="1" ht="24.2" customHeight="1" x14ac:dyDescent="0.2">
      <c r="A295" s="25"/>
      <c r="B295" s="112"/>
      <c r="C295" s="113" t="s">
        <v>1149</v>
      </c>
      <c r="D295" s="113" t="s">
        <v>145</v>
      </c>
      <c r="E295" s="114" t="s">
        <v>1150</v>
      </c>
      <c r="F295" s="115" t="s">
        <v>1151</v>
      </c>
      <c r="G295" s="116" t="s">
        <v>178</v>
      </c>
      <c r="H295" s="117">
        <v>798.63599999999997</v>
      </c>
      <c r="I295" s="118"/>
      <c r="J295" s="26"/>
      <c r="K295" s="119" t="s">
        <v>1</v>
      </c>
      <c r="L295" s="120" t="s">
        <v>37</v>
      </c>
      <c r="M295" s="121">
        <v>0</v>
      </c>
      <c r="N295" s="121">
        <f t="shared" si="24"/>
        <v>0</v>
      </c>
      <c r="O295" s="121">
        <v>3.0000000000000001E-5</v>
      </c>
      <c r="P295" s="121">
        <f t="shared" si="25"/>
        <v>2.3959080000000001E-2</v>
      </c>
      <c r="Q295" s="121">
        <v>0</v>
      </c>
      <c r="R295" s="122">
        <f t="shared" si="26"/>
        <v>0</v>
      </c>
      <c r="S295" s="25"/>
      <c r="T295" s="25"/>
      <c r="U295" s="25"/>
      <c r="V295" s="25"/>
      <c r="W295" s="25"/>
      <c r="X295" s="25"/>
      <c r="Y295" s="25"/>
      <c r="Z295" s="25"/>
      <c r="AA295" s="25"/>
      <c r="AB295" s="25"/>
      <c r="AC295" s="25"/>
      <c r="AP295" s="123" t="s">
        <v>214</v>
      </c>
      <c r="AR295" s="123" t="s">
        <v>145</v>
      </c>
      <c r="AS295" s="123" t="s">
        <v>67</v>
      </c>
      <c r="AW295" s="14" t="s">
        <v>144</v>
      </c>
      <c r="BC295" s="124" t="e">
        <f>IF(L295="základní",#REF!,0)</f>
        <v>#REF!</v>
      </c>
      <c r="BD295" s="124">
        <f>IF(L295="snížená",#REF!,0)</f>
        <v>0</v>
      </c>
      <c r="BE295" s="124">
        <f>IF(L295="zákl. přenesená",#REF!,0)</f>
        <v>0</v>
      </c>
      <c r="BF295" s="124">
        <f>IF(L295="sníž. přenesená",#REF!,0)</f>
        <v>0</v>
      </c>
      <c r="BG295" s="124">
        <f>IF(L295="nulová",#REF!,0)</f>
        <v>0</v>
      </c>
      <c r="BH295" s="14" t="s">
        <v>65</v>
      </c>
      <c r="BI295" s="124" t="e">
        <f>ROUND(#REF!*H295,2)</f>
        <v>#REF!</v>
      </c>
      <c r="BJ295" s="14" t="s">
        <v>214</v>
      </c>
      <c r="BK295" s="123" t="s">
        <v>1152</v>
      </c>
    </row>
    <row r="296" spans="1:63" s="2" customFormat="1" ht="24.2" customHeight="1" x14ac:dyDescent="0.2">
      <c r="A296" s="25"/>
      <c r="B296" s="112"/>
      <c r="C296" s="113" t="s">
        <v>1153</v>
      </c>
      <c r="D296" s="113" t="s">
        <v>145</v>
      </c>
      <c r="E296" s="114" t="s">
        <v>1154</v>
      </c>
      <c r="F296" s="115" t="s">
        <v>1155</v>
      </c>
      <c r="G296" s="116" t="s">
        <v>178</v>
      </c>
      <c r="H296" s="117">
        <v>798.63599999999997</v>
      </c>
      <c r="I296" s="118"/>
      <c r="J296" s="26"/>
      <c r="K296" s="119" t="s">
        <v>1</v>
      </c>
      <c r="L296" s="120" t="s">
        <v>37</v>
      </c>
      <c r="M296" s="121">
        <v>2.5999999999999999E-2</v>
      </c>
      <c r="N296" s="121">
        <f t="shared" si="24"/>
        <v>20.764536</v>
      </c>
      <c r="O296" s="121">
        <v>0</v>
      </c>
      <c r="P296" s="121">
        <f t="shared" si="25"/>
        <v>0</v>
      </c>
      <c r="Q296" s="121">
        <v>0</v>
      </c>
      <c r="R296" s="122">
        <f t="shared" si="26"/>
        <v>0</v>
      </c>
      <c r="S296" s="25"/>
      <c r="T296" s="25"/>
      <c r="U296" s="25"/>
      <c r="V296" s="25"/>
      <c r="W296" s="25"/>
      <c r="X296" s="25"/>
      <c r="Y296" s="25"/>
      <c r="Z296" s="25"/>
      <c r="AA296" s="25"/>
      <c r="AB296" s="25"/>
      <c r="AC296" s="25"/>
      <c r="AP296" s="123" t="s">
        <v>214</v>
      </c>
      <c r="AR296" s="123" t="s">
        <v>145</v>
      </c>
      <c r="AS296" s="123" t="s">
        <v>67</v>
      </c>
      <c r="AW296" s="14" t="s">
        <v>144</v>
      </c>
      <c r="BC296" s="124" t="e">
        <f>IF(L296="základní",#REF!,0)</f>
        <v>#REF!</v>
      </c>
      <c r="BD296" s="124">
        <f>IF(L296="snížená",#REF!,0)</f>
        <v>0</v>
      </c>
      <c r="BE296" s="124">
        <f>IF(L296="zákl. přenesená",#REF!,0)</f>
        <v>0</v>
      </c>
      <c r="BF296" s="124">
        <f>IF(L296="sníž. přenesená",#REF!,0)</f>
        <v>0</v>
      </c>
      <c r="BG296" s="124">
        <f>IF(L296="nulová",#REF!,0)</f>
        <v>0</v>
      </c>
      <c r="BH296" s="14" t="s">
        <v>65</v>
      </c>
      <c r="BI296" s="124" t="e">
        <f>ROUND(#REF!*H296,2)</f>
        <v>#REF!</v>
      </c>
      <c r="BJ296" s="14" t="s">
        <v>214</v>
      </c>
      <c r="BK296" s="123" t="s">
        <v>1156</v>
      </c>
    </row>
    <row r="297" spans="1:63" s="12" customFormat="1" ht="22.9" customHeight="1" x14ac:dyDescent="0.2">
      <c r="B297" s="103"/>
      <c r="D297" s="104" t="s">
        <v>56</v>
      </c>
      <c r="E297" s="125" t="s">
        <v>1157</v>
      </c>
      <c r="F297" s="125" t="s">
        <v>1158</v>
      </c>
      <c r="J297" s="103"/>
      <c r="K297" s="106"/>
      <c r="L297" s="107"/>
      <c r="M297" s="107"/>
      <c r="N297" s="108">
        <f>SUM(N298:N300)</f>
        <v>42.150173000000002</v>
      </c>
      <c r="O297" s="107"/>
      <c r="P297" s="108">
        <f>SUM(P298:P300)</f>
        <v>0.1028053</v>
      </c>
      <c r="Q297" s="107"/>
      <c r="R297" s="109">
        <f>SUM(R298:R300)</f>
        <v>0</v>
      </c>
      <c r="AP297" s="104" t="s">
        <v>67</v>
      </c>
      <c r="AR297" s="110" t="s">
        <v>56</v>
      </c>
      <c r="AS297" s="110" t="s">
        <v>65</v>
      </c>
      <c r="AW297" s="104" t="s">
        <v>144</v>
      </c>
      <c r="BI297" s="111" t="e">
        <f>SUM(BI298:BI300)</f>
        <v>#REF!</v>
      </c>
    </row>
    <row r="298" spans="1:63" s="2" customFormat="1" ht="24.2" customHeight="1" x14ac:dyDescent="0.2">
      <c r="A298" s="25"/>
      <c r="B298" s="112"/>
      <c r="C298" s="113" t="s">
        <v>1159</v>
      </c>
      <c r="D298" s="113" t="s">
        <v>145</v>
      </c>
      <c r="E298" s="114" t="s">
        <v>1160</v>
      </c>
      <c r="F298" s="115" t="s">
        <v>1161</v>
      </c>
      <c r="G298" s="116" t="s">
        <v>178</v>
      </c>
      <c r="H298" s="117">
        <v>79.081000000000003</v>
      </c>
      <c r="I298" s="118"/>
      <c r="J298" s="26"/>
      <c r="K298" s="119" t="s">
        <v>1</v>
      </c>
      <c r="L298" s="120" t="s">
        <v>37</v>
      </c>
      <c r="M298" s="121">
        <v>0.53300000000000003</v>
      </c>
      <c r="N298" s="121">
        <f>M298*H298</f>
        <v>42.150173000000002</v>
      </c>
      <c r="O298" s="121">
        <v>0</v>
      </c>
      <c r="P298" s="121">
        <f>O298*H298</f>
        <v>0</v>
      </c>
      <c r="Q298" s="121">
        <v>0</v>
      </c>
      <c r="R298" s="122">
        <f>Q298*H298</f>
        <v>0</v>
      </c>
      <c r="S298" s="25"/>
      <c r="T298" s="25"/>
      <c r="U298" s="25"/>
      <c r="V298" s="25"/>
      <c r="W298" s="25"/>
      <c r="X298" s="25"/>
      <c r="Y298" s="25"/>
      <c r="Z298" s="25"/>
      <c r="AA298" s="25"/>
      <c r="AB298" s="25"/>
      <c r="AC298" s="25"/>
      <c r="AP298" s="123" t="s">
        <v>214</v>
      </c>
      <c r="AR298" s="123" t="s">
        <v>145</v>
      </c>
      <c r="AS298" s="123" t="s">
        <v>67</v>
      </c>
      <c r="AW298" s="14" t="s">
        <v>144</v>
      </c>
      <c r="BC298" s="124" t="e">
        <f>IF(L298="základní",#REF!,0)</f>
        <v>#REF!</v>
      </c>
      <c r="BD298" s="124">
        <f>IF(L298="snížená",#REF!,0)</f>
        <v>0</v>
      </c>
      <c r="BE298" s="124">
        <f>IF(L298="zákl. přenesená",#REF!,0)</f>
        <v>0</v>
      </c>
      <c r="BF298" s="124">
        <f>IF(L298="sníž. přenesená",#REF!,0)</f>
        <v>0</v>
      </c>
      <c r="BG298" s="124">
        <f>IF(L298="nulová",#REF!,0)</f>
        <v>0</v>
      </c>
      <c r="BH298" s="14" t="s">
        <v>65</v>
      </c>
      <c r="BI298" s="124" t="e">
        <f>ROUND(#REF!*H298,2)</f>
        <v>#REF!</v>
      </c>
      <c r="BJ298" s="14" t="s">
        <v>214</v>
      </c>
      <c r="BK298" s="123" t="s">
        <v>1162</v>
      </c>
    </row>
    <row r="299" spans="1:63" s="2" customFormat="1" ht="16.5" customHeight="1" x14ac:dyDescent="0.2">
      <c r="A299" s="25"/>
      <c r="B299" s="112"/>
      <c r="C299" s="126" t="s">
        <v>1163</v>
      </c>
      <c r="D299" s="126" t="s">
        <v>242</v>
      </c>
      <c r="E299" s="127" t="s">
        <v>1164</v>
      </c>
      <c r="F299" s="128" t="s">
        <v>1165</v>
      </c>
      <c r="G299" s="129" t="s">
        <v>178</v>
      </c>
      <c r="H299" s="130">
        <v>79.081000000000003</v>
      </c>
      <c r="I299" s="131"/>
      <c r="J299" s="132"/>
      <c r="K299" s="133" t="s">
        <v>1</v>
      </c>
      <c r="L299" s="134" t="s">
        <v>37</v>
      </c>
      <c r="M299" s="121">
        <v>0</v>
      </c>
      <c r="N299" s="121">
        <f>M299*H299</f>
        <v>0</v>
      </c>
      <c r="O299" s="121">
        <v>1.2999999999999999E-3</v>
      </c>
      <c r="P299" s="121">
        <f>O299*H299</f>
        <v>0.1028053</v>
      </c>
      <c r="Q299" s="121">
        <v>0</v>
      </c>
      <c r="R299" s="122">
        <f>Q299*H299</f>
        <v>0</v>
      </c>
      <c r="S299" s="25"/>
      <c r="T299" s="25"/>
      <c r="U299" s="25"/>
      <c r="V299" s="25"/>
      <c r="W299" s="25"/>
      <c r="X299" s="25"/>
      <c r="Y299" s="25"/>
      <c r="Z299" s="25"/>
      <c r="AA299" s="25"/>
      <c r="AB299" s="25"/>
      <c r="AC299" s="25"/>
      <c r="AP299" s="123" t="s">
        <v>267</v>
      </c>
      <c r="AR299" s="123" t="s">
        <v>242</v>
      </c>
      <c r="AS299" s="123" t="s">
        <v>67</v>
      </c>
      <c r="AW299" s="14" t="s">
        <v>144</v>
      </c>
      <c r="BC299" s="124" t="e">
        <f>IF(L299="základní",#REF!,0)</f>
        <v>#REF!</v>
      </c>
      <c r="BD299" s="124">
        <f>IF(L299="snížená",#REF!,0)</f>
        <v>0</v>
      </c>
      <c r="BE299" s="124">
        <f>IF(L299="zákl. přenesená",#REF!,0)</f>
        <v>0</v>
      </c>
      <c r="BF299" s="124">
        <f>IF(L299="sníž. přenesená",#REF!,0)</f>
        <v>0</v>
      </c>
      <c r="BG299" s="124">
        <f>IF(L299="nulová",#REF!,0)</f>
        <v>0</v>
      </c>
      <c r="BH299" s="14" t="s">
        <v>65</v>
      </c>
      <c r="BI299" s="124" t="e">
        <f>ROUND(#REF!*H299,2)</f>
        <v>#REF!</v>
      </c>
      <c r="BJ299" s="14" t="s">
        <v>214</v>
      </c>
      <c r="BK299" s="123" t="s">
        <v>1166</v>
      </c>
    </row>
    <row r="300" spans="1:63" s="2" customFormat="1" ht="24.2" customHeight="1" x14ac:dyDescent="0.2">
      <c r="A300" s="25"/>
      <c r="B300" s="112"/>
      <c r="C300" s="113" t="s">
        <v>1167</v>
      </c>
      <c r="D300" s="113" t="s">
        <v>145</v>
      </c>
      <c r="E300" s="114" t="s">
        <v>1168</v>
      </c>
      <c r="F300" s="115" t="s">
        <v>1169</v>
      </c>
      <c r="G300" s="116" t="s">
        <v>339</v>
      </c>
      <c r="H300" s="117">
        <v>761.55</v>
      </c>
      <c r="I300" s="118"/>
      <c r="J300" s="26"/>
      <c r="K300" s="119" t="s">
        <v>1</v>
      </c>
      <c r="L300" s="120" t="s">
        <v>37</v>
      </c>
      <c r="M300" s="121">
        <v>0</v>
      </c>
      <c r="N300" s="121">
        <f>M300*H300</f>
        <v>0</v>
      </c>
      <c r="O300" s="121">
        <v>0</v>
      </c>
      <c r="P300" s="121">
        <f>O300*H300</f>
        <v>0</v>
      </c>
      <c r="Q300" s="121">
        <v>0</v>
      </c>
      <c r="R300" s="122">
        <f>Q300*H300</f>
        <v>0</v>
      </c>
      <c r="S300" s="25"/>
      <c r="T300" s="25"/>
      <c r="U300" s="25"/>
      <c r="V300" s="25"/>
      <c r="W300" s="25"/>
      <c r="X300" s="25"/>
      <c r="Y300" s="25"/>
      <c r="Z300" s="25"/>
      <c r="AA300" s="25"/>
      <c r="AB300" s="25"/>
      <c r="AC300" s="25"/>
      <c r="AP300" s="123" t="s">
        <v>214</v>
      </c>
      <c r="AR300" s="123" t="s">
        <v>145</v>
      </c>
      <c r="AS300" s="123" t="s">
        <v>67</v>
      </c>
      <c r="AW300" s="14" t="s">
        <v>144</v>
      </c>
      <c r="BC300" s="124" t="e">
        <f>IF(L300="základní",#REF!,0)</f>
        <v>#REF!</v>
      </c>
      <c r="BD300" s="124">
        <f>IF(L300="snížená",#REF!,0)</f>
        <v>0</v>
      </c>
      <c r="BE300" s="124">
        <f>IF(L300="zákl. přenesená",#REF!,0)</f>
        <v>0</v>
      </c>
      <c r="BF300" s="124">
        <f>IF(L300="sníž. přenesená",#REF!,0)</f>
        <v>0</v>
      </c>
      <c r="BG300" s="124">
        <f>IF(L300="nulová",#REF!,0)</f>
        <v>0</v>
      </c>
      <c r="BH300" s="14" t="s">
        <v>65</v>
      </c>
      <c r="BI300" s="124" t="e">
        <f>ROUND(#REF!*H300,2)</f>
        <v>#REF!</v>
      </c>
      <c r="BJ300" s="14" t="s">
        <v>214</v>
      </c>
      <c r="BK300" s="123" t="s">
        <v>1170</v>
      </c>
    </row>
    <row r="301" spans="1:63" s="12" customFormat="1" ht="25.9" customHeight="1" x14ac:dyDescent="0.2">
      <c r="B301" s="103"/>
      <c r="D301" s="104" t="s">
        <v>56</v>
      </c>
      <c r="E301" s="105" t="s">
        <v>1171</v>
      </c>
      <c r="F301" s="105" t="s">
        <v>1172</v>
      </c>
      <c r="J301" s="103"/>
      <c r="K301" s="106"/>
      <c r="L301" s="107"/>
      <c r="M301" s="107"/>
      <c r="N301" s="108">
        <f>N302</f>
        <v>0</v>
      </c>
      <c r="O301" s="107"/>
      <c r="P301" s="108">
        <f>P302</f>
        <v>0</v>
      </c>
      <c r="Q301" s="107"/>
      <c r="R301" s="109">
        <f>R302</f>
        <v>0</v>
      </c>
      <c r="AP301" s="104" t="s">
        <v>65</v>
      </c>
      <c r="AR301" s="110" t="s">
        <v>56</v>
      </c>
      <c r="AS301" s="110" t="s">
        <v>57</v>
      </c>
      <c r="AW301" s="104" t="s">
        <v>144</v>
      </c>
      <c r="BI301" s="111" t="e">
        <f>BI302</f>
        <v>#REF!</v>
      </c>
    </row>
    <row r="302" spans="1:63" s="2" customFormat="1" ht="24.2" customHeight="1" x14ac:dyDescent="0.2">
      <c r="A302" s="25"/>
      <c r="B302" s="112"/>
      <c r="C302" s="113" t="s">
        <v>1173</v>
      </c>
      <c r="D302" s="113" t="s">
        <v>145</v>
      </c>
      <c r="E302" s="114" t="s">
        <v>1174</v>
      </c>
      <c r="F302" s="115" t="s">
        <v>1175</v>
      </c>
      <c r="G302" s="116" t="s">
        <v>169</v>
      </c>
      <c r="H302" s="117">
        <v>0.73799999999999999</v>
      </c>
      <c r="I302" s="118"/>
      <c r="J302" s="26"/>
      <c r="K302" s="119" t="s">
        <v>1</v>
      </c>
      <c r="L302" s="120" t="s">
        <v>37</v>
      </c>
      <c r="M302" s="121">
        <v>0</v>
      </c>
      <c r="N302" s="121">
        <f>M302*H302</f>
        <v>0</v>
      </c>
      <c r="O302" s="121">
        <v>0</v>
      </c>
      <c r="P302" s="121">
        <f>O302*H302</f>
        <v>0</v>
      </c>
      <c r="Q302" s="121">
        <v>0</v>
      </c>
      <c r="R302" s="122">
        <f>Q302*H302</f>
        <v>0</v>
      </c>
      <c r="S302" s="25"/>
      <c r="T302" s="25"/>
      <c r="U302" s="25"/>
      <c r="V302" s="25"/>
      <c r="W302" s="25"/>
      <c r="X302" s="25"/>
      <c r="Y302" s="25"/>
      <c r="Z302" s="25"/>
      <c r="AA302" s="25"/>
      <c r="AB302" s="25"/>
      <c r="AC302" s="25"/>
      <c r="AP302" s="123" t="s">
        <v>143</v>
      </c>
      <c r="AR302" s="123" t="s">
        <v>145</v>
      </c>
      <c r="AS302" s="123" t="s">
        <v>65</v>
      </c>
      <c r="AW302" s="14" t="s">
        <v>144</v>
      </c>
      <c r="BC302" s="124" t="e">
        <f>IF(L302="základní",#REF!,0)</f>
        <v>#REF!</v>
      </c>
      <c r="BD302" s="124">
        <f>IF(L302="snížená",#REF!,0)</f>
        <v>0</v>
      </c>
      <c r="BE302" s="124">
        <f>IF(L302="zákl. přenesená",#REF!,0)</f>
        <v>0</v>
      </c>
      <c r="BF302" s="124">
        <f>IF(L302="sníž. přenesená",#REF!,0)</f>
        <v>0</v>
      </c>
      <c r="BG302" s="124">
        <f>IF(L302="nulová",#REF!,0)</f>
        <v>0</v>
      </c>
      <c r="BH302" s="14" t="s">
        <v>65</v>
      </c>
      <c r="BI302" s="124" t="e">
        <f>ROUND(#REF!*H302,2)</f>
        <v>#REF!</v>
      </c>
      <c r="BJ302" s="14" t="s">
        <v>143</v>
      </c>
      <c r="BK302" s="123" t="s">
        <v>1176</v>
      </c>
    </row>
    <row r="303" spans="1:63" s="12" customFormat="1" ht="25.9" customHeight="1" x14ac:dyDescent="0.2">
      <c r="B303" s="103"/>
      <c r="D303" s="104" t="s">
        <v>56</v>
      </c>
      <c r="E303" s="105" t="s">
        <v>1177</v>
      </c>
      <c r="F303" s="105" t="s">
        <v>1178</v>
      </c>
      <c r="J303" s="103"/>
      <c r="K303" s="106"/>
      <c r="L303" s="107"/>
      <c r="M303" s="107"/>
      <c r="N303" s="108">
        <f>SUM(N304:N313)</f>
        <v>6.8480100000000004</v>
      </c>
      <c r="O303" s="107"/>
      <c r="P303" s="108">
        <f>SUM(P304:P313)</f>
        <v>1.5763680000000002E-2</v>
      </c>
      <c r="Q303" s="107"/>
      <c r="R303" s="109">
        <f>SUM(R304:R313)</f>
        <v>0</v>
      </c>
      <c r="AP303" s="104" t="s">
        <v>151</v>
      </c>
      <c r="AR303" s="110" t="s">
        <v>56</v>
      </c>
      <c r="AS303" s="110" t="s">
        <v>57</v>
      </c>
      <c r="AW303" s="104" t="s">
        <v>144</v>
      </c>
      <c r="BI303" s="111" t="e">
        <f>SUM(BI304:BI313)</f>
        <v>#REF!</v>
      </c>
    </row>
    <row r="304" spans="1:63" s="2" customFormat="1" ht="16.5" customHeight="1" x14ac:dyDescent="0.2">
      <c r="A304" s="25"/>
      <c r="B304" s="112"/>
      <c r="C304" s="113" t="s">
        <v>1179</v>
      </c>
      <c r="D304" s="113" t="s">
        <v>145</v>
      </c>
      <c r="E304" s="114" t="s">
        <v>1180</v>
      </c>
      <c r="F304" s="115" t="s">
        <v>1181</v>
      </c>
      <c r="G304" s="116" t="s">
        <v>162</v>
      </c>
      <c r="H304" s="117">
        <v>4.4269999999999996</v>
      </c>
      <c r="I304" s="118"/>
      <c r="J304" s="26"/>
      <c r="K304" s="119" t="s">
        <v>1</v>
      </c>
      <c r="L304" s="120" t="s">
        <v>37</v>
      </c>
      <c r="M304" s="121">
        <v>0</v>
      </c>
      <c r="N304" s="121">
        <f t="shared" ref="N304:N313" si="27">M304*H304</f>
        <v>0</v>
      </c>
      <c r="O304" s="121">
        <v>0</v>
      </c>
      <c r="P304" s="121">
        <f t="shared" ref="P304:P313" si="28">O304*H304</f>
        <v>0</v>
      </c>
      <c r="Q304" s="121">
        <v>0</v>
      </c>
      <c r="R304" s="122">
        <f t="shared" ref="R304:R313" si="29">Q304*H304</f>
        <v>0</v>
      </c>
      <c r="S304" s="25"/>
      <c r="T304" s="25"/>
      <c r="U304" s="25"/>
      <c r="V304" s="25"/>
      <c r="W304" s="25"/>
      <c r="X304" s="25"/>
      <c r="Y304" s="25"/>
      <c r="Z304" s="25"/>
      <c r="AA304" s="25"/>
      <c r="AB304" s="25"/>
      <c r="AC304" s="25"/>
      <c r="AP304" s="123" t="s">
        <v>415</v>
      </c>
      <c r="AR304" s="123" t="s">
        <v>145</v>
      </c>
      <c r="AS304" s="123" t="s">
        <v>65</v>
      </c>
      <c r="AW304" s="14" t="s">
        <v>144</v>
      </c>
      <c r="BC304" s="124" t="e">
        <f>IF(L304="základní",#REF!,0)</f>
        <v>#REF!</v>
      </c>
      <c r="BD304" s="124">
        <f>IF(L304="snížená",#REF!,0)</f>
        <v>0</v>
      </c>
      <c r="BE304" s="124">
        <f>IF(L304="zákl. přenesená",#REF!,0)</f>
        <v>0</v>
      </c>
      <c r="BF304" s="124">
        <f>IF(L304="sníž. přenesená",#REF!,0)</f>
        <v>0</v>
      </c>
      <c r="BG304" s="124">
        <f>IF(L304="nulová",#REF!,0)</f>
        <v>0</v>
      </c>
      <c r="BH304" s="14" t="s">
        <v>65</v>
      </c>
      <c r="BI304" s="124" t="e">
        <f>ROUND(#REF!*H304,2)</f>
        <v>#REF!</v>
      </c>
      <c r="BJ304" s="14" t="s">
        <v>415</v>
      </c>
      <c r="BK304" s="123" t="s">
        <v>1182</v>
      </c>
    </row>
    <row r="305" spans="1:63" s="2" customFormat="1" ht="16.5" customHeight="1" x14ac:dyDescent="0.2">
      <c r="A305" s="25"/>
      <c r="B305" s="112"/>
      <c r="C305" s="113" t="s">
        <v>1183</v>
      </c>
      <c r="D305" s="113" t="s">
        <v>145</v>
      </c>
      <c r="E305" s="114" t="s">
        <v>1184</v>
      </c>
      <c r="F305" s="115" t="s">
        <v>1185</v>
      </c>
      <c r="G305" s="116" t="s">
        <v>162</v>
      </c>
      <c r="H305" s="117">
        <v>4.4269999999999996</v>
      </c>
      <c r="I305" s="118"/>
      <c r="J305" s="26"/>
      <c r="K305" s="119" t="s">
        <v>1</v>
      </c>
      <c r="L305" s="120" t="s">
        <v>37</v>
      </c>
      <c r="M305" s="121">
        <v>0</v>
      </c>
      <c r="N305" s="121">
        <f t="shared" si="27"/>
        <v>0</v>
      </c>
      <c r="O305" s="121">
        <v>0</v>
      </c>
      <c r="P305" s="121">
        <f t="shared" si="28"/>
        <v>0</v>
      </c>
      <c r="Q305" s="121">
        <v>0</v>
      </c>
      <c r="R305" s="122">
        <f t="shared" si="29"/>
        <v>0</v>
      </c>
      <c r="S305" s="25"/>
      <c r="T305" s="25"/>
      <c r="U305" s="25"/>
      <c r="V305" s="25"/>
      <c r="W305" s="25"/>
      <c r="X305" s="25"/>
      <c r="Y305" s="25"/>
      <c r="Z305" s="25"/>
      <c r="AA305" s="25"/>
      <c r="AB305" s="25"/>
      <c r="AC305" s="25"/>
      <c r="AP305" s="123" t="s">
        <v>415</v>
      </c>
      <c r="AR305" s="123" t="s">
        <v>145</v>
      </c>
      <c r="AS305" s="123" t="s">
        <v>65</v>
      </c>
      <c r="AW305" s="14" t="s">
        <v>144</v>
      </c>
      <c r="BC305" s="124" t="e">
        <f>IF(L305="základní",#REF!,0)</f>
        <v>#REF!</v>
      </c>
      <c r="BD305" s="124">
        <f>IF(L305="snížená",#REF!,0)</f>
        <v>0</v>
      </c>
      <c r="BE305" s="124">
        <f>IF(L305="zákl. přenesená",#REF!,0)</f>
        <v>0</v>
      </c>
      <c r="BF305" s="124">
        <f>IF(L305="sníž. přenesená",#REF!,0)</f>
        <v>0</v>
      </c>
      <c r="BG305" s="124">
        <f>IF(L305="nulová",#REF!,0)</f>
        <v>0</v>
      </c>
      <c r="BH305" s="14" t="s">
        <v>65</v>
      </c>
      <c r="BI305" s="124" t="e">
        <f>ROUND(#REF!*H305,2)</f>
        <v>#REF!</v>
      </c>
      <c r="BJ305" s="14" t="s">
        <v>415</v>
      </c>
      <c r="BK305" s="123" t="s">
        <v>1186</v>
      </c>
    </row>
    <row r="306" spans="1:63" s="2" customFormat="1" ht="21.75" customHeight="1" x14ac:dyDescent="0.2">
      <c r="A306" s="25"/>
      <c r="B306" s="112"/>
      <c r="C306" s="126" t="s">
        <v>1187</v>
      </c>
      <c r="D306" s="126" t="s">
        <v>242</v>
      </c>
      <c r="E306" s="127" t="s">
        <v>1188</v>
      </c>
      <c r="F306" s="128" t="s">
        <v>1189</v>
      </c>
      <c r="G306" s="129" t="s">
        <v>162</v>
      </c>
      <c r="H306" s="130">
        <v>2.9510000000000001</v>
      </c>
      <c r="I306" s="131"/>
      <c r="J306" s="132"/>
      <c r="K306" s="133" t="s">
        <v>1</v>
      </c>
      <c r="L306" s="134" t="s">
        <v>37</v>
      </c>
      <c r="M306" s="121">
        <v>0</v>
      </c>
      <c r="N306" s="121">
        <f t="shared" si="27"/>
        <v>0</v>
      </c>
      <c r="O306" s="121">
        <v>0</v>
      </c>
      <c r="P306" s="121">
        <f t="shared" si="28"/>
        <v>0</v>
      </c>
      <c r="Q306" s="121">
        <v>0</v>
      </c>
      <c r="R306" s="122">
        <f t="shared" si="29"/>
        <v>0</v>
      </c>
      <c r="S306" s="25"/>
      <c r="T306" s="25"/>
      <c r="U306" s="25"/>
      <c r="V306" s="25"/>
      <c r="W306" s="25"/>
      <c r="X306" s="25"/>
      <c r="Y306" s="25"/>
      <c r="Z306" s="25"/>
      <c r="AA306" s="25"/>
      <c r="AB306" s="25"/>
      <c r="AC306" s="25"/>
      <c r="AP306" s="123" t="s">
        <v>1190</v>
      </c>
      <c r="AR306" s="123" t="s">
        <v>242</v>
      </c>
      <c r="AS306" s="123" t="s">
        <v>65</v>
      </c>
      <c r="AW306" s="14" t="s">
        <v>144</v>
      </c>
      <c r="BC306" s="124" t="e">
        <f>IF(L306="základní",#REF!,0)</f>
        <v>#REF!</v>
      </c>
      <c r="BD306" s="124">
        <f>IF(L306="snížená",#REF!,0)</f>
        <v>0</v>
      </c>
      <c r="BE306" s="124">
        <f>IF(L306="zákl. přenesená",#REF!,0)</f>
        <v>0</v>
      </c>
      <c r="BF306" s="124">
        <f>IF(L306="sníž. přenesená",#REF!,0)</f>
        <v>0</v>
      </c>
      <c r="BG306" s="124">
        <f>IF(L306="nulová",#REF!,0)</f>
        <v>0</v>
      </c>
      <c r="BH306" s="14" t="s">
        <v>65</v>
      </c>
      <c r="BI306" s="124" t="e">
        <f>ROUND(#REF!*H306,2)</f>
        <v>#REF!</v>
      </c>
      <c r="BJ306" s="14" t="s">
        <v>415</v>
      </c>
      <c r="BK306" s="123" t="s">
        <v>1191</v>
      </c>
    </row>
    <row r="307" spans="1:63" s="2" customFormat="1" ht="24.2" customHeight="1" x14ac:dyDescent="0.2">
      <c r="A307" s="25"/>
      <c r="B307" s="112"/>
      <c r="C307" s="126" t="s">
        <v>1192</v>
      </c>
      <c r="D307" s="126" t="s">
        <v>242</v>
      </c>
      <c r="E307" s="127" t="s">
        <v>1193</v>
      </c>
      <c r="F307" s="128" t="s">
        <v>1194</v>
      </c>
      <c r="G307" s="129" t="s">
        <v>162</v>
      </c>
      <c r="H307" s="130">
        <v>1.476</v>
      </c>
      <c r="I307" s="131"/>
      <c r="J307" s="132"/>
      <c r="K307" s="133" t="s">
        <v>1</v>
      </c>
      <c r="L307" s="134" t="s">
        <v>37</v>
      </c>
      <c r="M307" s="121">
        <v>0</v>
      </c>
      <c r="N307" s="121">
        <f t="shared" si="27"/>
        <v>0</v>
      </c>
      <c r="O307" s="121">
        <v>0</v>
      </c>
      <c r="P307" s="121">
        <f t="shared" si="28"/>
        <v>0</v>
      </c>
      <c r="Q307" s="121">
        <v>0</v>
      </c>
      <c r="R307" s="122">
        <f t="shared" si="29"/>
        <v>0</v>
      </c>
      <c r="S307" s="25"/>
      <c r="T307" s="25"/>
      <c r="U307" s="25"/>
      <c r="V307" s="25"/>
      <c r="W307" s="25"/>
      <c r="X307" s="25"/>
      <c r="Y307" s="25"/>
      <c r="Z307" s="25"/>
      <c r="AA307" s="25"/>
      <c r="AB307" s="25"/>
      <c r="AC307" s="25"/>
      <c r="AP307" s="123" t="s">
        <v>1190</v>
      </c>
      <c r="AR307" s="123" t="s">
        <v>242</v>
      </c>
      <c r="AS307" s="123" t="s">
        <v>65</v>
      </c>
      <c r="AW307" s="14" t="s">
        <v>144</v>
      </c>
      <c r="BC307" s="124" t="e">
        <f>IF(L307="základní",#REF!,0)</f>
        <v>#REF!</v>
      </c>
      <c r="BD307" s="124">
        <f>IF(L307="snížená",#REF!,0)</f>
        <v>0</v>
      </c>
      <c r="BE307" s="124">
        <f>IF(L307="zákl. přenesená",#REF!,0)</f>
        <v>0</v>
      </c>
      <c r="BF307" s="124">
        <f>IF(L307="sníž. přenesená",#REF!,0)</f>
        <v>0</v>
      </c>
      <c r="BG307" s="124">
        <f>IF(L307="nulová",#REF!,0)</f>
        <v>0</v>
      </c>
      <c r="BH307" s="14" t="s">
        <v>65</v>
      </c>
      <c r="BI307" s="124" t="e">
        <f>ROUND(#REF!*H307,2)</f>
        <v>#REF!</v>
      </c>
      <c r="BJ307" s="14" t="s">
        <v>415</v>
      </c>
      <c r="BK307" s="123" t="s">
        <v>1195</v>
      </c>
    </row>
    <row r="308" spans="1:63" s="2" customFormat="1" ht="16.5" customHeight="1" x14ac:dyDescent="0.2">
      <c r="A308" s="25"/>
      <c r="B308" s="112"/>
      <c r="C308" s="113" t="s">
        <v>1196</v>
      </c>
      <c r="D308" s="113" t="s">
        <v>145</v>
      </c>
      <c r="E308" s="114" t="s">
        <v>1197</v>
      </c>
      <c r="F308" s="115" t="s">
        <v>1198</v>
      </c>
      <c r="G308" s="116" t="s">
        <v>727</v>
      </c>
      <c r="H308" s="117">
        <v>0.73799999999999999</v>
      </c>
      <c r="I308" s="118"/>
      <c r="J308" s="26"/>
      <c r="K308" s="119" t="s">
        <v>1</v>
      </c>
      <c r="L308" s="120" t="s">
        <v>37</v>
      </c>
      <c r="M308" s="121">
        <v>0</v>
      </c>
      <c r="N308" s="121">
        <f t="shared" si="27"/>
        <v>0</v>
      </c>
      <c r="O308" s="121">
        <v>1.3600000000000001E-3</v>
      </c>
      <c r="P308" s="121">
        <f t="shared" si="28"/>
        <v>1.0036800000000001E-3</v>
      </c>
      <c r="Q308" s="121">
        <v>0</v>
      </c>
      <c r="R308" s="122">
        <f t="shared" si="29"/>
        <v>0</v>
      </c>
      <c r="S308" s="25"/>
      <c r="T308" s="25"/>
      <c r="U308" s="25"/>
      <c r="V308" s="25"/>
      <c r="W308" s="25"/>
      <c r="X308" s="25"/>
      <c r="Y308" s="25"/>
      <c r="Z308" s="25"/>
      <c r="AA308" s="25"/>
      <c r="AB308" s="25"/>
      <c r="AC308" s="25"/>
      <c r="AP308" s="123" t="s">
        <v>415</v>
      </c>
      <c r="AR308" s="123" t="s">
        <v>145</v>
      </c>
      <c r="AS308" s="123" t="s">
        <v>65</v>
      </c>
      <c r="AW308" s="14" t="s">
        <v>144</v>
      </c>
      <c r="BC308" s="124" t="e">
        <f>IF(L308="základní",#REF!,0)</f>
        <v>#REF!</v>
      </c>
      <c r="BD308" s="124">
        <f>IF(L308="snížená",#REF!,0)</f>
        <v>0</v>
      </c>
      <c r="BE308" s="124">
        <f>IF(L308="zákl. přenesená",#REF!,0)</f>
        <v>0</v>
      </c>
      <c r="BF308" s="124">
        <f>IF(L308="sníž. přenesená",#REF!,0)</f>
        <v>0</v>
      </c>
      <c r="BG308" s="124">
        <f>IF(L308="nulová",#REF!,0)</f>
        <v>0</v>
      </c>
      <c r="BH308" s="14" t="s">
        <v>65</v>
      </c>
      <c r="BI308" s="124" t="e">
        <f>ROUND(#REF!*H308,2)</f>
        <v>#REF!</v>
      </c>
      <c r="BJ308" s="14" t="s">
        <v>415</v>
      </c>
      <c r="BK308" s="123" t="s">
        <v>1199</v>
      </c>
    </row>
    <row r="309" spans="1:63" s="2" customFormat="1" ht="55.5" customHeight="1" x14ac:dyDescent="0.2">
      <c r="A309" s="25"/>
      <c r="B309" s="112"/>
      <c r="C309" s="113" t="s">
        <v>1200</v>
      </c>
      <c r="D309" s="113" t="s">
        <v>145</v>
      </c>
      <c r="E309" s="114" t="s">
        <v>1201</v>
      </c>
      <c r="F309" s="115" t="s">
        <v>1202</v>
      </c>
      <c r="G309" s="116" t="s">
        <v>162</v>
      </c>
      <c r="H309" s="117">
        <v>0.73799999999999999</v>
      </c>
      <c r="I309" s="118"/>
      <c r="J309" s="26"/>
      <c r="K309" s="119" t="s">
        <v>1</v>
      </c>
      <c r="L309" s="120" t="s">
        <v>37</v>
      </c>
      <c r="M309" s="121">
        <v>0</v>
      </c>
      <c r="N309" s="121">
        <f t="shared" si="27"/>
        <v>0</v>
      </c>
      <c r="O309" s="121">
        <v>0.01</v>
      </c>
      <c r="P309" s="121">
        <f t="shared" si="28"/>
        <v>7.3800000000000003E-3</v>
      </c>
      <c r="Q309" s="121">
        <v>0</v>
      </c>
      <c r="R309" s="122">
        <f t="shared" si="29"/>
        <v>0</v>
      </c>
      <c r="S309" s="25"/>
      <c r="T309" s="25"/>
      <c r="U309" s="25"/>
      <c r="V309" s="25"/>
      <c r="W309" s="25"/>
      <c r="X309" s="25"/>
      <c r="Y309" s="25"/>
      <c r="Z309" s="25"/>
      <c r="AA309" s="25"/>
      <c r="AB309" s="25"/>
      <c r="AC309" s="25"/>
      <c r="AP309" s="123" t="s">
        <v>415</v>
      </c>
      <c r="AR309" s="123" t="s">
        <v>145</v>
      </c>
      <c r="AS309" s="123" t="s">
        <v>65</v>
      </c>
      <c r="AW309" s="14" t="s">
        <v>144</v>
      </c>
      <c r="BC309" s="124" t="e">
        <f>IF(L309="základní",#REF!,0)</f>
        <v>#REF!</v>
      </c>
      <c r="BD309" s="124">
        <f>IF(L309="snížená",#REF!,0)</f>
        <v>0</v>
      </c>
      <c r="BE309" s="124">
        <f>IF(L309="zákl. přenesená",#REF!,0)</f>
        <v>0</v>
      </c>
      <c r="BF309" s="124">
        <f>IF(L309="sníž. přenesená",#REF!,0)</f>
        <v>0</v>
      </c>
      <c r="BG309" s="124">
        <f>IF(L309="nulová",#REF!,0)</f>
        <v>0</v>
      </c>
      <c r="BH309" s="14" t="s">
        <v>65</v>
      </c>
      <c r="BI309" s="124" t="e">
        <f>ROUND(#REF!*H309,2)</f>
        <v>#REF!</v>
      </c>
      <c r="BJ309" s="14" t="s">
        <v>415</v>
      </c>
      <c r="BK309" s="123" t="s">
        <v>1203</v>
      </c>
    </row>
    <row r="310" spans="1:63" s="2" customFormat="1" ht="49.15" customHeight="1" x14ac:dyDescent="0.2">
      <c r="A310" s="25"/>
      <c r="B310" s="112"/>
      <c r="C310" s="113" t="s">
        <v>1204</v>
      </c>
      <c r="D310" s="113" t="s">
        <v>145</v>
      </c>
      <c r="E310" s="114" t="s">
        <v>1205</v>
      </c>
      <c r="F310" s="115" t="s">
        <v>1206</v>
      </c>
      <c r="G310" s="116" t="s">
        <v>162</v>
      </c>
      <c r="H310" s="117">
        <v>0.73799999999999999</v>
      </c>
      <c r="I310" s="118"/>
      <c r="J310" s="26"/>
      <c r="K310" s="119" t="s">
        <v>1</v>
      </c>
      <c r="L310" s="120" t="s">
        <v>37</v>
      </c>
      <c r="M310" s="121">
        <v>0</v>
      </c>
      <c r="N310" s="121">
        <f t="shared" si="27"/>
        <v>0</v>
      </c>
      <c r="O310" s="121">
        <v>0.01</v>
      </c>
      <c r="P310" s="121">
        <f t="shared" si="28"/>
        <v>7.3800000000000003E-3</v>
      </c>
      <c r="Q310" s="121">
        <v>0</v>
      </c>
      <c r="R310" s="122">
        <f t="shared" si="29"/>
        <v>0</v>
      </c>
      <c r="S310" s="25"/>
      <c r="T310" s="25"/>
      <c r="U310" s="25"/>
      <c r="V310" s="25"/>
      <c r="W310" s="25"/>
      <c r="X310" s="25"/>
      <c r="Y310" s="25"/>
      <c r="Z310" s="25"/>
      <c r="AA310" s="25"/>
      <c r="AB310" s="25"/>
      <c r="AC310" s="25"/>
      <c r="AP310" s="123" t="s">
        <v>415</v>
      </c>
      <c r="AR310" s="123" t="s">
        <v>145</v>
      </c>
      <c r="AS310" s="123" t="s">
        <v>65</v>
      </c>
      <c r="AW310" s="14" t="s">
        <v>144</v>
      </c>
      <c r="BC310" s="124" t="e">
        <f>IF(L310="základní",#REF!,0)</f>
        <v>#REF!</v>
      </c>
      <c r="BD310" s="124">
        <f>IF(L310="snížená",#REF!,0)</f>
        <v>0</v>
      </c>
      <c r="BE310" s="124">
        <f>IF(L310="zákl. přenesená",#REF!,0)</f>
        <v>0</v>
      </c>
      <c r="BF310" s="124">
        <f>IF(L310="sníž. přenesená",#REF!,0)</f>
        <v>0</v>
      </c>
      <c r="BG310" s="124">
        <f>IF(L310="nulová",#REF!,0)</f>
        <v>0</v>
      </c>
      <c r="BH310" s="14" t="s">
        <v>65</v>
      </c>
      <c r="BI310" s="124" t="e">
        <f>ROUND(#REF!*H310,2)</f>
        <v>#REF!</v>
      </c>
      <c r="BJ310" s="14" t="s">
        <v>415</v>
      </c>
      <c r="BK310" s="123" t="s">
        <v>1207</v>
      </c>
    </row>
    <row r="311" spans="1:63" s="2" customFormat="1" ht="49.15" customHeight="1" x14ac:dyDescent="0.2">
      <c r="A311" s="25"/>
      <c r="B311" s="112"/>
      <c r="C311" s="113" t="s">
        <v>1208</v>
      </c>
      <c r="D311" s="113" t="s">
        <v>145</v>
      </c>
      <c r="E311" s="114" t="s">
        <v>1209</v>
      </c>
      <c r="F311" s="115" t="s">
        <v>1210</v>
      </c>
      <c r="G311" s="116" t="s">
        <v>198</v>
      </c>
      <c r="H311" s="117">
        <v>398.411</v>
      </c>
      <c r="I311" s="118"/>
      <c r="J311" s="26"/>
      <c r="K311" s="119" t="s">
        <v>1</v>
      </c>
      <c r="L311" s="120" t="s">
        <v>37</v>
      </c>
      <c r="M311" s="121">
        <v>0</v>
      </c>
      <c r="N311" s="121">
        <f t="shared" si="27"/>
        <v>0</v>
      </c>
      <c r="O311" s="121">
        <v>0</v>
      </c>
      <c r="P311" s="121">
        <f t="shared" si="28"/>
        <v>0</v>
      </c>
      <c r="Q311" s="121">
        <v>0</v>
      </c>
      <c r="R311" s="122">
        <f t="shared" si="29"/>
        <v>0</v>
      </c>
      <c r="S311" s="25"/>
      <c r="T311" s="25"/>
      <c r="U311" s="25"/>
      <c r="V311" s="25"/>
      <c r="W311" s="25"/>
      <c r="X311" s="25"/>
      <c r="Y311" s="25"/>
      <c r="Z311" s="25"/>
      <c r="AA311" s="25"/>
      <c r="AB311" s="25"/>
      <c r="AC311" s="25"/>
      <c r="AP311" s="123" t="s">
        <v>415</v>
      </c>
      <c r="AR311" s="123" t="s">
        <v>145</v>
      </c>
      <c r="AS311" s="123" t="s">
        <v>65</v>
      </c>
      <c r="AW311" s="14" t="s">
        <v>144</v>
      </c>
      <c r="BC311" s="124" t="e">
        <f>IF(L311="základní",#REF!,0)</f>
        <v>#REF!</v>
      </c>
      <c r="BD311" s="124">
        <f>IF(L311="snížená",#REF!,0)</f>
        <v>0</v>
      </c>
      <c r="BE311" s="124">
        <f>IF(L311="zákl. přenesená",#REF!,0)</f>
        <v>0</v>
      </c>
      <c r="BF311" s="124">
        <f>IF(L311="sníž. přenesená",#REF!,0)</f>
        <v>0</v>
      </c>
      <c r="BG311" s="124">
        <f>IF(L311="nulová",#REF!,0)</f>
        <v>0</v>
      </c>
      <c r="BH311" s="14" t="s">
        <v>65</v>
      </c>
      <c r="BI311" s="124" t="e">
        <f>ROUND(#REF!*H311,2)</f>
        <v>#REF!</v>
      </c>
      <c r="BJ311" s="14" t="s">
        <v>415</v>
      </c>
      <c r="BK311" s="123" t="s">
        <v>1211</v>
      </c>
    </row>
    <row r="312" spans="1:63" s="2" customFormat="1" ht="24.2" customHeight="1" x14ac:dyDescent="0.2">
      <c r="A312" s="25"/>
      <c r="B312" s="112"/>
      <c r="C312" s="113" t="s">
        <v>1212</v>
      </c>
      <c r="D312" s="113" t="s">
        <v>145</v>
      </c>
      <c r="E312" s="114" t="s">
        <v>1213</v>
      </c>
      <c r="F312" s="115" t="s">
        <v>1214</v>
      </c>
      <c r="G312" s="116" t="s">
        <v>162</v>
      </c>
      <c r="H312" s="117">
        <v>4.4269999999999996</v>
      </c>
      <c r="I312" s="118"/>
      <c r="J312" s="26"/>
      <c r="K312" s="119" t="s">
        <v>1</v>
      </c>
      <c r="L312" s="120" t="s">
        <v>37</v>
      </c>
      <c r="M312" s="121">
        <v>0.63</v>
      </c>
      <c r="N312" s="121">
        <f t="shared" si="27"/>
        <v>2.7890099999999998</v>
      </c>
      <c r="O312" s="121">
        <v>0</v>
      </c>
      <c r="P312" s="121">
        <f t="shared" si="28"/>
        <v>0</v>
      </c>
      <c r="Q312" s="121">
        <v>0</v>
      </c>
      <c r="R312" s="122">
        <f t="shared" si="29"/>
        <v>0</v>
      </c>
      <c r="S312" s="25"/>
      <c r="T312" s="25"/>
      <c r="U312" s="25"/>
      <c r="V312" s="25"/>
      <c r="W312" s="25"/>
      <c r="X312" s="25"/>
      <c r="Y312" s="25"/>
      <c r="Z312" s="25"/>
      <c r="AA312" s="25"/>
      <c r="AB312" s="25"/>
      <c r="AC312" s="25"/>
      <c r="AP312" s="123" t="s">
        <v>415</v>
      </c>
      <c r="AR312" s="123" t="s">
        <v>145</v>
      </c>
      <c r="AS312" s="123" t="s">
        <v>65</v>
      </c>
      <c r="AW312" s="14" t="s">
        <v>144</v>
      </c>
      <c r="BC312" s="124" t="e">
        <f>IF(L312="základní",#REF!,0)</f>
        <v>#REF!</v>
      </c>
      <c r="BD312" s="124">
        <f>IF(L312="snížená",#REF!,0)</f>
        <v>0</v>
      </c>
      <c r="BE312" s="124">
        <f>IF(L312="zákl. přenesená",#REF!,0)</f>
        <v>0</v>
      </c>
      <c r="BF312" s="124">
        <f>IF(L312="sníž. přenesená",#REF!,0)</f>
        <v>0</v>
      </c>
      <c r="BG312" s="124">
        <f>IF(L312="nulová",#REF!,0)</f>
        <v>0</v>
      </c>
      <c r="BH312" s="14" t="s">
        <v>65</v>
      </c>
      <c r="BI312" s="124" t="e">
        <f>ROUND(#REF!*H312,2)</f>
        <v>#REF!</v>
      </c>
      <c r="BJ312" s="14" t="s">
        <v>415</v>
      </c>
      <c r="BK312" s="123" t="s">
        <v>1215</v>
      </c>
    </row>
    <row r="313" spans="1:63" s="2" customFormat="1" ht="21.75" customHeight="1" x14ac:dyDescent="0.2">
      <c r="A313" s="25"/>
      <c r="B313" s="112"/>
      <c r="C313" s="113" t="s">
        <v>1216</v>
      </c>
      <c r="D313" s="113" t="s">
        <v>145</v>
      </c>
      <c r="E313" s="114" t="s">
        <v>1217</v>
      </c>
      <c r="F313" s="115" t="s">
        <v>1218</v>
      </c>
      <c r="G313" s="116" t="s">
        <v>162</v>
      </c>
      <c r="H313" s="117">
        <v>0.73799999999999999</v>
      </c>
      <c r="I313" s="118"/>
      <c r="J313" s="26"/>
      <c r="K313" s="135" t="s">
        <v>1</v>
      </c>
      <c r="L313" s="136" t="s">
        <v>37</v>
      </c>
      <c r="M313" s="137">
        <v>5.5</v>
      </c>
      <c r="N313" s="137">
        <f t="shared" si="27"/>
        <v>4.0590000000000002</v>
      </c>
      <c r="O313" s="137">
        <v>0</v>
      </c>
      <c r="P313" s="137">
        <f t="shared" si="28"/>
        <v>0</v>
      </c>
      <c r="Q313" s="137">
        <v>0</v>
      </c>
      <c r="R313" s="138">
        <f t="shared" si="29"/>
        <v>0</v>
      </c>
      <c r="S313" s="25"/>
      <c r="T313" s="25"/>
      <c r="U313" s="25"/>
      <c r="V313" s="25"/>
      <c r="W313" s="25"/>
      <c r="X313" s="25"/>
      <c r="Y313" s="25"/>
      <c r="Z313" s="25"/>
      <c r="AA313" s="25"/>
      <c r="AB313" s="25"/>
      <c r="AC313" s="25"/>
      <c r="AP313" s="123" t="s">
        <v>143</v>
      </c>
      <c r="AR313" s="123" t="s">
        <v>145</v>
      </c>
      <c r="AS313" s="123" t="s">
        <v>65</v>
      </c>
      <c r="AW313" s="14" t="s">
        <v>144</v>
      </c>
      <c r="BC313" s="124" t="e">
        <f>IF(L313="základní",#REF!,0)</f>
        <v>#REF!</v>
      </c>
      <c r="BD313" s="124">
        <f>IF(L313="snížená",#REF!,0)</f>
        <v>0</v>
      </c>
      <c r="BE313" s="124">
        <f>IF(L313="zákl. přenesená",#REF!,0)</f>
        <v>0</v>
      </c>
      <c r="BF313" s="124">
        <f>IF(L313="sníž. přenesená",#REF!,0)</f>
        <v>0</v>
      </c>
      <c r="BG313" s="124">
        <f>IF(L313="nulová",#REF!,0)</f>
        <v>0</v>
      </c>
      <c r="BH313" s="14" t="s">
        <v>65</v>
      </c>
      <c r="BI313" s="124" t="e">
        <f>ROUND(#REF!*H313,2)</f>
        <v>#REF!</v>
      </c>
      <c r="BJ313" s="14" t="s">
        <v>143</v>
      </c>
      <c r="BK313" s="123" t="s">
        <v>1219</v>
      </c>
    </row>
    <row r="314" spans="1:63" s="2" customFormat="1" ht="6.95" customHeight="1" x14ac:dyDescent="0.2">
      <c r="A314" s="25"/>
      <c r="B314" s="35"/>
      <c r="C314" s="36"/>
      <c r="D314" s="36"/>
      <c r="E314" s="36"/>
      <c r="F314" s="36"/>
      <c r="G314" s="36"/>
      <c r="H314" s="36"/>
      <c r="I314" s="36"/>
      <c r="J314" s="26"/>
      <c r="K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  <c r="Z314" s="25"/>
      <c r="AA314" s="25"/>
      <c r="AB314" s="25"/>
      <c r="AC314" s="25"/>
    </row>
  </sheetData>
  <autoFilter ref="C134:I313"/>
  <mergeCells count="9">
    <mergeCell ref="E87:H87"/>
    <mergeCell ref="E125:H125"/>
    <mergeCell ref="E127:H127"/>
    <mergeCell ref="J2:T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224"/>
  <sheetViews>
    <sheetView showGridLines="0" workbookViewId="0">
      <selection activeCell="F33" sqref="F33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82.6640625" style="1" customWidth="1"/>
    <col min="7" max="7" width="7.5" style="1" customWidth="1"/>
    <col min="8" max="8" width="14" style="1" customWidth="1"/>
    <col min="9" max="9" width="22.33203125" style="1" hidden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1" spans="1:44" x14ac:dyDescent="0.2">
      <c r="A1" s="79"/>
    </row>
    <row r="2" spans="1:44" s="1" customFormat="1" ht="36.950000000000003" customHeight="1" x14ac:dyDescent="0.2">
      <c r="J2" s="189" t="s">
        <v>5</v>
      </c>
      <c r="K2" s="172"/>
      <c r="L2" s="172"/>
      <c r="M2" s="172"/>
      <c r="N2" s="172"/>
      <c r="O2" s="172"/>
      <c r="P2" s="172"/>
      <c r="Q2" s="172"/>
      <c r="R2" s="172"/>
      <c r="S2" s="172"/>
      <c r="T2" s="172"/>
      <c r="AR2" s="14" t="s">
        <v>76</v>
      </c>
    </row>
    <row r="3" spans="1:4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7"/>
      <c r="AR3" s="14" t="s">
        <v>67</v>
      </c>
    </row>
    <row r="4" spans="1:44" s="1" customFormat="1" ht="24.95" customHeight="1" x14ac:dyDescent="0.2">
      <c r="B4" s="17"/>
      <c r="D4" s="18" t="str">
        <f>'001 - Oprava střechy VB'!D4</f>
        <v>KRYCÍ LIST ORIENTAČNÍHO SOUPISU</v>
      </c>
      <c r="J4" s="17"/>
      <c r="K4" s="80" t="s">
        <v>10</v>
      </c>
      <c r="AR4" s="14" t="s">
        <v>3</v>
      </c>
    </row>
    <row r="5" spans="1:44" s="1" customFormat="1" ht="6.95" customHeight="1" x14ac:dyDescent="0.2">
      <c r="B5" s="17"/>
      <c r="J5" s="17"/>
    </row>
    <row r="6" spans="1:44" s="1" customFormat="1" ht="12" customHeight="1" x14ac:dyDescent="0.2">
      <c r="B6" s="17"/>
      <c r="D6" s="23" t="s">
        <v>14</v>
      </c>
      <c r="J6" s="17"/>
    </row>
    <row r="7" spans="1:44" s="1" customFormat="1" ht="26.25" customHeight="1" x14ac:dyDescent="0.2">
      <c r="B7" s="17"/>
      <c r="E7" s="202" t="str">
        <f>'Rekapitulace zakázky'!K6</f>
        <v>Údržbové a dílčí opravné práce na objektech u SPS OŘ PHA 2023-2024 - Praha město</v>
      </c>
      <c r="F7" s="203"/>
      <c r="G7" s="203"/>
      <c r="H7" s="203"/>
      <c r="J7" s="17"/>
    </row>
    <row r="8" spans="1:44" s="2" customFormat="1" ht="12" customHeight="1" x14ac:dyDescent="0.2">
      <c r="A8" s="25"/>
      <c r="B8" s="26"/>
      <c r="C8" s="25"/>
      <c r="D8" s="23" t="s">
        <v>114</v>
      </c>
      <c r="E8" s="25"/>
      <c r="F8" s="25"/>
      <c r="G8" s="25"/>
      <c r="H8" s="25"/>
      <c r="I8" s="25"/>
      <c r="J8" s="31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</row>
    <row r="9" spans="1:44" s="2" customFormat="1" ht="16.5" customHeight="1" x14ac:dyDescent="0.2">
      <c r="A9" s="25"/>
      <c r="B9" s="26"/>
      <c r="C9" s="25"/>
      <c r="D9" s="25"/>
      <c r="E9" s="167" t="s">
        <v>1220</v>
      </c>
      <c r="F9" s="201"/>
      <c r="G9" s="201"/>
      <c r="H9" s="201"/>
      <c r="I9" s="25"/>
      <c r="J9" s="31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</row>
    <row r="10" spans="1:44" s="2" customFormat="1" x14ac:dyDescent="0.2">
      <c r="A10" s="25"/>
      <c r="B10" s="26"/>
      <c r="C10" s="25"/>
      <c r="D10" s="25"/>
      <c r="E10" s="25"/>
      <c r="F10" s="25"/>
      <c r="G10" s="25"/>
      <c r="H10" s="25"/>
      <c r="I10" s="25"/>
      <c r="J10" s="31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</row>
    <row r="11" spans="1:44" s="2" customFormat="1" ht="12" customHeight="1" x14ac:dyDescent="0.2">
      <c r="A11" s="25"/>
      <c r="B11" s="26"/>
      <c r="C11" s="25"/>
      <c r="D11" s="23" t="s">
        <v>16</v>
      </c>
      <c r="E11" s="25"/>
      <c r="F11" s="21" t="s">
        <v>1</v>
      </c>
      <c r="G11" s="25"/>
      <c r="H11" s="25"/>
      <c r="I11" s="25"/>
      <c r="J11" s="31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</row>
    <row r="12" spans="1:44" s="2" customFormat="1" ht="12" customHeight="1" x14ac:dyDescent="0.2">
      <c r="A12" s="25"/>
      <c r="B12" s="26"/>
      <c r="C12" s="25"/>
      <c r="D12" s="23" t="s">
        <v>18</v>
      </c>
      <c r="E12" s="25"/>
      <c r="F12" s="21" t="s">
        <v>19</v>
      </c>
      <c r="G12" s="25"/>
      <c r="H12" s="25"/>
      <c r="I12" s="25"/>
      <c r="J12" s="31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</row>
    <row r="13" spans="1:44" s="2" customFormat="1" ht="10.9" customHeight="1" x14ac:dyDescent="0.2">
      <c r="A13" s="25"/>
      <c r="B13" s="26"/>
      <c r="C13" s="25"/>
      <c r="D13" s="25"/>
      <c r="E13" s="25"/>
      <c r="F13" s="25"/>
      <c r="G13" s="25"/>
      <c r="H13" s="25"/>
      <c r="I13" s="25"/>
      <c r="J13" s="31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</row>
    <row r="14" spans="1:44" s="2" customFormat="1" ht="12" customHeight="1" x14ac:dyDescent="0.2">
      <c r="A14" s="25"/>
      <c r="B14" s="26"/>
      <c r="C14" s="25"/>
      <c r="D14" s="23" t="s">
        <v>22</v>
      </c>
      <c r="E14" s="25"/>
      <c r="F14" s="25"/>
      <c r="G14" s="25"/>
      <c r="H14" s="25"/>
      <c r="I14" s="25"/>
      <c r="J14" s="31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</row>
    <row r="15" spans="1:44" s="2" customFormat="1" ht="18" customHeight="1" x14ac:dyDescent="0.2">
      <c r="A15" s="25"/>
      <c r="B15" s="26"/>
      <c r="C15" s="25"/>
      <c r="D15" s="25"/>
      <c r="E15" s="21" t="s">
        <v>25</v>
      </c>
      <c r="F15" s="25"/>
      <c r="G15" s="25"/>
      <c r="H15" s="25"/>
      <c r="I15" s="25"/>
      <c r="J15" s="31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</row>
    <row r="16" spans="1:44" s="2" customFormat="1" ht="6.95" customHeight="1" x14ac:dyDescent="0.2">
      <c r="A16" s="25"/>
      <c r="B16" s="26"/>
      <c r="C16" s="25"/>
      <c r="D16" s="25"/>
      <c r="E16" s="25"/>
      <c r="F16" s="25"/>
      <c r="G16" s="25"/>
      <c r="H16" s="25"/>
      <c r="I16" s="25"/>
      <c r="J16" s="31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</row>
    <row r="17" spans="1:29" s="2" customFormat="1" ht="12" customHeight="1" x14ac:dyDescent="0.2">
      <c r="A17" s="25"/>
      <c r="B17" s="26"/>
      <c r="C17" s="25"/>
      <c r="D17" s="23" t="s">
        <v>28</v>
      </c>
      <c r="E17" s="25"/>
      <c r="F17" s="25"/>
      <c r="G17" s="25"/>
      <c r="H17" s="25"/>
      <c r="I17" s="25"/>
      <c r="J17" s="31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</row>
    <row r="18" spans="1:29" s="2" customFormat="1" ht="18" customHeight="1" x14ac:dyDescent="0.2">
      <c r="A18" s="25"/>
      <c r="B18" s="26"/>
      <c r="C18" s="25"/>
      <c r="D18" s="25"/>
      <c r="E18" s="171" t="str">
        <f>'Rekapitulace zakázky'!E14</f>
        <v xml:space="preserve"> </v>
      </c>
      <c r="F18" s="171"/>
      <c r="G18" s="171"/>
      <c r="H18" s="171"/>
      <c r="I18" s="25"/>
      <c r="J18" s="31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</row>
    <row r="19" spans="1:29" s="2" customFormat="1" ht="6.95" customHeight="1" x14ac:dyDescent="0.2">
      <c r="A19" s="25"/>
      <c r="B19" s="26"/>
      <c r="C19" s="25"/>
      <c r="D19" s="25"/>
      <c r="E19" s="25"/>
      <c r="F19" s="25"/>
      <c r="G19" s="25"/>
      <c r="H19" s="25"/>
      <c r="I19" s="25"/>
      <c r="J19" s="31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s="2" customFormat="1" ht="12" customHeight="1" x14ac:dyDescent="0.2">
      <c r="A20" s="25"/>
      <c r="B20" s="26"/>
      <c r="C20" s="25"/>
      <c r="D20" s="23" t="s">
        <v>30</v>
      </c>
      <c r="E20" s="25"/>
      <c r="F20" s="25"/>
      <c r="G20" s="25"/>
      <c r="H20" s="25"/>
      <c r="I20" s="25"/>
      <c r="J20" s="31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s="2" customFormat="1" ht="18" customHeight="1" x14ac:dyDescent="0.2">
      <c r="A21" s="25"/>
      <c r="B21" s="26"/>
      <c r="C21" s="25"/>
      <c r="D21" s="25"/>
      <c r="E21" s="21" t="str">
        <f>IF('Rekapitulace zakázky'!E17="","",'Rekapitulace zakázky'!E17)</f>
        <v xml:space="preserve"> </v>
      </c>
      <c r="F21" s="25"/>
      <c r="G21" s="25"/>
      <c r="H21" s="25"/>
      <c r="I21" s="25"/>
      <c r="J21" s="31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s="2" customFormat="1" ht="6.95" customHeight="1" x14ac:dyDescent="0.2">
      <c r="A22" s="25"/>
      <c r="B22" s="26"/>
      <c r="C22" s="25"/>
      <c r="D22" s="25"/>
      <c r="E22" s="25"/>
      <c r="F22" s="25"/>
      <c r="G22" s="25"/>
      <c r="H22" s="25"/>
      <c r="I22" s="25"/>
      <c r="J22" s="31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s="2" customFormat="1" ht="12" customHeight="1" x14ac:dyDescent="0.2">
      <c r="A23" s="25"/>
      <c r="B23" s="26"/>
      <c r="C23" s="25"/>
      <c r="D23" s="23" t="s">
        <v>32</v>
      </c>
      <c r="E23" s="25"/>
      <c r="F23" s="25"/>
      <c r="G23" s="25"/>
      <c r="H23" s="25"/>
      <c r="I23" s="25"/>
      <c r="J23" s="31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s="2" customFormat="1" ht="18" customHeight="1" x14ac:dyDescent="0.2">
      <c r="A24" s="25"/>
      <c r="B24" s="26"/>
      <c r="C24" s="25"/>
      <c r="D24" s="25"/>
      <c r="E24" s="21" t="s">
        <v>33</v>
      </c>
      <c r="F24" s="25"/>
      <c r="G24" s="25"/>
      <c r="H24" s="25"/>
      <c r="I24" s="25"/>
      <c r="J24" s="31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s="2" customFormat="1" ht="6.95" customHeight="1" x14ac:dyDescent="0.2">
      <c r="A25" s="25"/>
      <c r="B25" s="26"/>
      <c r="C25" s="25"/>
      <c r="D25" s="25"/>
      <c r="E25" s="25"/>
      <c r="F25" s="25"/>
      <c r="G25" s="25"/>
      <c r="H25" s="25"/>
      <c r="I25" s="25"/>
      <c r="J25" s="31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</row>
    <row r="26" spans="1:29" s="2" customFormat="1" ht="12" customHeight="1" x14ac:dyDescent="0.2">
      <c r="A26" s="25"/>
      <c r="B26" s="26"/>
      <c r="C26" s="25"/>
      <c r="D26" s="23" t="s">
        <v>34</v>
      </c>
      <c r="E26" s="25"/>
      <c r="F26" s="25"/>
      <c r="G26" s="25"/>
      <c r="H26" s="25"/>
      <c r="I26" s="25"/>
      <c r="J26" s="31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</row>
    <row r="27" spans="1:29" s="8" customFormat="1" ht="16.5" customHeight="1" x14ac:dyDescent="0.2">
      <c r="A27" s="81"/>
      <c r="B27" s="82"/>
      <c r="C27" s="81"/>
      <c r="D27" s="81"/>
      <c r="E27" s="174" t="s">
        <v>1</v>
      </c>
      <c r="F27" s="174"/>
      <c r="G27" s="174"/>
      <c r="H27" s="174"/>
      <c r="I27" s="81"/>
      <c r="J27" s="83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</row>
    <row r="28" spans="1:29" s="2" customFormat="1" ht="6.95" customHeight="1" x14ac:dyDescent="0.2">
      <c r="A28" s="25"/>
      <c r="B28" s="26"/>
      <c r="C28" s="25"/>
      <c r="D28" s="25"/>
      <c r="E28" s="25"/>
      <c r="F28" s="25"/>
      <c r="G28" s="25"/>
      <c r="H28" s="25"/>
      <c r="I28" s="25"/>
      <c r="J28" s="31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</row>
    <row r="29" spans="1:29" s="2" customFormat="1" ht="6.95" customHeight="1" x14ac:dyDescent="0.2">
      <c r="A29" s="25"/>
      <c r="B29" s="26"/>
      <c r="C29" s="25"/>
      <c r="D29" s="45"/>
      <c r="E29" s="45"/>
      <c r="F29" s="45"/>
      <c r="G29" s="45"/>
      <c r="H29" s="45"/>
      <c r="I29" s="53"/>
      <c r="J29" s="31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</row>
    <row r="30" spans="1:29" s="2" customFormat="1" ht="25.35" customHeight="1" x14ac:dyDescent="0.2">
      <c r="A30" s="25"/>
      <c r="B30" s="26"/>
      <c r="C30" s="25"/>
      <c r="D30" s="141"/>
      <c r="E30" s="45"/>
      <c r="F30" s="45"/>
      <c r="G30" s="45"/>
      <c r="H30" s="45"/>
      <c r="I30" s="25"/>
      <c r="J30" s="31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</row>
    <row r="31" spans="1:29" s="2" customFormat="1" ht="6.95" customHeight="1" x14ac:dyDescent="0.2">
      <c r="A31" s="25"/>
      <c r="B31" s="26"/>
      <c r="C31" s="25"/>
      <c r="D31" s="45"/>
      <c r="E31" s="45"/>
      <c r="F31" s="45"/>
      <c r="G31" s="45"/>
      <c r="H31" s="45"/>
      <c r="I31" s="53"/>
      <c r="J31" s="31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</row>
    <row r="32" spans="1:29" s="2" customFormat="1" ht="14.45" customHeight="1" x14ac:dyDescent="0.2">
      <c r="A32" s="25"/>
      <c r="B32" s="26"/>
      <c r="C32" s="25"/>
      <c r="D32" s="45"/>
      <c r="E32" s="45"/>
      <c r="F32" s="149"/>
      <c r="G32" s="45"/>
      <c r="H32" s="45"/>
      <c r="I32" s="25"/>
      <c r="J32" s="31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</row>
    <row r="33" spans="1:29" s="2" customFormat="1" ht="14.45" customHeight="1" x14ac:dyDescent="0.2">
      <c r="A33" s="25"/>
      <c r="B33" s="26"/>
      <c r="C33" s="25"/>
      <c r="D33" s="139"/>
      <c r="E33" s="143"/>
      <c r="F33" s="150"/>
      <c r="G33" s="45"/>
      <c r="H33" s="45"/>
      <c r="I33" s="25"/>
      <c r="J33" s="31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</row>
    <row r="34" spans="1:29" s="2" customFormat="1" ht="14.45" customHeight="1" x14ac:dyDescent="0.2">
      <c r="A34" s="25"/>
      <c r="B34" s="26"/>
      <c r="C34" s="25"/>
      <c r="D34" s="45"/>
      <c r="E34" s="143"/>
      <c r="F34" s="150"/>
      <c r="G34" s="45"/>
      <c r="H34" s="45"/>
      <c r="I34" s="25"/>
      <c r="J34" s="31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</row>
    <row r="35" spans="1:29" s="2" customFormat="1" ht="14.45" hidden="1" customHeight="1" x14ac:dyDescent="0.2">
      <c r="A35" s="25"/>
      <c r="B35" s="26"/>
      <c r="C35" s="25"/>
      <c r="D35" s="45"/>
      <c r="E35" s="143"/>
      <c r="F35" s="150"/>
      <c r="G35" s="45"/>
      <c r="H35" s="45"/>
      <c r="I35" s="25"/>
      <c r="J35" s="31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</row>
    <row r="36" spans="1:29" s="2" customFormat="1" ht="14.45" hidden="1" customHeight="1" x14ac:dyDescent="0.2">
      <c r="A36" s="25"/>
      <c r="B36" s="26"/>
      <c r="C36" s="25"/>
      <c r="D36" s="45"/>
      <c r="E36" s="143"/>
      <c r="F36" s="150"/>
      <c r="G36" s="45"/>
      <c r="H36" s="45"/>
      <c r="I36" s="25"/>
      <c r="J36" s="31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</row>
    <row r="37" spans="1:29" s="2" customFormat="1" ht="14.45" hidden="1" customHeight="1" x14ac:dyDescent="0.2">
      <c r="A37" s="25"/>
      <c r="B37" s="26"/>
      <c r="C37" s="25"/>
      <c r="D37" s="45"/>
      <c r="E37" s="143"/>
      <c r="F37" s="150"/>
      <c r="G37" s="45"/>
      <c r="H37" s="45"/>
      <c r="I37" s="25"/>
      <c r="J37" s="31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</row>
    <row r="38" spans="1:29" s="2" customFormat="1" ht="6.95" customHeight="1" x14ac:dyDescent="0.2">
      <c r="A38" s="25"/>
      <c r="B38" s="26"/>
      <c r="C38" s="25"/>
      <c r="D38" s="45"/>
      <c r="E38" s="45"/>
      <c r="F38" s="45"/>
      <c r="G38" s="45"/>
      <c r="H38" s="45"/>
      <c r="I38" s="25"/>
      <c r="J38" s="31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</row>
    <row r="39" spans="1:29" s="2" customFormat="1" ht="25.35" customHeight="1" x14ac:dyDescent="0.2">
      <c r="A39" s="25"/>
      <c r="B39" s="26"/>
      <c r="C39" s="153"/>
      <c r="D39" s="147"/>
      <c r="E39" s="146"/>
      <c r="F39" s="146"/>
      <c r="G39" s="152"/>
      <c r="H39" s="148"/>
      <c r="I39" s="85"/>
      <c r="J39" s="31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</row>
    <row r="40" spans="1:29" s="2" customFormat="1" ht="14.45" customHeight="1" x14ac:dyDescent="0.2">
      <c r="A40" s="25"/>
      <c r="B40" s="26"/>
      <c r="C40" s="25"/>
      <c r="D40" s="45"/>
      <c r="E40" s="45"/>
      <c r="F40" s="45"/>
      <c r="G40" s="45"/>
      <c r="H40" s="45"/>
      <c r="I40" s="25"/>
      <c r="J40" s="31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</row>
    <row r="41" spans="1:29" s="1" customFormat="1" ht="14.45" customHeight="1" x14ac:dyDescent="0.2">
      <c r="B41" s="17"/>
      <c r="D41" s="140"/>
      <c r="E41" s="140"/>
      <c r="F41" s="140"/>
      <c r="G41" s="140"/>
      <c r="H41" s="140"/>
      <c r="J41" s="17"/>
    </row>
    <row r="42" spans="1:29" s="1" customFormat="1" ht="14.45" customHeight="1" x14ac:dyDescent="0.2">
      <c r="B42" s="17"/>
      <c r="D42" s="140"/>
      <c r="E42" s="140"/>
      <c r="F42" s="140"/>
      <c r="G42" s="140"/>
      <c r="H42" s="140"/>
      <c r="J42" s="17"/>
    </row>
    <row r="43" spans="1:29" s="1" customFormat="1" ht="14.45" customHeight="1" x14ac:dyDescent="0.2">
      <c r="B43" s="17"/>
      <c r="D43" s="140"/>
      <c r="E43" s="140"/>
      <c r="F43" s="140"/>
      <c r="G43" s="140"/>
      <c r="H43" s="140"/>
      <c r="J43" s="17"/>
    </row>
    <row r="44" spans="1:29" s="1" customFormat="1" ht="14.45" customHeight="1" x14ac:dyDescent="0.2">
      <c r="B44" s="17"/>
      <c r="D44" s="140"/>
      <c r="E44" s="140"/>
      <c r="F44" s="140"/>
      <c r="G44" s="140"/>
      <c r="H44" s="140"/>
      <c r="J44" s="17"/>
    </row>
    <row r="45" spans="1:29" s="1" customFormat="1" ht="14.45" customHeight="1" x14ac:dyDescent="0.2">
      <c r="B45" s="17"/>
      <c r="D45" s="140"/>
      <c r="E45" s="140"/>
      <c r="F45" s="140"/>
      <c r="G45" s="140"/>
      <c r="H45" s="140"/>
      <c r="J45" s="17"/>
    </row>
    <row r="46" spans="1:29" s="1" customFormat="1" ht="14.45" customHeight="1" x14ac:dyDescent="0.2">
      <c r="B46" s="17"/>
      <c r="D46" s="140"/>
      <c r="E46" s="140"/>
      <c r="F46" s="140"/>
      <c r="G46" s="140"/>
      <c r="H46" s="140"/>
      <c r="J46" s="17"/>
    </row>
    <row r="47" spans="1:29" s="1" customFormat="1" ht="14.45" customHeight="1" x14ac:dyDescent="0.2">
      <c r="B47" s="17"/>
      <c r="D47" s="140"/>
      <c r="E47" s="140"/>
      <c r="F47" s="140"/>
      <c r="G47" s="140"/>
      <c r="H47" s="140"/>
      <c r="J47" s="17"/>
    </row>
    <row r="48" spans="1:29" s="1" customFormat="1" ht="14.45" customHeight="1" x14ac:dyDescent="0.2">
      <c r="B48" s="17"/>
      <c r="D48" s="140"/>
      <c r="E48" s="140"/>
      <c r="F48" s="140"/>
      <c r="G48" s="140"/>
      <c r="H48" s="140"/>
      <c r="J48" s="17"/>
    </row>
    <row r="49" spans="1:29" s="1" customFormat="1" ht="14.45" customHeight="1" x14ac:dyDescent="0.2">
      <c r="B49" s="17"/>
      <c r="D49" s="140"/>
      <c r="E49" s="140"/>
      <c r="F49" s="140"/>
      <c r="G49" s="140"/>
      <c r="H49" s="140"/>
      <c r="J49" s="17"/>
    </row>
    <row r="50" spans="1:29" s="2" customFormat="1" ht="14.45" customHeight="1" x14ac:dyDescent="0.2">
      <c r="B50" s="31"/>
      <c r="D50" s="145"/>
      <c r="E50" s="144"/>
      <c r="F50" s="144"/>
      <c r="G50" s="145"/>
      <c r="H50" s="144"/>
      <c r="I50" s="32"/>
      <c r="J50" s="31"/>
    </row>
    <row r="51" spans="1:29" x14ac:dyDescent="0.2">
      <c r="B51" s="17"/>
      <c r="D51" s="140"/>
      <c r="E51" s="140"/>
      <c r="F51" s="140"/>
      <c r="G51" s="140"/>
      <c r="H51" s="140"/>
      <c r="J51" s="17"/>
    </row>
    <row r="52" spans="1:29" x14ac:dyDescent="0.2">
      <c r="B52" s="17"/>
      <c r="D52" s="140"/>
      <c r="E52" s="140"/>
      <c r="F52" s="140"/>
      <c r="G52" s="140"/>
      <c r="H52" s="140"/>
      <c r="J52" s="17"/>
    </row>
    <row r="53" spans="1:29" x14ac:dyDescent="0.2">
      <c r="B53" s="17"/>
      <c r="D53" s="140"/>
      <c r="E53" s="140"/>
      <c r="F53" s="140"/>
      <c r="G53" s="140"/>
      <c r="H53" s="140"/>
      <c r="J53" s="17"/>
    </row>
    <row r="54" spans="1:29" x14ac:dyDescent="0.2">
      <c r="B54" s="17"/>
      <c r="D54" s="140"/>
      <c r="E54" s="140"/>
      <c r="F54" s="140"/>
      <c r="G54" s="140"/>
      <c r="H54" s="140"/>
      <c r="J54" s="17"/>
    </row>
    <row r="55" spans="1:29" x14ac:dyDescent="0.2">
      <c r="B55" s="17"/>
      <c r="D55" s="140"/>
      <c r="E55" s="140"/>
      <c r="F55" s="140"/>
      <c r="G55" s="140"/>
      <c r="H55" s="140"/>
      <c r="J55" s="17"/>
    </row>
    <row r="56" spans="1:29" x14ac:dyDescent="0.2">
      <c r="B56" s="17"/>
      <c r="D56" s="140"/>
      <c r="E56" s="140"/>
      <c r="F56" s="140"/>
      <c r="G56" s="140"/>
      <c r="H56" s="140"/>
      <c r="J56" s="17"/>
    </row>
    <row r="57" spans="1:29" x14ac:dyDescent="0.2">
      <c r="B57" s="17"/>
      <c r="D57" s="140"/>
      <c r="E57" s="140"/>
      <c r="F57" s="140"/>
      <c r="G57" s="140"/>
      <c r="H57" s="140"/>
      <c r="J57" s="17"/>
    </row>
    <row r="58" spans="1:29" x14ac:dyDescent="0.2">
      <c r="B58" s="17"/>
      <c r="D58" s="140"/>
      <c r="E58" s="140"/>
      <c r="F58" s="140"/>
      <c r="G58" s="140"/>
      <c r="H58" s="140"/>
      <c r="J58" s="17"/>
    </row>
    <row r="59" spans="1:29" x14ac:dyDescent="0.2">
      <c r="B59" s="17"/>
      <c r="D59" s="140"/>
      <c r="E59" s="140"/>
      <c r="F59" s="140"/>
      <c r="G59" s="140"/>
      <c r="H59" s="140"/>
      <c r="J59" s="17"/>
    </row>
    <row r="60" spans="1:29" x14ac:dyDescent="0.2">
      <c r="B60" s="17"/>
      <c r="D60" s="140"/>
      <c r="E60" s="140"/>
      <c r="F60" s="140"/>
      <c r="G60" s="140"/>
      <c r="H60" s="140"/>
      <c r="J60" s="17"/>
    </row>
    <row r="61" spans="1:29" s="2" customFormat="1" ht="12.75" x14ac:dyDescent="0.2">
      <c r="A61" s="25"/>
      <c r="B61" s="26"/>
      <c r="C61" s="25"/>
      <c r="D61" s="143"/>
      <c r="E61" s="45"/>
      <c r="F61" s="151"/>
      <c r="G61" s="143"/>
      <c r="H61" s="45"/>
      <c r="I61" s="27"/>
      <c r="J61" s="31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</row>
    <row r="62" spans="1:29" x14ac:dyDescent="0.2">
      <c r="B62" s="17"/>
      <c r="D62" s="140"/>
      <c r="E62" s="140"/>
      <c r="F62" s="140"/>
      <c r="G62" s="140"/>
      <c r="H62" s="140"/>
      <c r="J62" s="17"/>
    </row>
    <row r="63" spans="1:29" x14ac:dyDescent="0.2">
      <c r="B63" s="17"/>
      <c r="D63" s="140"/>
      <c r="E63" s="140"/>
      <c r="F63" s="140"/>
      <c r="G63" s="140"/>
      <c r="H63" s="140"/>
      <c r="J63" s="17"/>
    </row>
    <row r="64" spans="1:29" x14ac:dyDescent="0.2">
      <c r="B64" s="17"/>
      <c r="D64" s="140"/>
      <c r="E64" s="140"/>
      <c r="F64" s="140"/>
      <c r="G64" s="140"/>
      <c r="H64" s="140"/>
      <c r="J64" s="17"/>
    </row>
    <row r="65" spans="1:29" s="2" customFormat="1" ht="12.75" x14ac:dyDescent="0.2">
      <c r="A65" s="25"/>
      <c r="B65" s="26"/>
      <c r="C65" s="25"/>
      <c r="D65" s="145"/>
      <c r="E65" s="45"/>
      <c r="F65" s="45"/>
      <c r="G65" s="145"/>
      <c r="H65" s="45"/>
      <c r="I65" s="34"/>
      <c r="J65" s="31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</row>
    <row r="66" spans="1:29" x14ac:dyDescent="0.2">
      <c r="B66" s="17"/>
      <c r="D66" s="140"/>
      <c r="E66" s="140"/>
      <c r="F66" s="140"/>
      <c r="G66" s="140"/>
      <c r="H66" s="140"/>
      <c r="J66" s="17"/>
    </row>
    <row r="67" spans="1:29" x14ac:dyDescent="0.2">
      <c r="B67" s="17"/>
      <c r="D67" s="140"/>
      <c r="E67" s="140"/>
      <c r="F67" s="140"/>
      <c r="G67" s="140"/>
      <c r="H67" s="140"/>
      <c r="J67" s="17"/>
    </row>
    <row r="68" spans="1:29" x14ac:dyDescent="0.2">
      <c r="B68" s="17"/>
      <c r="D68" s="140"/>
      <c r="E68" s="140"/>
      <c r="F68" s="140"/>
      <c r="G68" s="140"/>
      <c r="H68" s="140"/>
      <c r="J68" s="17"/>
    </row>
    <row r="69" spans="1:29" x14ac:dyDescent="0.2">
      <c r="B69" s="17"/>
      <c r="D69" s="140"/>
      <c r="E69" s="140"/>
      <c r="F69" s="140"/>
      <c r="G69" s="140"/>
      <c r="H69" s="140"/>
      <c r="J69" s="17"/>
    </row>
    <row r="70" spans="1:29" x14ac:dyDescent="0.2">
      <c r="B70" s="17"/>
      <c r="D70" s="140"/>
      <c r="E70" s="140"/>
      <c r="F70" s="140"/>
      <c r="G70" s="140"/>
      <c r="H70" s="140"/>
      <c r="J70" s="17"/>
    </row>
    <row r="71" spans="1:29" x14ac:dyDescent="0.2">
      <c r="B71" s="17"/>
      <c r="D71" s="140"/>
      <c r="E71" s="140"/>
      <c r="F71" s="140"/>
      <c r="G71" s="140"/>
      <c r="H71" s="140"/>
      <c r="J71" s="17"/>
    </row>
    <row r="72" spans="1:29" x14ac:dyDescent="0.2">
      <c r="B72" s="17"/>
      <c r="D72" s="140"/>
      <c r="E72" s="140"/>
      <c r="F72" s="140"/>
      <c r="G72" s="140"/>
      <c r="H72" s="140"/>
      <c r="J72" s="17"/>
    </row>
    <row r="73" spans="1:29" x14ac:dyDescent="0.2">
      <c r="B73" s="17"/>
      <c r="D73" s="140"/>
      <c r="E73" s="140"/>
      <c r="F73" s="140"/>
      <c r="G73" s="140"/>
      <c r="H73" s="140"/>
      <c r="J73" s="17"/>
    </row>
    <row r="74" spans="1:29" x14ac:dyDescent="0.2">
      <c r="B74" s="17"/>
      <c r="D74" s="140"/>
      <c r="E74" s="140"/>
      <c r="F74" s="140"/>
      <c r="G74" s="140"/>
      <c r="H74" s="140"/>
      <c r="J74" s="17"/>
    </row>
    <row r="75" spans="1:29" x14ac:dyDescent="0.2">
      <c r="B75" s="17"/>
      <c r="D75" s="140"/>
      <c r="E75" s="140"/>
      <c r="F75" s="140"/>
      <c r="G75" s="140"/>
      <c r="H75" s="140"/>
      <c r="J75" s="17"/>
    </row>
    <row r="76" spans="1:29" s="2" customFormat="1" ht="12.75" x14ac:dyDescent="0.2">
      <c r="A76" s="25"/>
      <c r="B76" s="26"/>
      <c r="C76" s="25"/>
      <c r="D76" s="143"/>
      <c r="E76" s="45"/>
      <c r="F76" s="151"/>
      <c r="G76" s="143"/>
      <c r="H76" s="45"/>
      <c r="I76" s="27"/>
      <c r="J76" s="31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</row>
    <row r="77" spans="1:29" s="2" customFormat="1" ht="14.45" customHeight="1" x14ac:dyDescent="0.2">
      <c r="A77" s="25"/>
      <c r="B77" s="35"/>
      <c r="C77" s="36"/>
      <c r="D77" s="36"/>
      <c r="E77" s="36"/>
      <c r="F77" s="36"/>
      <c r="G77" s="36"/>
      <c r="H77" s="36"/>
      <c r="I77" s="36"/>
      <c r="J77" s="31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</row>
    <row r="81" spans="1:45" s="2" customFormat="1" ht="6.95" customHeight="1" x14ac:dyDescent="0.2">
      <c r="A81" s="25"/>
      <c r="B81" s="37"/>
      <c r="C81" s="38"/>
      <c r="D81" s="38"/>
      <c r="E81" s="38"/>
      <c r="F81" s="38"/>
      <c r="G81" s="38"/>
      <c r="H81" s="38"/>
      <c r="I81" s="38"/>
      <c r="J81" s="31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</row>
    <row r="82" spans="1:45" s="2" customFormat="1" ht="24.95" customHeight="1" x14ac:dyDescent="0.2">
      <c r="A82" s="25"/>
      <c r="B82" s="26"/>
      <c r="C82" s="18" t="str">
        <f>'001 - Oprava střechy VB'!C82</f>
        <v>REKAPITULACE ČLENĚNÍ ORIENTAČNÍHO SOUPISU</v>
      </c>
      <c r="D82" s="25"/>
      <c r="E82" s="25"/>
      <c r="F82" s="25"/>
      <c r="G82" s="25"/>
      <c r="H82" s="25"/>
      <c r="I82" s="25"/>
      <c r="J82" s="31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</row>
    <row r="83" spans="1:45" s="2" customFormat="1" ht="6.95" customHeight="1" x14ac:dyDescent="0.2">
      <c r="A83" s="25"/>
      <c r="B83" s="26"/>
      <c r="C83" s="25"/>
      <c r="D83" s="25"/>
      <c r="E83" s="25"/>
      <c r="F83" s="25"/>
      <c r="G83" s="25"/>
      <c r="H83" s="25"/>
      <c r="I83" s="25"/>
      <c r="J83" s="31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</row>
    <row r="84" spans="1:45" s="2" customFormat="1" ht="12" customHeight="1" x14ac:dyDescent="0.2">
      <c r="A84" s="25"/>
      <c r="B84" s="26"/>
      <c r="C84" s="23" t="s">
        <v>14</v>
      </c>
      <c r="D84" s="25"/>
      <c r="E84" s="25"/>
      <c r="F84" s="25"/>
      <c r="G84" s="25"/>
      <c r="H84" s="25"/>
      <c r="I84" s="25"/>
      <c r="J84" s="31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</row>
    <row r="85" spans="1:45" s="2" customFormat="1" ht="26.25" customHeight="1" x14ac:dyDescent="0.2">
      <c r="A85" s="25"/>
      <c r="B85" s="26"/>
      <c r="C85" s="25"/>
      <c r="D85" s="25"/>
      <c r="E85" s="202" t="str">
        <f>E7</f>
        <v>Údržbové a dílčí opravné práce na objektech u SPS OŘ PHA 2023-2024 - Praha město</v>
      </c>
      <c r="F85" s="203"/>
      <c r="G85" s="203"/>
      <c r="H85" s="203"/>
      <c r="I85" s="25"/>
      <c r="J85" s="31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</row>
    <row r="86" spans="1:45" s="2" customFormat="1" ht="12" customHeight="1" x14ac:dyDescent="0.2">
      <c r="A86" s="25"/>
      <c r="B86" s="26"/>
      <c r="C86" s="23" t="s">
        <v>114</v>
      </c>
      <c r="D86" s="25"/>
      <c r="E86" s="25"/>
      <c r="F86" s="25"/>
      <c r="G86" s="25"/>
      <c r="H86" s="25"/>
      <c r="I86" s="25"/>
      <c r="J86" s="31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</row>
    <row r="87" spans="1:45" s="2" customFormat="1" ht="16.5" customHeight="1" x14ac:dyDescent="0.2">
      <c r="A87" s="25"/>
      <c r="B87" s="26"/>
      <c r="C87" s="25"/>
      <c r="D87" s="25"/>
      <c r="E87" s="167" t="str">
        <f>E9</f>
        <v>004 - Oprava zpevněných ploch</v>
      </c>
      <c r="F87" s="201"/>
      <c r="G87" s="201"/>
      <c r="H87" s="201"/>
      <c r="I87" s="25"/>
      <c r="J87" s="31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</row>
    <row r="88" spans="1:45" s="2" customFormat="1" ht="6.95" customHeight="1" x14ac:dyDescent="0.2">
      <c r="A88" s="25"/>
      <c r="B88" s="26"/>
      <c r="C88" s="25"/>
      <c r="D88" s="25"/>
      <c r="E88" s="25"/>
      <c r="F88" s="25"/>
      <c r="G88" s="25"/>
      <c r="H88" s="25"/>
      <c r="I88" s="25"/>
      <c r="J88" s="31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</row>
    <row r="89" spans="1:45" s="2" customFormat="1" ht="12" customHeight="1" x14ac:dyDescent="0.2">
      <c r="A89" s="25"/>
      <c r="B89" s="26"/>
      <c r="C89" s="23" t="s">
        <v>18</v>
      </c>
      <c r="D89" s="25"/>
      <c r="E89" s="25"/>
      <c r="F89" s="21" t="str">
        <f>F12</f>
        <v>Obvod OŘ Praha</v>
      </c>
      <c r="G89" s="25"/>
      <c r="H89" s="25"/>
      <c r="I89" s="25"/>
      <c r="J89" s="31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</row>
    <row r="90" spans="1:45" s="2" customFormat="1" ht="6.95" customHeight="1" x14ac:dyDescent="0.2">
      <c r="A90" s="25"/>
      <c r="B90" s="26"/>
      <c r="C90" s="25"/>
      <c r="D90" s="25"/>
      <c r="E90" s="25"/>
      <c r="F90" s="25"/>
      <c r="G90" s="25"/>
      <c r="H90" s="25"/>
      <c r="I90" s="25"/>
      <c r="J90" s="31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</row>
    <row r="91" spans="1:45" s="2" customFormat="1" ht="15.2" customHeight="1" x14ac:dyDescent="0.2">
      <c r="A91" s="25"/>
      <c r="B91" s="26"/>
      <c r="C91" s="23" t="s">
        <v>22</v>
      </c>
      <c r="D91" s="25"/>
      <c r="E91" s="25"/>
      <c r="F91" s="21" t="str">
        <f>E15</f>
        <v>Správa železnic, státní organizace</v>
      </c>
      <c r="G91" s="25"/>
      <c r="H91" s="25"/>
      <c r="I91" s="25"/>
      <c r="J91" s="31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</row>
    <row r="92" spans="1:45" s="2" customFormat="1" ht="15.2" customHeight="1" x14ac:dyDescent="0.2">
      <c r="A92" s="25"/>
      <c r="B92" s="26"/>
      <c r="C92" s="23" t="s">
        <v>28</v>
      </c>
      <c r="D92" s="25"/>
      <c r="E92" s="25"/>
      <c r="F92" s="21" t="str">
        <f>IF(E18="","",E18)</f>
        <v xml:space="preserve"> </v>
      </c>
      <c r="G92" s="25"/>
      <c r="H92" s="25"/>
      <c r="I92" s="25"/>
      <c r="J92" s="31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</row>
    <row r="93" spans="1:45" s="2" customFormat="1" ht="10.35" customHeight="1" x14ac:dyDescent="0.2">
      <c r="A93" s="25"/>
      <c r="B93" s="26"/>
      <c r="C93" s="25"/>
      <c r="D93" s="25"/>
      <c r="E93" s="25"/>
      <c r="F93" s="25"/>
      <c r="G93" s="25"/>
      <c r="H93" s="25"/>
      <c r="I93" s="25"/>
      <c r="J93" s="31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</row>
    <row r="94" spans="1:45" s="2" customFormat="1" ht="29.25" customHeight="1" x14ac:dyDescent="0.2">
      <c r="A94" s="25"/>
      <c r="B94" s="26"/>
      <c r="C94" s="86" t="s">
        <v>116</v>
      </c>
      <c r="D94" s="84"/>
      <c r="E94" s="84"/>
      <c r="F94" s="84"/>
      <c r="G94" s="84"/>
      <c r="H94" s="84"/>
      <c r="I94" s="84"/>
      <c r="J94" s="31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</row>
    <row r="95" spans="1:45" s="2" customFormat="1" ht="10.35" customHeight="1" x14ac:dyDescent="0.2">
      <c r="A95" s="25"/>
      <c r="B95" s="26"/>
      <c r="C95" s="25"/>
      <c r="D95" s="25"/>
      <c r="E95" s="25"/>
      <c r="F95" s="25"/>
      <c r="G95" s="25"/>
      <c r="H95" s="25"/>
      <c r="I95" s="25"/>
      <c r="J95" s="31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</row>
    <row r="96" spans="1:45" s="2" customFormat="1" ht="22.9" customHeight="1" x14ac:dyDescent="0.2">
      <c r="A96" s="25"/>
      <c r="B96" s="26"/>
      <c r="C96" s="87"/>
      <c r="D96" s="25"/>
      <c r="E96" s="25"/>
      <c r="F96" s="25"/>
      <c r="G96" s="25"/>
      <c r="H96" s="25"/>
      <c r="I96" s="25"/>
      <c r="J96" s="31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S96" s="14" t="s">
        <v>117</v>
      </c>
    </row>
    <row r="97" spans="1:29" s="9" customFormat="1" ht="24.95" customHeight="1" x14ac:dyDescent="0.2">
      <c r="B97" s="88"/>
      <c r="D97" s="89" t="s">
        <v>118</v>
      </c>
      <c r="E97" s="90"/>
      <c r="F97" s="90"/>
      <c r="G97" s="90"/>
      <c r="H97" s="90"/>
      <c r="J97" s="88"/>
    </row>
    <row r="98" spans="1:29" s="9" customFormat="1" ht="24.95" customHeight="1" x14ac:dyDescent="0.2">
      <c r="B98" s="88"/>
      <c r="D98" s="89" t="s">
        <v>534</v>
      </c>
      <c r="E98" s="90"/>
      <c r="F98" s="90"/>
      <c r="G98" s="90"/>
      <c r="H98" s="90"/>
      <c r="J98" s="88"/>
    </row>
    <row r="99" spans="1:29" s="9" customFormat="1" ht="24.95" customHeight="1" x14ac:dyDescent="0.2">
      <c r="B99" s="88"/>
      <c r="D99" s="89" t="s">
        <v>119</v>
      </c>
      <c r="E99" s="90"/>
      <c r="F99" s="90"/>
      <c r="G99" s="90"/>
      <c r="H99" s="90"/>
      <c r="J99" s="88"/>
    </row>
    <row r="100" spans="1:29" s="10" customFormat="1" ht="19.899999999999999" customHeight="1" x14ac:dyDescent="0.2">
      <c r="B100" s="91"/>
      <c r="D100" s="92" t="s">
        <v>1221</v>
      </c>
      <c r="E100" s="93"/>
      <c r="F100" s="93"/>
      <c r="G100" s="93"/>
      <c r="H100" s="93"/>
      <c r="J100" s="91"/>
    </row>
    <row r="101" spans="1:29" s="10" customFormat="1" ht="19.899999999999999" customHeight="1" x14ac:dyDescent="0.2">
      <c r="B101" s="91"/>
      <c r="D101" s="92" t="s">
        <v>1222</v>
      </c>
      <c r="E101" s="93"/>
      <c r="F101" s="93"/>
      <c r="G101" s="93"/>
      <c r="H101" s="93"/>
      <c r="J101" s="91"/>
    </row>
    <row r="102" spans="1:29" s="10" customFormat="1" ht="19.899999999999999" customHeight="1" x14ac:dyDescent="0.2">
      <c r="B102" s="91"/>
      <c r="D102" s="92" t="s">
        <v>1223</v>
      </c>
      <c r="E102" s="93"/>
      <c r="F102" s="93"/>
      <c r="G102" s="93"/>
      <c r="H102" s="93"/>
      <c r="J102" s="91"/>
    </row>
    <row r="103" spans="1:29" s="10" customFormat="1" ht="19.899999999999999" customHeight="1" x14ac:dyDescent="0.2">
      <c r="B103" s="91"/>
      <c r="D103" s="92" t="s">
        <v>1224</v>
      </c>
      <c r="E103" s="93"/>
      <c r="F103" s="93"/>
      <c r="G103" s="93"/>
      <c r="H103" s="93"/>
      <c r="J103" s="91"/>
    </row>
    <row r="104" spans="1:29" s="10" customFormat="1" ht="19.899999999999999" customHeight="1" x14ac:dyDescent="0.2">
      <c r="B104" s="91"/>
      <c r="D104" s="92" t="s">
        <v>535</v>
      </c>
      <c r="E104" s="93"/>
      <c r="F104" s="93"/>
      <c r="G104" s="93"/>
      <c r="H104" s="93"/>
      <c r="J104" s="91"/>
    </row>
    <row r="105" spans="1:29" s="10" customFormat="1" ht="19.899999999999999" customHeight="1" x14ac:dyDescent="0.2">
      <c r="B105" s="91"/>
      <c r="D105" s="92" t="s">
        <v>122</v>
      </c>
      <c r="E105" s="93"/>
      <c r="F105" s="93"/>
      <c r="G105" s="93"/>
      <c r="H105" s="93"/>
      <c r="J105" s="91"/>
    </row>
    <row r="106" spans="1:29" s="10" customFormat="1" ht="19.899999999999999" customHeight="1" x14ac:dyDescent="0.2">
      <c r="B106" s="91"/>
      <c r="D106" s="92" t="s">
        <v>123</v>
      </c>
      <c r="E106" s="93"/>
      <c r="F106" s="93"/>
      <c r="G106" s="93"/>
      <c r="H106" s="93"/>
      <c r="J106" s="91"/>
    </row>
    <row r="107" spans="1:29" s="9" customFormat="1" ht="24.95" customHeight="1" x14ac:dyDescent="0.2">
      <c r="B107" s="88"/>
      <c r="D107" s="89" t="s">
        <v>124</v>
      </c>
      <c r="E107" s="90"/>
      <c r="F107" s="90"/>
      <c r="G107" s="90"/>
      <c r="H107" s="90"/>
      <c r="J107" s="88"/>
    </row>
    <row r="108" spans="1:29" s="10" customFormat="1" ht="19.899999999999999" customHeight="1" x14ac:dyDescent="0.2">
      <c r="B108" s="91"/>
      <c r="D108" s="92" t="s">
        <v>1225</v>
      </c>
      <c r="E108" s="93"/>
      <c r="F108" s="93"/>
      <c r="G108" s="93"/>
      <c r="H108" s="93"/>
      <c r="J108" s="91"/>
    </row>
    <row r="109" spans="1:29" s="10" customFormat="1" ht="19.899999999999999" customHeight="1" x14ac:dyDescent="0.2">
      <c r="B109" s="91"/>
      <c r="D109" s="92" t="s">
        <v>129</v>
      </c>
      <c r="E109" s="93"/>
      <c r="F109" s="93"/>
      <c r="G109" s="93"/>
      <c r="H109" s="93"/>
      <c r="J109" s="91"/>
    </row>
    <row r="110" spans="1:29" s="2" customFormat="1" ht="21.75" customHeight="1" x14ac:dyDescent="0.2">
      <c r="A110" s="25"/>
      <c r="B110" s="26"/>
      <c r="C110" s="25"/>
      <c r="D110" s="25"/>
      <c r="E110" s="25"/>
      <c r="F110" s="25"/>
      <c r="G110" s="25"/>
      <c r="H110" s="25"/>
      <c r="I110" s="25"/>
      <c r="J110" s="31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</row>
    <row r="111" spans="1:29" s="2" customFormat="1" ht="6.95" customHeight="1" x14ac:dyDescent="0.2">
      <c r="A111" s="25"/>
      <c r="B111" s="35"/>
      <c r="C111" s="36"/>
      <c r="D111" s="36"/>
      <c r="E111" s="36"/>
      <c r="F111" s="36"/>
      <c r="G111" s="36"/>
      <c r="H111" s="36"/>
      <c r="I111" s="36"/>
      <c r="J111" s="31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</row>
    <row r="115" spans="1:29" s="2" customFormat="1" ht="6.95" customHeight="1" x14ac:dyDescent="0.2">
      <c r="A115" s="25"/>
      <c r="B115" s="37"/>
      <c r="C115" s="38"/>
      <c r="D115" s="38"/>
      <c r="E115" s="38"/>
      <c r="F115" s="38"/>
      <c r="G115" s="38"/>
      <c r="H115" s="38"/>
      <c r="I115" s="38"/>
      <c r="J115" s="31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</row>
    <row r="116" spans="1:29" s="2" customFormat="1" ht="24.95" customHeight="1" x14ac:dyDescent="0.2">
      <c r="A116" s="25"/>
      <c r="B116" s="26"/>
      <c r="C116" s="18" t="str">
        <f>'001 - Oprava střechy VB'!C116</f>
        <v>ORIENTAČNÍ SOUPIS PRACÍ</v>
      </c>
      <c r="D116" s="25"/>
      <c r="E116" s="25"/>
      <c r="F116" s="25"/>
      <c r="G116" s="25"/>
      <c r="H116" s="25"/>
      <c r="I116" s="25"/>
      <c r="J116" s="31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</row>
    <row r="117" spans="1:29" s="2" customFormat="1" ht="6.95" customHeight="1" x14ac:dyDescent="0.2">
      <c r="A117" s="25"/>
      <c r="B117" s="26"/>
      <c r="C117" s="25"/>
      <c r="D117" s="25"/>
      <c r="E117" s="25"/>
      <c r="F117" s="25"/>
      <c r="G117" s="25"/>
      <c r="H117" s="25"/>
      <c r="I117" s="25"/>
      <c r="J117" s="31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</row>
    <row r="118" spans="1:29" s="2" customFormat="1" ht="12" customHeight="1" x14ac:dyDescent="0.2">
      <c r="A118" s="25"/>
      <c r="B118" s="26"/>
      <c r="C118" s="23" t="s">
        <v>14</v>
      </c>
      <c r="D118" s="25"/>
      <c r="E118" s="25"/>
      <c r="F118" s="25"/>
      <c r="G118" s="25"/>
      <c r="H118" s="25"/>
      <c r="I118" s="25"/>
      <c r="J118" s="31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</row>
    <row r="119" spans="1:29" s="2" customFormat="1" ht="26.25" customHeight="1" x14ac:dyDescent="0.2">
      <c r="A119" s="25"/>
      <c r="B119" s="26"/>
      <c r="C119" s="25"/>
      <c r="D119" s="25"/>
      <c r="E119" s="202" t="str">
        <f>E7</f>
        <v>Údržbové a dílčí opravné práce na objektech u SPS OŘ PHA 2023-2024 - Praha město</v>
      </c>
      <c r="F119" s="203"/>
      <c r="G119" s="203"/>
      <c r="H119" s="203"/>
      <c r="I119" s="25"/>
      <c r="J119" s="31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</row>
    <row r="120" spans="1:29" s="2" customFormat="1" ht="12" customHeight="1" x14ac:dyDescent="0.2">
      <c r="A120" s="25"/>
      <c r="B120" s="26"/>
      <c r="C120" s="23" t="s">
        <v>114</v>
      </c>
      <c r="D120" s="25"/>
      <c r="E120" s="25"/>
      <c r="F120" s="25"/>
      <c r="G120" s="25"/>
      <c r="H120" s="25"/>
      <c r="I120" s="25"/>
      <c r="J120" s="31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</row>
    <row r="121" spans="1:29" s="2" customFormat="1" ht="16.5" customHeight="1" x14ac:dyDescent="0.2">
      <c r="A121" s="25"/>
      <c r="B121" s="26"/>
      <c r="C121" s="25"/>
      <c r="D121" s="25"/>
      <c r="E121" s="167" t="str">
        <f>E9</f>
        <v>004 - Oprava zpevněných ploch</v>
      </c>
      <c r="F121" s="201"/>
      <c r="G121" s="201"/>
      <c r="H121" s="201"/>
      <c r="I121" s="25"/>
      <c r="J121" s="31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</row>
    <row r="122" spans="1:29" s="2" customFormat="1" ht="6.95" customHeight="1" x14ac:dyDescent="0.2">
      <c r="A122" s="25"/>
      <c r="B122" s="26"/>
      <c r="C122" s="25"/>
      <c r="D122" s="25"/>
      <c r="E122" s="25"/>
      <c r="F122" s="25"/>
      <c r="G122" s="25"/>
      <c r="H122" s="25"/>
      <c r="I122" s="25"/>
      <c r="J122" s="31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</row>
    <row r="123" spans="1:29" s="2" customFormat="1" ht="12" customHeight="1" x14ac:dyDescent="0.2">
      <c r="A123" s="25"/>
      <c r="B123" s="26"/>
      <c r="C123" s="23" t="s">
        <v>18</v>
      </c>
      <c r="D123" s="25"/>
      <c r="E123" s="25"/>
      <c r="F123" s="21" t="str">
        <f>F12</f>
        <v>Obvod OŘ Praha</v>
      </c>
      <c r="G123" s="25"/>
      <c r="H123" s="25"/>
      <c r="I123" s="25"/>
      <c r="J123" s="31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</row>
    <row r="124" spans="1:29" s="2" customFormat="1" ht="6.95" customHeight="1" x14ac:dyDescent="0.2">
      <c r="A124" s="25"/>
      <c r="B124" s="26"/>
      <c r="C124" s="25"/>
      <c r="D124" s="25"/>
      <c r="E124" s="25"/>
      <c r="F124" s="25"/>
      <c r="G124" s="25"/>
      <c r="H124" s="25"/>
      <c r="I124" s="25"/>
      <c r="J124" s="31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</row>
    <row r="125" spans="1:29" s="2" customFormat="1" ht="15.2" customHeight="1" x14ac:dyDescent="0.2">
      <c r="A125" s="25"/>
      <c r="B125" s="26"/>
      <c r="C125" s="23" t="s">
        <v>22</v>
      </c>
      <c r="D125" s="25"/>
      <c r="E125" s="25"/>
      <c r="F125" s="21" t="str">
        <f>E15</f>
        <v>Správa železnic, státní organizace</v>
      </c>
      <c r="G125" s="25"/>
      <c r="H125" s="25"/>
      <c r="I125" s="25"/>
      <c r="J125" s="31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  <c r="AC125" s="25"/>
    </row>
    <row r="126" spans="1:29" s="2" customFormat="1" ht="15.2" customHeight="1" x14ac:dyDescent="0.2">
      <c r="A126" s="25"/>
      <c r="B126" s="26"/>
      <c r="C126" s="23" t="s">
        <v>28</v>
      </c>
      <c r="D126" s="25"/>
      <c r="E126" s="25"/>
      <c r="F126" s="21" t="str">
        <f>IF(E18="","",E18)</f>
        <v xml:space="preserve"> </v>
      </c>
      <c r="G126" s="25"/>
      <c r="H126" s="25"/>
      <c r="I126" s="25"/>
      <c r="J126" s="31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</row>
    <row r="127" spans="1:29" s="2" customFormat="1" ht="10.35" customHeight="1" x14ac:dyDescent="0.2">
      <c r="A127" s="25"/>
      <c r="B127" s="26"/>
      <c r="C127" s="25"/>
      <c r="D127" s="25"/>
      <c r="E127" s="25"/>
      <c r="F127" s="25"/>
      <c r="G127" s="25"/>
      <c r="H127" s="25"/>
      <c r="I127" s="25"/>
      <c r="J127" s="31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</row>
    <row r="128" spans="1:29" s="11" customFormat="1" ht="29.25" customHeight="1" x14ac:dyDescent="0.2">
      <c r="A128" s="94"/>
      <c r="B128" s="95"/>
      <c r="C128" s="96" t="s">
        <v>131</v>
      </c>
      <c r="D128" s="97" t="s">
        <v>43</v>
      </c>
      <c r="E128" s="97" t="s">
        <v>40</v>
      </c>
      <c r="F128" s="97" t="s">
        <v>41</v>
      </c>
      <c r="G128" s="97" t="s">
        <v>132</v>
      </c>
      <c r="H128" s="97" t="s">
        <v>133</v>
      </c>
      <c r="I128" s="98" t="s">
        <v>134</v>
      </c>
      <c r="J128" s="99"/>
      <c r="K128" s="49" t="s">
        <v>1</v>
      </c>
      <c r="L128" s="50" t="s">
        <v>36</v>
      </c>
      <c r="M128" s="50" t="s">
        <v>135</v>
      </c>
      <c r="N128" s="50" t="s">
        <v>136</v>
      </c>
      <c r="O128" s="50" t="s">
        <v>137</v>
      </c>
      <c r="P128" s="50" t="s">
        <v>138</v>
      </c>
      <c r="Q128" s="50" t="s">
        <v>139</v>
      </c>
      <c r="R128" s="51" t="s">
        <v>140</v>
      </c>
      <c r="S128" s="94"/>
      <c r="T128" s="94"/>
      <c r="U128" s="94"/>
      <c r="V128" s="94"/>
      <c r="W128" s="94"/>
      <c r="X128" s="94"/>
      <c r="Y128" s="94"/>
      <c r="Z128" s="94"/>
      <c r="AA128" s="94"/>
      <c r="AB128" s="94"/>
      <c r="AC128" s="94"/>
    </row>
    <row r="129" spans="1:63" s="2" customFormat="1" ht="22.9" customHeight="1" x14ac:dyDescent="0.2">
      <c r="A129" s="25"/>
      <c r="B129" s="26"/>
      <c r="C129" s="56"/>
      <c r="D129" s="25"/>
      <c r="E129" s="25"/>
      <c r="F129" s="25"/>
      <c r="G129" s="25"/>
      <c r="H129" s="25"/>
      <c r="I129" s="25"/>
      <c r="J129" s="26"/>
      <c r="K129" s="52"/>
      <c r="L129" s="43"/>
      <c r="M129" s="53"/>
      <c r="N129" s="100">
        <f>N130+N132+N134+N212</f>
        <v>2105.598798</v>
      </c>
      <c r="O129" s="53"/>
      <c r="P129" s="100">
        <f>P130+P132+P134+P212</f>
        <v>516.7588476200001</v>
      </c>
      <c r="Q129" s="53"/>
      <c r="R129" s="101">
        <f>R130+R132+R134+R212</f>
        <v>259.05992120000002</v>
      </c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R129" s="14" t="s">
        <v>56</v>
      </c>
      <c r="AS129" s="14" t="s">
        <v>117</v>
      </c>
      <c r="BI129" s="102" t="e">
        <f>BI130+BI132+BI134+BI212</f>
        <v>#REF!</v>
      </c>
    </row>
    <row r="130" spans="1:63" s="12" customFormat="1" ht="25.9" customHeight="1" x14ac:dyDescent="0.2">
      <c r="B130" s="103"/>
      <c r="D130" s="104" t="s">
        <v>56</v>
      </c>
      <c r="E130" s="105" t="s">
        <v>141</v>
      </c>
      <c r="F130" s="105" t="s">
        <v>142</v>
      </c>
      <c r="J130" s="103"/>
      <c r="K130" s="106"/>
      <c r="L130" s="107"/>
      <c r="M130" s="107"/>
      <c r="N130" s="108">
        <f>N131</f>
        <v>0</v>
      </c>
      <c r="O130" s="107"/>
      <c r="P130" s="108">
        <f>P131</f>
        <v>0</v>
      </c>
      <c r="Q130" s="107"/>
      <c r="R130" s="109">
        <f>R131</f>
        <v>0</v>
      </c>
      <c r="AP130" s="104" t="s">
        <v>143</v>
      </c>
      <c r="AR130" s="110" t="s">
        <v>56</v>
      </c>
      <c r="AS130" s="110" t="s">
        <v>57</v>
      </c>
      <c r="AW130" s="104" t="s">
        <v>144</v>
      </c>
      <c r="BI130" s="111" t="e">
        <f>BI131</f>
        <v>#REF!</v>
      </c>
    </row>
    <row r="131" spans="1:63" s="2" customFormat="1" ht="16.5" customHeight="1" x14ac:dyDescent="0.2">
      <c r="A131" s="25"/>
      <c r="B131" s="112"/>
      <c r="C131" s="113" t="s">
        <v>65</v>
      </c>
      <c r="D131" s="113" t="s">
        <v>145</v>
      </c>
      <c r="E131" s="114" t="s">
        <v>146</v>
      </c>
      <c r="F131" s="115" t="s">
        <v>142</v>
      </c>
      <c r="G131" s="116" t="s">
        <v>1</v>
      </c>
      <c r="H131" s="117">
        <v>0</v>
      </c>
      <c r="I131" s="118"/>
      <c r="J131" s="26"/>
      <c r="K131" s="119" t="s">
        <v>1</v>
      </c>
      <c r="L131" s="120" t="s">
        <v>37</v>
      </c>
      <c r="M131" s="121">
        <v>0</v>
      </c>
      <c r="N131" s="121">
        <f>M131*H131</f>
        <v>0</v>
      </c>
      <c r="O131" s="121">
        <v>0</v>
      </c>
      <c r="P131" s="121">
        <f>O131*H131</f>
        <v>0</v>
      </c>
      <c r="Q131" s="121">
        <v>0</v>
      </c>
      <c r="R131" s="122">
        <f>Q131*H131</f>
        <v>0</v>
      </c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P131" s="123" t="s">
        <v>147</v>
      </c>
      <c r="AR131" s="123" t="s">
        <v>145</v>
      </c>
      <c r="AS131" s="123" t="s">
        <v>65</v>
      </c>
      <c r="AW131" s="14" t="s">
        <v>144</v>
      </c>
      <c r="BC131" s="124" t="e">
        <f>IF(L131="základní",#REF!,0)</f>
        <v>#REF!</v>
      </c>
      <c r="BD131" s="124">
        <f>IF(L131="snížená",#REF!,0)</f>
        <v>0</v>
      </c>
      <c r="BE131" s="124">
        <f>IF(L131="zákl. přenesená",#REF!,0)</f>
        <v>0</v>
      </c>
      <c r="BF131" s="124">
        <f>IF(L131="sníž. přenesená",#REF!,0)</f>
        <v>0</v>
      </c>
      <c r="BG131" s="124">
        <f>IF(L131="nulová",#REF!,0)</f>
        <v>0</v>
      </c>
      <c r="BH131" s="14" t="s">
        <v>65</v>
      </c>
      <c r="BI131" s="124" t="e">
        <f>ROUND(#REF!*H131,2)</f>
        <v>#REF!</v>
      </c>
      <c r="BJ131" s="14" t="s">
        <v>147</v>
      </c>
      <c r="BK131" s="123" t="s">
        <v>1226</v>
      </c>
    </row>
    <row r="132" spans="1:63" s="12" customFormat="1" ht="25.9" customHeight="1" x14ac:dyDescent="0.2">
      <c r="B132" s="103"/>
      <c r="D132" s="104" t="s">
        <v>56</v>
      </c>
      <c r="E132" s="105" t="s">
        <v>439</v>
      </c>
      <c r="F132" s="105" t="s">
        <v>540</v>
      </c>
      <c r="J132" s="103"/>
      <c r="K132" s="106"/>
      <c r="L132" s="107"/>
      <c r="M132" s="107"/>
      <c r="N132" s="108">
        <f>N133</f>
        <v>0</v>
      </c>
      <c r="O132" s="107"/>
      <c r="P132" s="108">
        <f>P133</f>
        <v>0</v>
      </c>
      <c r="Q132" s="107"/>
      <c r="R132" s="109">
        <f>R133</f>
        <v>0</v>
      </c>
      <c r="AP132" s="104" t="s">
        <v>65</v>
      </c>
      <c r="AR132" s="110" t="s">
        <v>56</v>
      </c>
      <c r="AS132" s="110" t="s">
        <v>57</v>
      </c>
      <c r="AW132" s="104" t="s">
        <v>144</v>
      </c>
      <c r="BI132" s="111" t="e">
        <f>BI133</f>
        <v>#REF!</v>
      </c>
    </row>
    <row r="133" spans="1:63" s="2" customFormat="1" ht="49.15" customHeight="1" x14ac:dyDescent="0.2">
      <c r="A133" s="25"/>
      <c r="B133" s="112"/>
      <c r="C133" s="113" t="s">
        <v>67</v>
      </c>
      <c r="D133" s="113" t="s">
        <v>145</v>
      </c>
      <c r="E133" s="114" t="s">
        <v>541</v>
      </c>
      <c r="F133" s="115" t="s">
        <v>1227</v>
      </c>
      <c r="G133" s="116" t="s">
        <v>169</v>
      </c>
      <c r="H133" s="117">
        <v>0.75700000000000001</v>
      </c>
      <c r="I133" s="118"/>
      <c r="J133" s="26"/>
      <c r="K133" s="119" t="s">
        <v>1</v>
      </c>
      <c r="L133" s="120" t="s">
        <v>37</v>
      </c>
      <c r="M133" s="121">
        <v>0</v>
      </c>
      <c r="N133" s="121">
        <f>M133*H133</f>
        <v>0</v>
      </c>
      <c r="O133" s="121">
        <v>0</v>
      </c>
      <c r="P133" s="121">
        <f>O133*H133</f>
        <v>0</v>
      </c>
      <c r="Q133" s="121">
        <v>0</v>
      </c>
      <c r="R133" s="122">
        <f>Q133*H133</f>
        <v>0</v>
      </c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  <c r="AP133" s="123" t="s">
        <v>143</v>
      </c>
      <c r="AR133" s="123" t="s">
        <v>145</v>
      </c>
      <c r="AS133" s="123" t="s">
        <v>65</v>
      </c>
      <c r="AW133" s="14" t="s">
        <v>144</v>
      </c>
      <c r="BC133" s="124" t="e">
        <f>IF(L133="základní",#REF!,0)</f>
        <v>#REF!</v>
      </c>
      <c r="BD133" s="124">
        <f>IF(L133="snížená",#REF!,0)</f>
        <v>0</v>
      </c>
      <c r="BE133" s="124">
        <f>IF(L133="zákl. přenesená",#REF!,0)</f>
        <v>0</v>
      </c>
      <c r="BF133" s="124">
        <f>IF(L133="sníž. přenesená",#REF!,0)</f>
        <v>0</v>
      </c>
      <c r="BG133" s="124">
        <f>IF(L133="nulová",#REF!,0)</f>
        <v>0</v>
      </c>
      <c r="BH133" s="14" t="s">
        <v>65</v>
      </c>
      <c r="BI133" s="124" t="e">
        <f>ROUND(#REF!*H133,2)</f>
        <v>#REF!</v>
      </c>
      <c r="BJ133" s="14" t="s">
        <v>143</v>
      </c>
      <c r="BK133" s="123" t="s">
        <v>1228</v>
      </c>
    </row>
    <row r="134" spans="1:63" s="12" customFormat="1" ht="25.9" customHeight="1" x14ac:dyDescent="0.2">
      <c r="B134" s="103"/>
      <c r="D134" s="104" t="s">
        <v>56</v>
      </c>
      <c r="E134" s="105" t="s">
        <v>149</v>
      </c>
      <c r="F134" s="105" t="s">
        <v>150</v>
      </c>
      <c r="J134" s="103"/>
      <c r="K134" s="106"/>
      <c r="L134" s="107"/>
      <c r="M134" s="107"/>
      <c r="N134" s="108">
        <f>N135+N160+N164+N177+N193+N202+N210</f>
        <v>2056.3237490000001</v>
      </c>
      <c r="O134" s="107"/>
      <c r="P134" s="108">
        <f>P135+P160+P164+P177+P193+P202+P210</f>
        <v>516.57139617000007</v>
      </c>
      <c r="Q134" s="107"/>
      <c r="R134" s="109">
        <f>R135+R160+R164+R177+R193+R202+R210</f>
        <v>258.61800320000003</v>
      </c>
      <c r="AP134" s="104" t="s">
        <v>65</v>
      </c>
      <c r="AR134" s="110" t="s">
        <v>56</v>
      </c>
      <c r="AS134" s="110" t="s">
        <v>57</v>
      </c>
      <c r="AW134" s="104" t="s">
        <v>144</v>
      </c>
      <c r="BI134" s="111" t="e">
        <f>BI135+BI160+BI164+BI177+BI193+BI202+BI210</f>
        <v>#REF!</v>
      </c>
    </row>
    <row r="135" spans="1:63" s="12" customFormat="1" ht="22.9" customHeight="1" x14ac:dyDescent="0.2">
      <c r="B135" s="103"/>
      <c r="D135" s="104" t="s">
        <v>56</v>
      </c>
      <c r="E135" s="125" t="s">
        <v>65</v>
      </c>
      <c r="F135" s="125" t="s">
        <v>1229</v>
      </c>
      <c r="J135" s="103"/>
      <c r="K135" s="106"/>
      <c r="L135" s="107"/>
      <c r="M135" s="107"/>
      <c r="N135" s="108">
        <f>SUM(N136:N159)</f>
        <v>1295.1003310000001</v>
      </c>
      <c r="O135" s="107"/>
      <c r="P135" s="108">
        <f>SUM(P136:P159)</f>
        <v>149.1620714</v>
      </c>
      <c r="Q135" s="107"/>
      <c r="R135" s="109">
        <f>SUM(R136:R159)</f>
        <v>234.448645</v>
      </c>
      <c r="AP135" s="104" t="s">
        <v>65</v>
      </c>
      <c r="AR135" s="110" t="s">
        <v>56</v>
      </c>
      <c r="AS135" s="110" t="s">
        <v>65</v>
      </c>
      <c r="AW135" s="104" t="s">
        <v>144</v>
      </c>
      <c r="BI135" s="111" t="e">
        <f>SUM(BI136:BI159)</f>
        <v>#REF!</v>
      </c>
    </row>
    <row r="136" spans="1:63" s="2" customFormat="1" ht="37.9" customHeight="1" x14ac:dyDescent="0.2">
      <c r="A136" s="25"/>
      <c r="B136" s="112"/>
      <c r="C136" s="113" t="s">
        <v>151</v>
      </c>
      <c r="D136" s="113" t="s">
        <v>145</v>
      </c>
      <c r="E136" s="114" t="s">
        <v>1230</v>
      </c>
      <c r="F136" s="115" t="s">
        <v>1231</v>
      </c>
      <c r="G136" s="116" t="s">
        <v>178</v>
      </c>
      <c r="H136" s="117">
        <v>166.476</v>
      </c>
      <c r="I136" s="118"/>
      <c r="J136" s="26"/>
      <c r="K136" s="119" t="s">
        <v>1</v>
      </c>
      <c r="L136" s="120" t="s">
        <v>37</v>
      </c>
      <c r="M136" s="121">
        <v>0.34799999999999998</v>
      </c>
      <c r="N136" s="121">
        <f t="shared" ref="N136:N159" si="0">M136*H136</f>
        <v>57.933647999999998</v>
      </c>
      <c r="O136" s="121">
        <v>0</v>
      </c>
      <c r="P136" s="121">
        <f t="shared" ref="P136:P159" si="1">O136*H136</f>
        <v>0</v>
      </c>
      <c r="Q136" s="121">
        <v>0</v>
      </c>
      <c r="R136" s="122">
        <f t="shared" ref="R136:R159" si="2">Q136*H136</f>
        <v>0</v>
      </c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P136" s="123" t="s">
        <v>143</v>
      </c>
      <c r="AR136" s="123" t="s">
        <v>145</v>
      </c>
      <c r="AS136" s="123" t="s">
        <v>67</v>
      </c>
      <c r="AW136" s="14" t="s">
        <v>144</v>
      </c>
      <c r="BC136" s="124" t="e">
        <f>IF(L136="základní",#REF!,0)</f>
        <v>#REF!</v>
      </c>
      <c r="BD136" s="124">
        <f>IF(L136="snížená",#REF!,0)</f>
        <v>0</v>
      </c>
      <c r="BE136" s="124">
        <f>IF(L136="zákl. přenesená",#REF!,0)</f>
        <v>0</v>
      </c>
      <c r="BF136" s="124">
        <f>IF(L136="sníž. přenesená",#REF!,0)</f>
        <v>0</v>
      </c>
      <c r="BG136" s="124">
        <f>IF(L136="nulová",#REF!,0)</f>
        <v>0</v>
      </c>
      <c r="BH136" s="14" t="s">
        <v>65</v>
      </c>
      <c r="BI136" s="124" t="e">
        <f>ROUND(#REF!*H136,2)</f>
        <v>#REF!</v>
      </c>
      <c r="BJ136" s="14" t="s">
        <v>143</v>
      </c>
      <c r="BK136" s="123" t="s">
        <v>1232</v>
      </c>
    </row>
    <row r="137" spans="1:63" s="2" customFormat="1" ht="24.2" customHeight="1" x14ac:dyDescent="0.2">
      <c r="A137" s="25"/>
      <c r="B137" s="112"/>
      <c r="C137" s="113" t="s">
        <v>143</v>
      </c>
      <c r="D137" s="113" t="s">
        <v>145</v>
      </c>
      <c r="E137" s="114" t="s">
        <v>1233</v>
      </c>
      <c r="F137" s="115" t="s">
        <v>1234</v>
      </c>
      <c r="G137" s="116" t="s">
        <v>178</v>
      </c>
      <c r="H137" s="117">
        <v>166.476</v>
      </c>
      <c r="I137" s="118"/>
      <c r="J137" s="26"/>
      <c r="K137" s="119" t="s">
        <v>1</v>
      </c>
      <c r="L137" s="120" t="s">
        <v>37</v>
      </c>
      <c r="M137" s="121">
        <v>0.20899999999999999</v>
      </c>
      <c r="N137" s="121">
        <f t="shared" si="0"/>
        <v>34.793483999999999</v>
      </c>
      <c r="O137" s="121">
        <v>0</v>
      </c>
      <c r="P137" s="121">
        <f t="shared" si="1"/>
        <v>0</v>
      </c>
      <c r="Q137" s="121">
        <v>0</v>
      </c>
      <c r="R137" s="122">
        <f t="shared" si="2"/>
        <v>0</v>
      </c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P137" s="123" t="s">
        <v>143</v>
      </c>
      <c r="AR137" s="123" t="s">
        <v>145</v>
      </c>
      <c r="AS137" s="123" t="s">
        <v>67</v>
      </c>
      <c r="AW137" s="14" t="s">
        <v>144</v>
      </c>
      <c r="BC137" s="124" t="e">
        <f>IF(L137="základní",#REF!,0)</f>
        <v>#REF!</v>
      </c>
      <c r="BD137" s="124">
        <f>IF(L137="snížená",#REF!,0)</f>
        <v>0</v>
      </c>
      <c r="BE137" s="124">
        <f>IF(L137="zákl. přenesená",#REF!,0)</f>
        <v>0</v>
      </c>
      <c r="BF137" s="124">
        <f>IF(L137="sníž. přenesená",#REF!,0)</f>
        <v>0</v>
      </c>
      <c r="BG137" s="124">
        <f>IF(L137="nulová",#REF!,0)</f>
        <v>0</v>
      </c>
      <c r="BH137" s="14" t="s">
        <v>65</v>
      </c>
      <c r="BI137" s="124" t="e">
        <f>ROUND(#REF!*H137,2)</f>
        <v>#REF!</v>
      </c>
      <c r="BJ137" s="14" t="s">
        <v>143</v>
      </c>
      <c r="BK137" s="123" t="s">
        <v>1235</v>
      </c>
    </row>
    <row r="138" spans="1:63" s="2" customFormat="1" ht="37.9" customHeight="1" x14ac:dyDescent="0.2">
      <c r="A138" s="25"/>
      <c r="B138" s="112"/>
      <c r="C138" s="113" t="s">
        <v>166</v>
      </c>
      <c r="D138" s="113" t="s">
        <v>145</v>
      </c>
      <c r="E138" s="114" t="s">
        <v>1236</v>
      </c>
      <c r="F138" s="115" t="s">
        <v>1237</v>
      </c>
      <c r="G138" s="116" t="s">
        <v>178</v>
      </c>
      <c r="H138" s="117">
        <v>166.476</v>
      </c>
      <c r="I138" s="118"/>
      <c r="J138" s="26"/>
      <c r="K138" s="119" t="s">
        <v>1</v>
      </c>
      <c r="L138" s="120" t="s">
        <v>37</v>
      </c>
      <c r="M138" s="121">
        <v>0.153</v>
      </c>
      <c r="N138" s="121">
        <f t="shared" si="0"/>
        <v>25.470828000000001</v>
      </c>
      <c r="O138" s="121">
        <v>0</v>
      </c>
      <c r="P138" s="121">
        <f t="shared" si="1"/>
        <v>0</v>
      </c>
      <c r="Q138" s="121">
        <v>0</v>
      </c>
      <c r="R138" s="122">
        <f t="shared" si="2"/>
        <v>0</v>
      </c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P138" s="123" t="s">
        <v>143</v>
      </c>
      <c r="AR138" s="123" t="s">
        <v>145</v>
      </c>
      <c r="AS138" s="123" t="s">
        <v>67</v>
      </c>
      <c r="AW138" s="14" t="s">
        <v>144</v>
      </c>
      <c r="BC138" s="124" t="e">
        <f>IF(L138="základní",#REF!,0)</f>
        <v>#REF!</v>
      </c>
      <c r="BD138" s="124">
        <f>IF(L138="snížená",#REF!,0)</f>
        <v>0</v>
      </c>
      <c r="BE138" s="124">
        <f>IF(L138="zákl. přenesená",#REF!,0)</f>
        <v>0</v>
      </c>
      <c r="BF138" s="124">
        <f>IF(L138="sníž. přenesená",#REF!,0)</f>
        <v>0</v>
      </c>
      <c r="BG138" s="124">
        <f>IF(L138="nulová",#REF!,0)</f>
        <v>0</v>
      </c>
      <c r="BH138" s="14" t="s">
        <v>65</v>
      </c>
      <c r="BI138" s="124" t="e">
        <f>ROUND(#REF!*H138,2)</f>
        <v>#REF!</v>
      </c>
      <c r="BJ138" s="14" t="s">
        <v>143</v>
      </c>
      <c r="BK138" s="123" t="s">
        <v>1238</v>
      </c>
    </row>
    <row r="139" spans="1:63" s="2" customFormat="1" ht="33" customHeight="1" x14ac:dyDescent="0.2">
      <c r="A139" s="25"/>
      <c r="B139" s="112"/>
      <c r="C139" s="113" t="s">
        <v>171</v>
      </c>
      <c r="D139" s="113" t="s">
        <v>145</v>
      </c>
      <c r="E139" s="114" t="s">
        <v>1239</v>
      </c>
      <c r="F139" s="115" t="s">
        <v>1240</v>
      </c>
      <c r="G139" s="116" t="s">
        <v>162</v>
      </c>
      <c r="H139" s="117">
        <v>11.351000000000001</v>
      </c>
      <c r="I139" s="118"/>
      <c r="J139" s="26"/>
      <c r="K139" s="119" t="s">
        <v>1</v>
      </c>
      <c r="L139" s="120" t="s">
        <v>37</v>
      </c>
      <c r="M139" s="121">
        <v>2.1219999999999999</v>
      </c>
      <c r="N139" s="121">
        <f t="shared" si="0"/>
        <v>24.086822000000002</v>
      </c>
      <c r="O139" s="121">
        <v>0</v>
      </c>
      <c r="P139" s="121">
        <f t="shared" si="1"/>
        <v>0</v>
      </c>
      <c r="Q139" s="121">
        <v>0</v>
      </c>
      <c r="R139" s="122">
        <f t="shared" si="2"/>
        <v>0</v>
      </c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P139" s="123" t="s">
        <v>143</v>
      </c>
      <c r="AR139" s="123" t="s">
        <v>145</v>
      </c>
      <c r="AS139" s="123" t="s">
        <v>67</v>
      </c>
      <c r="AW139" s="14" t="s">
        <v>144</v>
      </c>
      <c r="BC139" s="124" t="e">
        <f>IF(L139="základní",#REF!,0)</f>
        <v>#REF!</v>
      </c>
      <c r="BD139" s="124">
        <f>IF(L139="snížená",#REF!,0)</f>
        <v>0</v>
      </c>
      <c r="BE139" s="124">
        <f>IF(L139="zákl. přenesená",#REF!,0)</f>
        <v>0</v>
      </c>
      <c r="BF139" s="124">
        <f>IF(L139="sníž. přenesená",#REF!,0)</f>
        <v>0</v>
      </c>
      <c r="BG139" s="124">
        <f>IF(L139="nulová",#REF!,0)</f>
        <v>0</v>
      </c>
      <c r="BH139" s="14" t="s">
        <v>65</v>
      </c>
      <c r="BI139" s="124" t="e">
        <f>ROUND(#REF!*H139,2)</f>
        <v>#REF!</v>
      </c>
      <c r="BJ139" s="14" t="s">
        <v>143</v>
      </c>
      <c r="BK139" s="123" t="s">
        <v>1241</v>
      </c>
    </row>
    <row r="140" spans="1:63" s="2" customFormat="1" ht="21.75" customHeight="1" x14ac:dyDescent="0.2">
      <c r="A140" s="25"/>
      <c r="B140" s="112"/>
      <c r="C140" s="126" t="s">
        <v>175</v>
      </c>
      <c r="D140" s="126" t="s">
        <v>242</v>
      </c>
      <c r="E140" s="127" t="s">
        <v>1242</v>
      </c>
      <c r="F140" s="128" t="s">
        <v>1243</v>
      </c>
      <c r="G140" s="129" t="s">
        <v>162</v>
      </c>
      <c r="H140" s="130">
        <v>7.5670000000000002</v>
      </c>
      <c r="I140" s="131"/>
      <c r="J140" s="132"/>
      <c r="K140" s="133" t="s">
        <v>1</v>
      </c>
      <c r="L140" s="134" t="s">
        <v>37</v>
      </c>
      <c r="M140" s="121">
        <v>0</v>
      </c>
      <c r="N140" s="121">
        <f t="shared" si="0"/>
        <v>0</v>
      </c>
      <c r="O140" s="121">
        <v>0.01</v>
      </c>
      <c r="P140" s="121">
        <f t="shared" si="1"/>
        <v>7.5670000000000001E-2</v>
      </c>
      <c r="Q140" s="121">
        <v>0</v>
      </c>
      <c r="R140" s="122">
        <f t="shared" si="2"/>
        <v>0</v>
      </c>
      <c r="S140" s="25"/>
      <c r="T140" s="25"/>
      <c r="U140" s="25"/>
      <c r="V140" s="25"/>
      <c r="W140" s="25"/>
      <c r="X140" s="25"/>
      <c r="Y140" s="25"/>
      <c r="Z140" s="25"/>
      <c r="AA140" s="25"/>
      <c r="AB140" s="25"/>
      <c r="AC140" s="25"/>
      <c r="AP140" s="123" t="s">
        <v>180</v>
      </c>
      <c r="AR140" s="123" t="s">
        <v>242</v>
      </c>
      <c r="AS140" s="123" t="s">
        <v>67</v>
      </c>
      <c r="AW140" s="14" t="s">
        <v>144</v>
      </c>
      <c r="BC140" s="124" t="e">
        <f>IF(L140="základní",#REF!,0)</f>
        <v>#REF!</v>
      </c>
      <c r="BD140" s="124">
        <f>IF(L140="snížená",#REF!,0)</f>
        <v>0</v>
      </c>
      <c r="BE140" s="124">
        <f>IF(L140="zákl. přenesená",#REF!,0)</f>
        <v>0</v>
      </c>
      <c r="BF140" s="124">
        <f>IF(L140="sníž. přenesená",#REF!,0)</f>
        <v>0</v>
      </c>
      <c r="BG140" s="124">
        <f>IF(L140="nulová",#REF!,0)</f>
        <v>0</v>
      </c>
      <c r="BH140" s="14" t="s">
        <v>65</v>
      </c>
      <c r="BI140" s="124" t="e">
        <f>ROUND(#REF!*H140,2)</f>
        <v>#REF!</v>
      </c>
      <c r="BJ140" s="14" t="s">
        <v>143</v>
      </c>
      <c r="BK140" s="123" t="s">
        <v>1244</v>
      </c>
    </row>
    <row r="141" spans="1:63" s="2" customFormat="1" ht="21.75" customHeight="1" x14ac:dyDescent="0.2">
      <c r="A141" s="25"/>
      <c r="B141" s="112"/>
      <c r="C141" s="126" t="s">
        <v>180</v>
      </c>
      <c r="D141" s="126" t="s">
        <v>242</v>
      </c>
      <c r="E141" s="127" t="s">
        <v>1245</v>
      </c>
      <c r="F141" s="128" t="s">
        <v>1246</v>
      </c>
      <c r="G141" s="129" t="s">
        <v>162</v>
      </c>
      <c r="H141" s="130">
        <v>3.7839999999999998</v>
      </c>
      <c r="I141" s="131"/>
      <c r="J141" s="132"/>
      <c r="K141" s="133" t="s">
        <v>1</v>
      </c>
      <c r="L141" s="134" t="s">
        <v>37</v>
      </c>
      <c r="M141" s="121">
        <v>0</v>
      </c>
      <c r="N141" s="121">
        <f t="shared" si="0"/>
        <v>0</v>
      </c>
      <c r="O141" s="121">
        <v>1.7999999999999999E-2</v>
      </c>
      <c r="P141" s="121">
        <f t="shared" si="1"/>
        <v>6.8111999999999992E-2</v>
      </c>
      <c r="Q141" s="121">
        <v>0</v>
      </c>
      <c r="R141" s="122">
        <f t="shared" si="2"/>
        <v>0</v>
      </c>
      <c r="S141" s="25"/>
      <c r="T141" s="25"/>
      <c r="U141" s="25"/>
      <c r="V141" s="25"/>
      <c r="W141" s="25"/>
      <c r="X141" s="25"/>
      <c r="Y141" s="25"/>
      <c r="Z141" s="25"/>
      <c r="AA141" s="25"/>
      <c r="AB141" s="25"/>
      <c r="AC141" s="25"/>
      <c r="AP141" s="123" t="s">
        <v>180</v>
      </c>
      <c r="AR141" s="123" t="s">
        <v>242</v>
      </c>
      <c r="AS141" s="123" t="s">
        <v>67</v>
      </c>
      <c r="AW141" s="14" t="s">
        <v>144</v>
      </c>
      <c r="BC141" s="124" t="e">
        <f>IF(L141="základní",#REF!,0)</f>
        <v>#REF!</v>
      </c>
      <c r="BD141" s="124">
        <f>IF(L141="snížená",#REF!,0)</f>
        <v>0</v>
      </c>
      <c r="BE141" s="124">
        <f>IF(L141="zákl. přenesená",#REF!,0)</f>
        <v>0</v>
      </c>
      <c r="BF141" s="124">
        <f>IF(L141="sníž. přenesená",#REF!,0)</f>
        <v>0</v>
      </c>
      <c r="BG141" s="124">
        <f>IF(L141="nulová",#REF!,0)</f>
        <v>0</v>
      </c>
      <c r="BH141" s="14" t="s">
        <v>65</v>
      </c>
      <c r="BI141" s="124" t="e">
        <f>ROUND(#REF!*H141,2)</f>
        <v>#REF!</v>
      </c>
      <c r="BJ141" s="14" t="s">
        <v>143</v>
      </c>
      <c r="BK141" s="123" t="s">
        <v>1247</v>
      </c>
    </row>
    <row r="142" spans="1:63" s="2" customFormat="1" ht="24.2" customHeight="1" x14ac:dyDescent="0.2">
      <c r="A142" s="25"/>
      <c r="B142" s="112"/>
      <c r="C142" s="113" t="s">
        <v>164</v>
      </c>
      <c r="D142" s="113" t="s">
        <v>145</v>
      </c>
      <c r="E142" s="114" t="s">
        <v>1248</v>
      </c>
      <c r="F142" s="115" t="s">
        <v>1249</v>
      </c>
      <c r="G142" s="116" t="s">
        <v>162</v>
      </c>
      <c r="H142" s="117">
        <v>11.351000000000001</v>
      </c>
      <c r="I142" s="118"/>
      <c r="J142" s="26"/>
      <c r="K142" s="119" t="s">
        <v>1</v>
      </c>
      <c r="L142" s="120" t="s">
        <v>37</v>
      </c>
      <c r="M142" s="121">
        <v>0.24199999999999999</v>
      </c>
      <c r="N142" s="121">
        <f t="shared" si="0"/>
        <v>2.7469420000000002</v>
      </c>
      <c r="O142" s="121">
        <v>0</v>
      </c>
      <c r="P142" s="121">
        <f t="shared" si="1"/>
        <v>0</v>
      </c>
      <c r="Q142" s="121">
        <v>0</v>
      </c>
      <c r="R142" s="122">
        <f t="shared" si="2"/>
        <v>0</v>
      </c>
      <c r="S142" s="25"/>
      <c r="T142" s="25"/>
      <c r="U142" s="25"/>
      <c r="V142" s="25"/>
      <c r="W142" s="25"/>
      <c r="X142" s="25"/>
      <c r="Y142" s="25"/>
      <c r="Z142" s="25"/>
      <c r="AA142" s="25"/>
      <c r="AB142" s="25"/>
      <c r="AC142" s="25"/>
      <c r="AP142" s="123" t="s">
        <v>143</v>
      </c>
      <c r="AR142" s="123" t="s">
        <v>145</v>
      </c>
      <c r="AS142" s="123" t="s">
        <v>67</v>
      </c>
      <c r="AW142" s="14" t="s">
        <v>144</v>
      </c>
      <c r="BC142" s="124" t="e">
        <f>IF(L142="základní",#REF!,0)</f>
        <v>#REF!</v>
      </c>
      <c r="BD142" s="124">
        <f>IF(L142="snížená",#REF!,0)</f>
        <v>0</v>
      </c>
      <c r="BE142" s="124">
        <f>IF(L142="zákl. přenesená",#REF!,0)</f>
        <v>0</v>
      </c>
      <c r="BF142" s="124">
        <f>IF(L142="sníž. přenesená",#REF!,0)</f>
        <v>0</v>
      </c>
      <c r="BG142" s="124">
        <f>IF(L142="nulová",#REF!,0)</f>
        <v>0</v>
      </c>
      <c r="BH142" s="14" t="s">
        <v>65</v>
      </c>
      <c r="BI142" s="124" t="e">
        <f>ROUND(#REF!*H142,2)</f>
        <v>#REF!</v>
      </c>
      <c r="BJ142" s="14" t="s">
        <v>143</v>
      </c>
      <c r="BK142" s="123" t="s">
        <v>1250</v>
      </c>
    </row>
    <row r="143" spans="1:63" s="2" customFormat="1" ht="33" customHeight="1" x14ac:dyDescent="0.2">
      <c r="A143" s="25"/>
      <c r="B143" s="112"/>
      <c r="C143" s="113" t="s">
        <v>187</v>
      </c>
      <c r="D143" s="113" t="s">
        <v>145</v>
      </c>
      <c r="E143" s="114" t="s">
        <v>1251</v>
      </c>
      <c r="F143" s="115" t="s">
        <v>1252</v>
      </c>
      <c r="G143" s="116" t="s">
        <v>178</v>
      </c>
      <c r="H143" s="117">
        <v>166.476</v>
      </c>
      <c r="I143" s="118"/>
      <c r="J143" s="26"/>
      <c r="K143" s="119" t="s">
        <v>1</v>
      </c>
      <c r="L143" s="120" t="s">
        <v>37</v>
      </c>
      <c r="M143" s="121">
        <v>4.0000000000000001E-3</v>
      </c>
      <c r="N143" s="121">
        <f t="shared" si="0"/>
        <v>0.66590400000000005</v>
      </c>
      <c r="O143" s="121">
        <v>0</v>
      </c>
      <c r="P143" s="121">
        <f t="shared" si="1"/>
        <v>0</v>
      </c>
      <c r="Q143" s="121">
        <v>0</v>
      </c>
      <c r="R143" s="122">
        <f t="shared" si="2"/>
        <v>0</v>
      </c>
      <c r="S143" s="25"/>
      <c r="T143" s="25"/>
      <c r="U143" s="25"/>
      <c r="V143" s="25"/>
      <c r="W143" s="25"/>
      <c r="X143" s="25"/>
      <c r="Y143" s="25"/>
      <c r="Z143" s="25"/>
      <c r="AA143" s="25"/>
      <c r="AB143" s="25"/>
      <c r="AC143" s="25"/>
      <c r="AP143" s="123" t="s">
        <v>143</v>
      </c>
      <c r="AR143" s="123" t="s">
        <v>145</v>
      </c>
      <c r="AS143" s="123" t="s">
        <v>67</v>
      </c>
      <c r="AW143" s="14" t="s">
        <v>144</v>
      </c>
      <c r="BC143" s="124" t="e">
        <f>IF(L143="základní",#REF!,0)</f>
        <v>#REF!</v>
      </c>
      <c r="BD143" s="124">
        <f>IF(L143="snížená",#REF!,0)</f>
        <v>0</v>
      </c>
      <c r="BE143" s="124">
        <f>IF(L143="zákl. přenesená",#REF!,0)</f>
        <v>0</v>
      </c>
      <c r="BF143" s="124">
        <f>IF(L143="sníž. přenesená",#REF!,0)</f>
        <v>0</v>
      </c>
      <c r="BG143" s="124">
        <f>IF(L143="nulová",#REF!,0)</f>
        <v>0</v>
      </c>
      <c r="BH143" s="14" t="s">
        <v>65</v>
      </c>
      <c r="BI143" s="124" t="e">
        <f>ROUND(#REF!*H143,2)</f>
        <v>#REF!</v>
      </c>
      <c r="BJ143" s="14" t="s">
        <v>143</v>
      </c>
      <c r="BK143" s="123" t="s">
        <v>1253</v>
      </c>
    </row>
    <row r="144" spans="1:63" s="2" customFormat="1" ht="24.2" customHeight="1" x14ac:dyDescent="0.2">
      <c r="A144" s="25"/>
      <c r="B144" s="112"/>
      <c r="C144" s="113" t="s">
        <v>191</v>
      </c>
      <c r="D144" s="113" t="s">
        <v>145</v>
      </c>
      <c r="E144" s="114" t="s">
        <v>1254</v>
      </c>
      <c r="F144" s="115" t="s">
        <v>1255</v>
      </c>
      <c r="G144" s="116" t="s">
        <v>178</v>
      </c>
      <c r="H144" s="117">
        <v>166.476</v>
      </c>
      <c r="I144" s="118"/>
      <c r="J144" s="26"/>
      <c r="K144" s="119" t="s">
        <v>1</v>
      </c>
      <c r="L144" s="120" t="s">
        <v>37</v>
      </c>
      <c r="M144" s="121">
        <v>0.24</v>
      </c>
      <c r="N144" s="121">
        <f t="shared" si="0"/>
        <v>39.954239999999999</v>
      </c>
      <c r="O144" s="121">
        <v>0</v>
      </c>
      <c r="P144" s="121">
        <f t="shared" si="1"/>
        <v>0</v>
      </c>
      <c r="Q144" s="121">
        <v>0</v>
      </c>
      <c r="R144" s="122">
        <f t="shared" si="2"/>
        <v>0</v>
      </c>
      <c r="S144" s="25"/>
      <c r="T144" s="25"/>
      <c r="U144" s="25"/>
      <c r="V144" s="25"/>
      <c r="W144" s="25"/>
      <c r="X144" s="25"/>
      <c r="Y144" s="25"/>
      <c r="Z144" s="25"/>
      <c r="AA144" s="25"/>
      <c r="AB144" s="25"/>
      <c r="AC144" s="25"/>
      <c r="AP144" s="123" t="s">
        <v>143</v>
      </c>
      <c r="AR144" s="123" t="s">
        <v>145</v>
      </c>
      <c r="AS144" s="123" t="s">
        <v>67</v>
      </c>
      <c r="AW144" s="14" t="s">
        <v>144</v>
      </c>
      <c r="BC144" s="124" t="e">
        <f>IF(L144="základní",#REF!,0)</f>
        <v>#REF!</v>
      </c>
      <c r="BD144" s="124">
        <f>IF(L144="snížená",#REF!,0)</f>
        <v>0</v>
      </c>
      <c r="BE144" s="124">
        <f>IF(L144="zákl. přenesená",#REF!,0)</f>
        <v>0</v>
      </c>
      <c r="BF144" s="124">
        <f>IF(L144="sníž. přenesená",#REF!,0)</f>
        <v>0</v>
      </c>
      <c r="BG144" s="124">
        <f>IF(L144="nulová",#REF!,0)</f>
        <v>0</v>
      </c>
      <c r="BH144" s="14" t="s">
        <v>65</v>
      </c>
      <c r="BI144" s="124" t="e">
        <f>ROUND(#REF!*H144,2)</f>
        <v>#REF!</v>
      </c>
      <c r="BJ144" s="14" t="s">
        <v>143</v>
      </c>
      <c r="BK144" s="123" t="s">
        <v>1256</v>
      </c>
    </row>
    <row r="145" spans="1:63" s="2" customFormat="1" ht="16.5" customHeight="1" x14ac:dyDescent="0.2">
      <c r="A145" s="25"/>
      <c r="B145" s="112"/>
      <c r="C145" s="126" t="s">
        <v>195</v>
      </c>
      <c r="D145" s="126" t="s">
        <v>242</v>
      </c>
      <c r="E145" s="127" t="s">
        <v>1257</v>
      </c>
      <c r="F145" s="128" t="s">
        <v>1258</v>
      </c>
      <c r="G145" s="129" t="s">
        <v>212</v>
      </c>
      <c r="H145" s="130">
        <v>33.295000000000002</v>
      </c>
      <c r="I145" s="131"/>
      <c r="J145" s="132"/>
      <c r="K145" s="133" t="s">
        <v>1</v>
      </c>
      <c r="L145" s="134" t="s">
        <v>37</v>
      </c>
      <c r="M145" s="121">
        <v>0</v>
      </c>
      <c r="N145" s="121">
        <f t="shared" si="0"/>
        <v>0</v>
      </c>
      <c r="O145" s="121">
        <v>1</v>
      </c>
      <c r="P145" s="121">
        <f t="shared" si="1"/>
        <v>33.295000000000002</v>
      </c>
      <c r="Q145" s="121">
        <v>0</v>
      </c>
      <c r="R145" s="122">
        <f t="shared" si="2"/>
        <v>0</v>
      </c>
      <c r="S145" s="25"/>
      <c r="T145" s="25"/>
      <c r="U145" s="25"/>
      <c r="V145" s="25"/>
      <c r="W145" s="25"/>
      <c r="X145" s="25"/>
      <c r="Y145" s="25"/>
      <c r="Z145" s="25"/>
      <c r="AA145" s="25"/>
      <c r="AB145" s="25"/>
      <c r="AC145" s="25"/>
      <c r="AP145" s="123" t="s">
        <v>180</v>
      </c>
      <c r="AR145" s="123" t="s">
        <v>242</v>
      </c>
      <c r="AS145" s="123" t="s">
        <v>67</v>
      </c>
      <c r="AW145" s="14" t="s">
        <v>144</v>
      </c>
      <c r="BC145" s="124" t="e">
        <f>IF(L145="základní",#REF!,0)</f>
        <v>#REF!</v>
      </c>
      <c r="BD145" s="124">
        <f>IF(L145="snížená",#REF!,0)</f>
        <v>0</v>
      </c>
      <c r="BE145" s="124">
        <f>IF(L145="zákl. přenesená",#REF!,0)</f>
        <v>0</v>
      </c>
      <c r="BF145" s="124">
        <f>IF(L145="sníž. přenesená",#REF!,0)</f>
        <v>0</v>
      </c>
      <c r="BG145" s="124">
        <f>IF(L145="nulová",#REF!,0)</f>
        <v>0</v>
      </c>
      <c r="BH145" s="14" t="s">
        <v>65</v>
      </c>
      <c r="BI145" s="124" t="e">
        <f>ROUND(#REF!*H145,2)</f>
        <v>#REF!</v>
      </c>
      <c r="BJ145" s="14" t="s">
        <v>143</v>
      </c>
      <c r="BK145" s="123" t="s">
        <v>1259</v>
      </c>
    </row>
    <row r="146" spans="1:63" s="2" customFormat="1" ht="21.75" customHeight="1" x14ac:dyDescent="0.2">
      <c r="A146" s="25"/>
      <c r="B146" s="112"/>
      <c r="C146" s="113" t="s">
        <v>200</v>
      </c>
      <c r="D146" s="113" t="s">
        <v>145</v>
      </c>
      <c r="E146" s="114" t="s">
        <v>1260</v>
      </c>
      <c r="F146" s="115" t="s">
        <v>1261</v>
      </c>
      <c r="G146" s="116" t="s">
        <v>178</v>
      </c>
      <c r="H146" s="117">
        <v>166.476</v>
      </c>
      <c r="I146" s="118"/>
      <c r="J146" s="26"/>
      <c r="K146" s="119" t="s">
        <v>1</v>
      </c>
      <c r="L146" s="120" t="s">
        <v>37</v>
      </c>
      <c r="M146" s="121">
        <v>0.112</v>
      </c>
      <c r="N146" s="121">
        <f t="shared" si="0"/>
        <v>18.645312000000001</v>
      </c>
      <c r="O146" s="121">
        <v>0</v>
      </c>
      <c r="P146" s="121">
        <f t="shared" si="1"/>
        <v>0</v>
      </c>
      <c r="Q146" s="121">
        <v>0</v>
      </c>
      <c r="R146" s="122">
        <f t="shared" si="2"/>
        <v>0</v>
      </c>
      <c r="S146" s="25"/>
      <c r="T146" s="25"/>
      <c r="U146" s="25"/>
      <c r="V146" s="25"/>
      <c r="W146" s="25"/>
      <c r="X146" s="25"/>
      <c r="Y146" s="25"/>
      <c r="Z146" s="25"/>
      <c r="AA146" s="25"/>
      <c r="AB146" s="25"/>
      <c r="AC146" s="25"/>
      <c r="AP146" s="123" t="s">
        <v>143</v>
      </c>
      <c r="AR146" s="123" t="s">
        <v>145</v>
      </c>
      <c r="AS146" s="123" t="s">
        <v>67</v>
      </c>
      <c r="AW146" s="14" t="s">
        <v>144</v>
      </c>
      <c r="BC146" s="124" t="e">
        <f>IF(L146="základní",#REF!,0)</f>
        <v>#REF!</v>
      </c>
      <c r="BD146" s="124">
        <f>IF(L146="snížená",#REF!,0)</f>
        <v>0</v>
      </c>
      <c r="BE146" s="124">
        <f>IF(L146="zákl. přenesená",#REF!,0)</f>
        <v>0</v>
      </c>
      <c r="BF146" s="124">
        <f>IF(L146="sníž. přenesená",#REF!,0)</f>
        <v>0</v>
      </c>
      <c r="BG146" s="124">
        <f>IF(L146="nulová",#REF!,0)</f>
        <v>0</v>
      </c>
      <c r="BH146" s="14" t="s">
        <v>65</v>
      </c>
      <c r="BI146" s="124" t="e">
        <f>ROUND(#REF!*H146,2)</f>
        <v>#REF!</v>
      </c>
      <c r="BJ146" s="14" t="s">
        <v>143</v>
      </c>
      <c r="BK146" s="123" t="s">
        <v>1262</v>
      </c>
    </row>
    <row r="147" spans="1:63" s="2" customFormat="1" ht="16.5" customHeight="1" x14ac:dyDescent="0.2">
      <c r="A147" s="25"/>
      <c r="B147" s="112"/>
      <c r="C147" s="126" t="s">
        <v>204</v>
      </c>
      <c r="D147" s="126" t="s">
        <v>242</v>
      </c>
      <c r="E147" s="127" t="s">
        <v>1263</v>
      </c>
      <c r="F147" s="128" t="s">
        <v>1264</v>
      </c>
      <c r="G147" s="129" t="s">
        <v>178</v>
      </c>
      <c r="H147" s="130">
        <v>191.447</v>
      </c>
      <c r="I147" s="131"/>
      <c r="J147" s="132"/>
      <c r="K147" s="133" t="s">
        <v>1</v>
      </c>
      <c r="L147" s="134" t="s">
        <v>37</v>
      </c>
      <c r="M147" s="121">
        <v>0</v>
      </c>
      <c r="N147" s="121">
        <f t="shared" si="0"/>
        <v>0</v>
      </c>
      <c r="O147" s="121">
        <v>2.0000000000000001E-4</v>
      </c>
      <c r="P147" s="121">
        <f t="shared" si="1"/>
        <v>3.8289400000000001E-2</v>
      </c>
      <c r="Q147" s="121">
        <v>0</v>
      </c>
      <c r="R147" s="122">
        <f t="shared" si="2"/>
        <v>0</v>
      </c>
      <c r="S147" s="25"/>
      <c r="T147" s="25"/>
      <c r="U147" s="25"/>
      <c r="V147" s="25"/>
      <c r="W147" s="25"/>
      <c r="X147" s="25"/>
      <c r="Y147" s="25"/>
      <c r="Z147" s="25"/>
      <c r="AA147" s="25"/>
      <c r="AB147" s="25"/>
      <c r="AC147" s="25"/>
      <c r="AP147" s="123" t="s">
        <v>180</v>
      </c>
      <c r="AR147" s="123" t="s">
        <v>242</v>
      </c>
      <c r="AS147" s="123" t="s">
        <v>67</v>
      </c>
      <c r="AW147" s="14" t="s">
        <v>144</v>
      </c>
      <c r="BC147" s="124" t="e">
        <f>IF(L147="základní",#REF!,0)</f>
        <v>#REF!</v>
      </c>
      <c r="BD147" s="124">
        <f>IF(L147="snížená",#REF!,0)</f>
        <v>0</v>
      </c>
      <c r="BE147" s="124">
        <f>IF(L147="zákl. přenesená",#REF!,0)</f>
        <v>0</v>
      </c>
      <c r="BF147" s="124">
        <f>IF(L147="sníž. přenesená",#REF!,0)</f>
        <v>0</v>
      </c>
      <c r="BG147" s="124">
        <f>IF(L147="nulová",#REF!,0)</f>
        <v>0</v>
      </c>
      <c r="BH147" s="14" t="s">
        <v>65</v>
      </c>
      <c r="BI147" s="124" t="e">
        <f>ROUND(#REF!*H147,2)</f>
        <v>#REF!</v>
      </c>
      <c r="BJ147" s="14" t="s">
        <v>143</v>
      </c>
      <c r="BK147" s="123" t="s">
        <v>1265</v>
      </c>
    </row>
    <row r="148" spans="1:63" s="2" customFormat="1" ht="24.2" customHeight="1" x14ac:dyDescent="0.2">
      <c r="A148" s="25"/>
      <c r="B148" s="112"/>
      <c r="C148" s="113" t="s">
        <v>8</v>
      </c>
      <c r="D148" s="113" t="s">
        <v>145</v>
      </c>
      <c r="E148" s="114" t="s">
        <v>1266</v>
      </c>
      <c r="F148" s="115" t="s">
        <v>1267</v>
      </c>
      <c r="G148" s="116" t="s">
        <v>178</v>
      </c>
      <c r="H148" s="117">
        <v>430.18099999999998</v>
      </c>
      <c r="I148" s="118"/>
      <c r="J148" s="26"/>
      <c r="K148" s="119" t="s">
        <v>1</v>
      </c>
      <c r="L148" s="120" t="s">
        <v>37</v>
      </c>
      <c r="M148" s="121">
        <v>0.20799999999999999</v>
      </c>
      <c r="N148" s="121">
        <f t="shared" si="0"/>
        <v>89.477647999999988</v>
      </c>
      <c r="O148" s="121">
        <v>0</v>
      </c>
      <c r="P148" s="121">
        <f t="shared" si="1"/>
        <v>0</v>
      </c>
      <c r="Q148" s="121">
        <v>0.255</v>
      </c>
      <c r="R148" s="122">
        <f t="shared" si="2"/>
        <v>109.696155</v>
      </c>
      <c r="S148" s="25"/>
      <c r="T148" s="25"/>
      <c r="U148" s="25"/>
      <c r="V148" s="25"/>
      <c r="W148" s="25"/>
      <c r="X148" s="25"/>
      <c r="Y148" s="25"/>
      <c r="Z148" s="25"/>
      <c r="AA148" s="25"/>
      <c r="AB148" s="25"/>
      <c r="AC148" s="25"/>
      <c r="AP148" s="123" t="s">
        <v>143</v>
      </c>
      <c r="AR148" s="123" t="s">
        <v>145</v>
      </c>
      <c r="AS148" s="123" t="s">
        <v>67</v>
      </c>
      <c r="AW148" s="14" t="s">
        <v>144</v>
      </c>
      <c r="BC148" s="124" t="e">
        <f>IF(L148="základní",#REF!,0)</f>
        <v>#REF!</v>
      </c>
      <c r="BD148" s="124">
        <f>IF(L148="snížená",#REF!,0)</f>
        <v>0</v>
      </c>
      <c r="BE148" s="124">
        <f>IF(L148="zákl. přenesená",#REF!,0)</f>
        <v>0</v>
      </c>
      <c r="BF148" s="124">
        <f>IF(L148="sníž. přenesená",#REF!,0)</f>
        <v>0</v>
      </c>
      <c r="BG148" s="124">
        <f>IF(L148="nulová",#REF!,0)</f>
        <v>0</v>
      </c>
      <c r="BH148" s="14" t="s">
        <v>65</v>
      </c>
      <c r="BI148" s="124" t="e">
        <f>ROUND(#REF!*H148,2)</f>
        <v>#REF!</v>
      </c>
      <c r="BJ148" s="14" t="s">
        <v>143</v>
      </c>
      <c r="BK148" s="123" t="s">
        <v>1268</v>
      </c>
    </row>
    <row r="149" spans="1:63" s="2" customFormat="1" ht="24.2" customHeight="1" x14ac:dyDescent="0.2">
      <c r="A149" s="25"/>
      <c r="B149" s="112"/>
      <c r="C149" s="113" t="s">
        <v>214</v>
      </c>
      <c r="D149" s="113" t="s">
        <v>145</v>
      </c>
      <c r="E149" s="114" t="s">
        <v>1269</v>
      </c>
      <c r="F149" s="115" t="s">
        <v>1270</v>
      </c>
      <c r="G149" s="116" t="s">
        <v>178</v>
      </c>
      <c r="H149" s="117">
        <v>430.18099999999998</v>
      </c>
      <c r="I149" s="118"/>
      <c r="J149" s="26"/>
      <c r="K149" s="119" t="s">
        <v>1</v>
      </c>
      <c r="L149" s="120" t="s">
        <v>37</v>
      </c>
      <c r="M149" s="121">
        <v>0.69499999999999995</v>
      </c>
      <c r="N149" s="121">
        <f t="shared" si="0"/>
        <v>298.97579499999995</v>
      </c>
      <c r="O149" s="121">
        <v>0</v>
      </c>
      <c r="P149" s="121">
        <f t="shared" si="1"/>
        <v>0</v>
      </c>
      <c r="Q149" s="121">
        <v>0.28999999999999998</v>
      </c>
      <c r="R149" s="122">
        <f t="shared" si="2"/>
        <v>124.75248999999998</v>
      </c>
      <c r="S149" s="25"/>
      <c r="T149" s="25"/>
      <c r="U149" s="25"/>
      <c r="V149" s="25"/>
      <c r="W149" s="25"/>
      <c r="X149" s="25"/>
      <c r="Y149" s="25"/>
      <c r="Z149" s="25"/>
      <c r="AA149" s="25"/>
      <c r="AB149" s="25"/>
      <c r="AC149" s="25"/>
      <c r="AP149" s="123" t="s">
        <v>143</v>
      </c>
      <c r="AR149" s="123" t="s">
        <v>145</v>
      </c>
      <c r="AS149" s="123" t="s">
        <v>67</v>
      </c>
      <c r="AW149" s="14" t="s">
        <v>144</v>
      </c>
      <c r="BC149" s="124" t="e">
        <f>IF(L149="základní",#REF!,0)</f>
        <v>#REF!</v>
      </c>
      <c r="BD149" s="124">
        <f>IF(L149="snížená",#REF!,0)</f>
        <v>0</v>
      </c>
      <c r="BE149" s="124">
        <f>IF(L149="zákl. přenesená",#REF!,0)</f>
        <v>0</v>
      </c>
      <c r="BF149" s="124">
        <f>IF(L149="sníž. přenesená",#REF!,0)</f>
        <v>0</v>
      </c>
      <c r="BG149" s="124">
        <f>IF(L149="nulová",#REF!,0)</f>
        <v>0</v>
      </c>
      <c r="BH149" s="14" t="s">
        <v>65</v>
      </c>
      <c r="BI149" s="124" t="e">
        <f>ROUND(#REF!*H149,2)</f>
        <v>#REF!</v>
      </c>
      <c r="BJ149" s="14" t="s">
        <v>143</v>
      </c>
      <c r="BK149" s="123" t="s">
        <v>1271</v>
      </c>
    </row>
    <row r="150" spans="1:63" s="2" customFormat="1" ht="24.2" customHeight="1" x14ac:dyDescent="0.2">
      <c r="A150" s="25"/>
      <c r="B150" s="112"/>
      <c r="C150" s="113" t="s">
        <v>218</v>
      </c>
      <c r="D150" s="113" t="s">
        <v>145</v>
      </c>
      <c r="E150" s="114" t="s">
        <v>1272</v>
      </c>
      <c r="F150" s="115" t="s">
        <v>1273</v>
      </c>
      <c r="G150" s="116" t="s">
        <v>155</v>
      </c>
      <c r="H150" s="117">
        <v>50.933</v>
      </c>
      <c r="I150" s="118"/>
      <c r="J150" s="26"/>
      <c r="K150" s="119" t="s">
        <v>1</v>
      </c>
      <c r="L150" s="120" t="s">
        <v>37</v>
      </c>
      <c r="M150" s="121">
        <v>3.1480000000000001</v>
      </c>
      <c r="N150" s="121">
        <f t="shared" si="0"/>
        <v>160.337084</v>
      </c>
      <c r="O150" s="121">
        <v>0</v>
      </c>
      <c r="P150" s="121">
        <f t="shared" si="1"/>
        <v>0</v>
      </c>
      <c r="Q150" s="121">
        <v>0</v>
      </c>
      <c r="R150" s="122">
        <f t="shared" si="2"/>
        <v>0</v>
      </c>
      <c r="S150" s="25"/>
      <c r="T150" s="25"/>
      <c r="U150" s="25"/>
      <c r="V150" s="25"/>
      <c r="W150" s="25"/>
      <c r="X150" s="25"/>
      <c r="Y150" s="25"/>
      <c r="Z150" s="25"/>
      <c r="AA150" s="25"/>
      <c r="AB150" s="25"/>
      <c r="AC150" s="25"/>
      <c r="AP150" s="123" t="s">
        <v>143</v>
      </c>
      <c r="AR150" s="123" t="s">
        <v>145</v>
      </c>
      <c r="AS150" s="123" t="s">
        <v>67</v>
      </c>
      <c r="AW150" s="14" t="s">
        <v>144</v>
      </c>
      <c r="BC150" s="124" t="e">
        <f>IF(L150="základní",#REF!,0)</f>
        <v>#REF!</v>
      </c>
      <c r="BD150" s="124">
        <f>IF(L150="snížená",#REF!,0)</f>
        <v>0</v>
      </c>
      <c r="BE150" s="124">
        <f>IF(L150="zákl. přenesená",#REF!,0)</f>
        <v>0</v>
      </c>
      <c r="BF150" s="124">
        <f>IF(L150="sníž. přenesená",#REF!,0)</f>
        <v>0</v>
      </c>
      <c r="BG150" s="124">
        <f>IF(L150="nulová",#REF!,0)</f>
        <v>0</v>
      </c>
      <c r="BH150" s="14" t="s">
        <v>65</v>
      </c>
      <c r="BI150" s="124" t="e">
        <f>ROUND(#REF!*H150,2)</f>
        <v>#REF!</v>
      </c>
      <c r="BJ150" s="14" t="s">
        <v>143</v>
      </c>
      <c r="BK150" s="123" t="s">
        <v>1274</v>
      </c>
    </row>
    <row r="151" spans="1:63" s="2" customFormat="1" ht="33" customHeight="1" x14ac:dyDescent="0.2">
      <c r="A151" s="25"/>
      <c r="B151" s="112"/>
      <c r="C151" s="113" t="s">
        <v>222</v>
      </c>
      <c r="D151" s="113" t="s">
        <v>145</v>
      </c>
      <c r="E151" s="114" t="s">
        <v>1275</v>
      </c>
      <c r="F151" s="115" t="s">
        <v>1276</v>
      </c>
      <c r="G151" s="116" t="s">
        <v>155</v>
      </c>
      <c r="H151" s="117">
        <v>57.843000000000004</v>
      </c>
      <c r="I151" s="118"/>
      <c r="J151" s="26"/>
      <c r="K151" s="119" t="s">
        <v>1</v>
      </c>
      <c r="L151" s="120" t="s">
        <v>37</v>
      </c>
      <c r="M151" s="121">
        <v>2.702</v>
      </c>
      <c r="N151" s="121">
        <f t="shared" si="0"/>
        <v>156.291786</v>
      </c>
      <c r="O151" s="121">
        <v>0</v>
      </c>
      <c r="P151" s="121">
        <f t="shared" si="1"/>
        <v>0</v>
      </c>
      <c r="Q151" s="121">
        <v>0</v>
      </c>
      <c r="R151" s="122">
        <f t="shared" si="2"/>
        <v>0</v>
      </c>
      <c r="S151" s="25"/>
      <c r="T151" s="25"/>
      <c r="U151" s="25"/>
      <c r="V151" s="25"/>
      <c r="W151" s="25"/>
      <c r="X151" s="25"/>
      <c r="Y151" s="25"/>
      <c r="Z151" s="25"/>
      <c r="AA151" s="25"/>
      <c r="AB151" s="25"/>
      <c r="AC151" s="25"/>
      <c r="AP151" s="123" t="s">
        <v>143</v>
      </c>
      <c r="AR151" s="123" t="s">
        <v>145</v>
      </c>
      <c r="AS151" s="123" t="s">
        <v>67</v>
      </c>
      <c r="AW151" s="14" t="s">
        <v>144</v>
      </c>
      <c r="BC151" s="124" t="e">
        <f>IF(L151="základní",#REF!,0)</f>
        <v>#REF!</v>
      </c>
      <c r="BD151" s="124">
        <f>IF(L151="snížená",#REF!,0)</f>
        <v>0</v>
      </c>
      <c r="BE151" s="124">
        <f>IF(L151="zákl. přenesená",#REF!,0)</f>
        <v>0</v>
      </c>
      <c r="BF151" s="124">
        <f>IF(L151="sníž. přenesená",#REF!,0)</f>
        <v>0</v>
      </c>
      <c r="BG151" s="124">
        <f>IF(L151="nulová",#REF!,0)</f>
        <v>0</v>
      </c>
      <c r="BH151" s="14" t="s">
        <v>65</v>
      </c>
      <c r="BI151" s="124" t="e">
        <f>ROUND(#REF!*H151,2)</f>
        <v>#REF!</v>
      </c>
      <c r="BJ151" s="14" t="s">
        <v>143</v>
      </c>
      <c r="BK151" s="123" t="s">
        <v>1277</v>
      </c>
    </row>
    <row r="152" spans="1:63" s="2" customFormat="1" ht="21.75" customHeight="1" x14ac:dyDescent="0.2">
      <c r="A152" s="25"/>
      <c r="B152" s="112"/>
      <c r="C152" s="113" t="s">
        <v>226</v>
      </c>
      <c r="D152" s="113" t="s">
        <v>145</v>
      </c>
      <c r="E152" s="114" t="s">
        <v>1278</v>
      </c>
      <c r="F152" s="115" t="s">
        <v>1279</v>
      </c>
      <c r="G152" s="116" t="s">
        <v>178</v>
      </c>
      <c r="H152" s="117">
        <v>449.96899999999999</v>
      </c>
      <c r="I152" s="118"/>
      <c r="J152" s="26"/>
      <c r="K152" s="119" t="s">
        <v>1</v>
      </c>
      <c r="L152" s="120" t="s">
        <v>37</v>
      </c>
      <c r="M152" s="121">
        <v>1.7999999999999999E-2</v>
      </c>
      <c r="N152" s="121">
        <f t="shared" si="0"/>
        <v>8.0994419999999998</v>
      </c>
      <c r="O152" s="121">
        <v>0</v>
      </c>
      <c r="P152" s="121">
        <f t="shared" si="1"/>
        <v>0</v>
      </c>
      <c r="Q152" s="121">
        <v>0</v>
      </c>
      <c r="R152" s="122">
        <f t="shared" si="2"/>
        <v>0</v>
      </c>
      <c r="S152" s="25"/>
      <c r="T152" s="25"/>
      <c r="U152" s="25"/>
      <c r="V152" s="25"/>
      <c r="W152" s="25"/>
      <c r="X152" s="25"/>
      <c r="Y152" s="25"/>
      <c r="Z152" s="25"/>
      <c r="AA152" s="25"/>
      <c r="AB152" s="25"/>
      <c r="AC152" s="25"/>
      <c r="AP152" s="123" t="s">
        <v>143</v>
      </c>
      <c r="AR152" s="123" t="s">
        <v>145</v>
      </c>
      <c r="AS152" s="123" t="s">
        <v>67</v>
      </c>
      <c r="AW152" s="14" t="s">
        <v>144</v>
      </c>
      <c r="BC152" s="124" t="e">
        <f>IF(L152="základní",#REF!,0)</f>
        <v>#REF!</v>
      </c>
      <c r="BD152" s="124">
        <f>IF(L152="snížená",#REF!,0)</f>
        <v>0</v>
      </c>
      <c r="BE152" s="124">
        <f>IF(L152="zákl. přenesená",#REF!,0)</f>
        <v>0</v>
      </c>
      <c r="BF152" s="124">
        <f>IF(L152="sníž. přenesená",#REF!,0)</f>
        <v>0</v>
      </c>
      <c r="BG152" s="124">
        <f>IF(L152="nulová",#REF!,0)</f>
        <v>0</v>
      </c>
      <c r="BH152" s="14" t="s">
        <v>65</v>
      </c>
      <c r="BI152" s="124" t="e">
        <f>ROUND(#REF!*H152,2)</f>
        <v>#REF!</v>
      </c>
      <c r="BJ152" s="14" t="s">
        <v>143</v>
      </c>
      <c r="BK152" s="123" t="s">
        <v>1280</v>
      </c>
    </row>
    <row r="153" spans="1:63" s="2" customFormat="1" ht="24.2" customHeight="1" x14ac:dyDescent="0.2">
      <c r="A153" s="25"/>
      <c r="B153" s="112"/>
      <c r="C153" s="113" t="s">
        <v>230</v>
      </c>
      <c r="D153" s="113" t="s">
        <v>145</v>
      </c>
      <c r="E153" s="114" t="s">
        <v>1281</v>
      </c>
      <c r="F153" s="115" t="s">
        <v>1282</v>
      </c>
      <c r="G153" s="116" t="s">
        <v>155</v>
      </c>
      <c r="H153" s="117">
        <v>194.81200000000001</v>
      </c>
      <c r="I153" s="118"/>
      <c r="J153" s="26"/>
      <c r="K153" s="119" t="s">
        <v>1</v>
      </c>
      <c r="L153" s="120" t="s">
        <v>37</v>
      </c>
      <c r="M153" s="121">
        <v>1.548</v>
      </c>
      <c r="N153" s="121">
        <f t="shared" si="0"/>
        <v>301.56897600000002</v>
      </c>
      <c r="O153" s="121">
        <v>0</v>
      </c>
      <c r="P153" s="121">
        <f t="shared" si="1"/>
        <v>0</v>
      </c>
      <c r="Q153" s="121">
        <v>0</v>
      </c>
      <c r="R153" s="122">
        <f t="shared" si="2"/>
        <v>0</v>
      </c>
      <c r="S153" s="25"/>
      <c r="T153" s="25"/>
      <c r="U153" s="25"/>
      <c r="V153" s="25"/>
      <c r="W153" s="25"/>
      <c r="X153" s="25"/>
      <c r="Y153" s="25"/>
      <c r="Z153" s="25"/>
      <c r="AA153" s="25"/>
      <c r="AB153" s="25"/>
      <c r="AC153" s="25"/>
      <c r="AP153" s="123" t="s">
        <v>143</v>
      </c>
      <c r="AR153" s="123" t="s">
        <v>145</v>
      </c>
      <c r="AS153" s="123" t="s">
        <v>67</v>
      </c>
      <c r="AW153" s="14" t="s">
        <v>144</v>
      </c>
      <c r="BC153" s="124" t="e">
        <f>IF(L153="základní",#REF!,0)</f>
        <v>#REF!</v>
      </c>
      <c r="BD153" s="124">
        <f>IF(L153="snížená",#REF!,0)</f>
        <v>0</v>
      </c>
      <c r="BE153" s="124">
        <f>IF(L153="zákl. přenesená",#REF!,0)</f>
        <v>0</v>
      </c>
      <c r="BF153" s="124">
        <f>IF(L153="sníž. přenesená",#REF!,0)</f>
        <v>0</v>
      </c>
      <c r="BG153" s="124">
        <f>IF(L153="nulová",#REF!,0)</f>
        <v>0</v>
      </c>
      <c r="BH153" s="14" t="s">
        <v>65</v>
      </c>
      <c r="BI153" s="124" t="e">
        <f>ROUND(#REF!*H153,2)</f>
        <v>#REF!</v>
      </c>
      <c r="BJ153" s="14" t="s">
        <v>143</v>
      </c>
      <c r="BK153" s="123" t="s">
        <v>1283</v>
      </c>
    </row>
    <row r="154" spans="1:63" s="2" customFormat="1" ht="33" customHeight="1" x14ac:dyDescent="0.2">
      <c r="A154" s="25"/>
      <c r="B154" s="112"/>
      <c r="C154" s="113" t="s">
        <v>7</v>
      </c>
      <c r="D154" s="113" t="s">
        <v>145</v>
      </c>
      <c r="E154" s="114" t="s">
        <v>1284</v>
      </c>
      <c r="F154" s="115" t="s">
        <v>1285</v>
      </c>
      <c r="G154" s="116" t="s">
        <v>155</v>
      </c>
      <c r="H154" s="117">
        <v>194.81200000000001</v>
      </c>
      <c r="I154" s="118"/>
      <c r="J154" s="26"/>
      <c r="K154" s="119" t="s">
        <v>1</v>
      </c>
      <c r="L154" s="120" t="s">
        <v>37</v>
      </c>
      <c r="M154" s="121">
        <v>8.6999999999999994E-2</v>
      </c>
      <c r="N154" s="121">
        <f t="shared" si="0"/>
        <v>16.948644000000002</v>
      </c>
      <c r="O154" s="121">
        <v>0</v>
      </c>
      <c r="P154" s="121">
        <f t="shared" si="1"/>
        <v>0</v>
      </c>
      <c r="Q154" s="121">
        <v>0</v>
      </c>
      <c r="R154" s="122">
        <f t="shared" si="2"/>
        <v>0</v>
      </c>
      <c r="S154" s="25"/>
      <c r="T154" s="25"/>
      <c r="U154" s="25"/>
      <c r="V154" s="25"/>
      <c r="W154" s="25"/>
      <c r="X154" s="25"/>
      <c r="Y154" s="25"/>
      <c r="Z154" s="25"/>
      <c r="AA154" s="25"/>
      <c r="AB154" s="25"/>
      <c r="AC154" s="25"/>
      <c r="AP154" s="123" t="s">
        <v>143</v>
      </c>
      <c r="AR154" s="123" t="s">
        <v>145</v>
      </c>
      <c r="AS154" s="123" t="s">
        <v>67</v>
      </c>
      <c r="AW154" s="14" t="s">
        <v>144</v>
      </c>
      <c r="BC154" s="124" t="e">
        <f>IF(L154="základní",#REF!,0)</f>
        <v>#REF!</v>
      </c>
      <c r="BD154" s="124">
        <f>IF(L154="snížená",#REF!,0)</f>
        <v>0</v>
      </c>
      <c r="BE154" s="124">
        <f>IF(L154="zákl. přenesená",#REF!,0)</f>
        <v>0</v>
      </c>
      <c r="BF154" s="124">
        <f>IF(L154="sníž. přenesená",#REF!,0)</f>
        <v>0</v>
      </c>
      <c r="BG154" s="124">
        <f>IF(L154="nulová",#REF!,0)</f>
        <v>0</v>
      </c>
      <c r="BH154" s="14" t="s">
        <v>65</v>
      </c>
      <c r="BI154" s="124" t="e">
        <f>ROUND(#REF!*H154,2)</f>
        <v>#REF!</v>
      </c>
      <c r="BJ154" s="14" t="s">
        <v>143</v>
      </c>
      <c r="BK154" s="123" t="s">
        <v>1286</v>
      </c>
    </row>
    <row r="155" spans="1:63" s="2" customFormat="1" ht="24.2" customHeight="1" x14ac:dyDescent="0.2">
      <c r="A155" s="25"/>
      <c r="B155" s="112"/>
      <c r="C155" s="113" t="s">
        <v>237</v>
      </c>
      <c r="D155" s="113" t="s">
        <v>145</v>
      </c>
      <c r="E155" s="114" t="s">
        <v>1287</v>
      </c>
      <c r="F155" s="115" t="s">
        <v>1288</v>
      </c>
      <c r="G155" s="116" t="s">
        <v>155</v>
      </c>
      <c r="H155" s="117">
        <v>194.81200000000001</v>
      </c>
      <c r="I155" s="118"/>
      <c r="J155" s="26"/>
      <c r="K155" s="119" t="s">
        <v>1</v>
      </c>
      <c r="L155" s="120" t="s">
        <v>37</v>
      </c>
      <c r="M155" s="121">
        <v>0.19700000000000001</v>
      </c>
      <c r="N155" s="121">
        <f t="shared" si="0"/>
        <v>38.377964000000006</v>
      </c>
      <c r="O155" s="121">
        <v>0</v>
      </c>
      <c r="P155" s="121">
        <f t="shared" si="1"/>
        <v>0</v>
      </c>
      <c r="Q155" s="121">
        <v>0</v>
      </c>
      <c r="R155" s="122">
        <f t="shared" si="2"/>
        <v>0</v>
      </c>
      <c r="S155" s="25"/>
      <c r="T155" s="25"/>
      <c r="U155" s="25"/>
      <c r="V155" s="25"/>
      <c r="W155" s="25"/>
      <c r="X155" s="25"/>
      <c r="Y155" s="25"/>
      <c r="Z155" s="25"/>
      <c r="AA155" s="25"/>
      <c r="AB155" s="25"/>
      <c r="AC155" s="25"/>
      <c r="AP155" s="123" t="s">
        <v>143</v>
      </c>
      <c r="AR155" s="123" t="s">
        <v>145</v>
      </c>
      <c r="AS155" s="123" t="s">
        <v>67</v>
      </c>
      <c r="AW155" s="14" t="s">
        <v>144</v>
      </c>
      <c r="BC155" s="124" t="e">
        <f>IF(L155="základní",#REF!,0)</f>
        <v>#REF!</v>
      </c>
      <c r="BD155" s="124">
        <f>IF(L155="snížená",#REF!,0)</f>
        <v>0</v>
      </c>
      <c r="BE155" s="124">
        <f>IF(L155="zákl. přenesená",#REF!,0)</f>
        <v>0</v>
      </c>
      <c r="BF155" s="124">
        <f>IF(L155="sníž. přenesená",#REF!,0)</f>
        <v>0</v>
      </c>
      <c r="BG155" s="124">
        <f>IF(L155="nulová",#REF!,0)</f>
        <v>0</v>
      </c>
      <c r="BH155" s="14" t="s">
        <v>65</v>
      </c>
      <c r="BI155" s="124" t="e">
        <f>ROUND(#REF!*H155,2)</f>
        <v>#REF!</v>
      </c>
      <c r="BJ155" s="14" t="s">
        <v>143</v>
      </c>
      <c r="BK155" s="123" t="s">
        <v>1289</v>
      </c>
    </row>
    <row r="156" spans="1:63" s="2" customFormat="1" ht="16.5" customHeight="1" x14ac:dyDescent="0.2">
      <c r="A156" s="25"/>
      <c r="B156" s="112"/>
      <c r="C156" s="113" t="s">
        <v>241</v>
      </c>
      <c r="D156" s="113" t="s">
        <v>145</v>
      </c>
      <c r="E156" s="114" t="s">
        <v>1290</v>
      </c>
      <c r="F156" s="115" t="s">
        <v>1291</v>
      </c>
      <c r="G156" s="116" t="s">
        <v>155</v>
      </c>
      <c r="H156" s="117">
        <v>194.81200000000001</v>
      </c>
      <c r="I156" s="118"/>
      <c r="J156" s="26"/>
      <c r="K156" s="119" t="s">
        <v>1</v>
      </c>
      <c r="L156" s="120" t="s">
        <v>37</v>
      </c>
      <c r="M156" s="121">
        <v>8.9999999999999993E-3</v>
      </c>
      <c r="N156" s="121">
        <f t="shared" si="0"/>
        <v>1.7533079999999999</v>
      </c>
      <c r="O156" s="121">
        <v>0</v>
      </c>
      <c r="P156" s="121">
        <f t="shared" si="1"/>
        <v>0</v>
      </c>
      <c r="Q156" s="121">
        <v>0</v>
      </c>
      <c r="R156" s="122">
        <f t="shared" si="2"/>
        <v>0</v>
      </c>
      <c r="S156" s="25"/>
      <c r="T156" s="25"/>
      <c r="U156" s="25"/>
      <c r="V156" s="25"/>
      <c r="W156" s="25"/>
      <c r="X156" s="25"/>
      <c r="Y156" s="25"/>
      <c r="Z156" s="25"/>
      <c r="AA156" s="25"/>
      <c r="AB156" s="25"/>
      <c r="AC156" s="25"/>
      <c r="AP156" s="123" t="s">
        <v>143</v>
      </c>
      <c r="AR156" s="123" t="s">
        <v>145</v>
      </c>
      <c r="AS156" s="123" t="s">
        <v>67</v>
      </c>
      <c r="AW156" s="14" t="s">
        <v>144</v>
      </c>
      <c r="BC156" s="124" t="e">
        <f>IF(L156="základní",#REF!,0)</f>
        <v>#REF!</v>
      </c>
      <c r="BD156" s="124">
        <f>IF(L156="snížená",#REF!,0)</f>
        <v>0</v>
      </c>
      <c r="BE156" s="124">
        <f>IF(L156="zákl. přenesená",#REF!,0)</f>
        <v>0</v>
      </c>
      <c r="BF156" s="124">
        <f>IF(L156="sníž. přenesená",#REF!,0)</f>
        <v>0</v>
      </c>
      <c r="BG156" s="124">
        <f>IF(L156="nulová",#REF!,0)</f>
        <v>0</v>
      </c>
      <c r="BH156" s="14" t="s">
        <v>65</v>
      </c>
      <c r="BI156" s="124" t="e">
        <f>ROUND(#REF!*H156,2)</f>
        <v>#REF!</v>
      </c>
      <c r="BJ156" s="14" t="s">
        <v>143</v>
      </c>
      <c r="BK156" s="123" t="s">
        <v>1292</v>
      </c>
    </row>
    <row r="157" spans="1:63" s="2" customFormat="1" ht="44.25" customHeight="1" x14ac:dyDescent="0.2">
      <c r="A157" s="25"/>
      <c r="B157" s="112"/>
      <c r="C157" s="113" t="s">
        <v>246</v>
      </c>
      <c r="D157" s="113" t="s">
        <v>145</v>
      </c>
      <c r="E157" s="114" t="s">
        <v>826</v>
      </c>
      <c r="F157" s="115" t="s">
        <v>1293</v>
      </c>
      <c r="G157" s="116" t="s">
        <v>212</v>
      </c>
      <c r="H157" s="117">
        <v>350.66199999999998</v>
      </c>
      <c r="I157" s="118"/>
      <c r="J157" s="26"/>
      <c r="K157" s="119" t="s">
        <v>1</v>
      </c>
      <c r="L157" s="120" t="s">
        <v>37</v>
      </c>
      <c r="M157" s="121">
        <v>0</v>
      </c>
      <c r="N157" s="121">
        <f t="shared" si="0"/>
        <v>0</v>
      </c>
      <c r="O157" s="121">
        <v>0</v>
      </c>
      <c r="P157" s="121">
        <f t="shared" si="1"/>
        <v>0</v>
      </c>
      <c r="Q157" s="121">
        <v>0</v>
      </c>
      <c r="R157" s="122">
        <f t="shared" si="2"/>
        <v>0</v>
      </c>
      <c r="S157" s="25"/>
      <c r="T157" s="25"/>
      <c r="U157" s="25"/>
      <c r="V157" s="25"/>
      <c r="W157" s="25"/>
      <c r="X157" s="25"/>
      <c r="Y157" s="25"/>
      <c r="Z157" s="25"/>
      <c r="AA157" s="25"/>
      <c r="AB157" s="25"/>
      <c r="AC157" s="25"/>
      <c r="AP157" s="123" t="s">
        <v>143</v>
      </c>
      <c r="AR157" s="123" t="s">
        <v>145</v>
      </c>
      <c r="AS157" s="123" t="s">
        <v>67</v>
      </c>
      <c r="AW157" s="14" t="s">
        <v>144</v>
      </c>
      <c r="BC157" s="124" t="e">
        <f>IF(L157="základní",#REF!,0)</f>
        <v>#REF!</v>
      </c>
      <c r="BD157" s="124">
        <f>IF(L157="snížená",#REF!,0)</f>
        <v>0</v>
      </c>
      <c r="BE157" s="124">
        <f>IF(L157="zákl. přenesená",#REF!,0)</f>
        <v>0</v>
      </c>
      <c r="BF157" s="124">
        <f>IF(L157="sníž. přenesená",#REF!,0)</f>
        <v>0</v>
      </c>
      <c r="BG157" s="124">
        <f>IF(L157="nulová",#REF!,0)</f>
        <v>0</v>
      </c>
      <c r="BH157" s="14" t="s">
        <v>65</v>
      </c>
      <c r="BI157" s="124" t="e">
        <f>ROUND(#REF!*H157,2)</f>
        <v>#REF!</v>
      </c>
      <c r="BJ157" s="14" t="s">
        <v>143</v>
      </c>
      <c r="BK157" s="123" t="s">
        <v>1294</v>
      </c>
    </row>
    <row r="158" spans="1:63" s="2" customFormat="1" ht="24.2" customHeight="1" x14ac:dyDescent="0.2">
      <c r="A158" s="25"/>
      <c r="B158" s="112"/>
      <c r="C158" s="113" t="s">
        <v>252</v>
      </c>
      <c r="D158" s="113" t="s">
        <v>145</v>
      </c>
      <c r="E158" s="114" t="s">
        <v>1295</v>
      </c>
      <c r="F158" s="115" t="s">
        <v>1296</v>
      </c>
      <c r="G158" s="116" t="s">
        <v>155</v>
      </c>
      <c r="H158" s="117">
        <v>57.843000000000004</v>
      </c>
      <c r="I158" s="118"/>
      <c r="J158" s="26"/>
      <c r="K158" s="119" t="s">
        <v>1</v>
      </c>
      <c r="L158" s="120" t="s">
        <v>37</v>
      </c>
      <c r="M158" s="121">
        <v>0.32800000000000001</v>
      </c>
      <c r="N158" s="121">
        <f t="shared" si="0"/>
        <v>18.972504000000001</v>
      </c>
      <c r="O158" s="121">
        <v>0</v>
      </c>
      <c r="P158" s="121">
        <f t="shared" si="1"/>
        <v>0</v>
      </c>
      <c r="Q158" s="121">
        <v>0</v>
      </c>
      <c r="R158" s="122">
        <f t="shared" si="2"/>
        <v>0</v>
      </c>
      <c r="S158" s="25"/>
      <c r="T158" s="25"/>
      <c r="U158" s="25"/>
      <c r="V158" s="25"/>
      <c r="W158" s="25"/>
      <c r="X158" s="25"/>
      <c r="Y158" s="25"/>
      <c r="Z158" s="25"/>
      <c r="AA158" s="25"/>
      <c r="AB158" s="25"/>
      <c r="AC158" s="25"/>
      <c r="AP158" s="123" t="s">
        <v>143</v>
      </c>
      <c r="AR158" s="123" t="s">
        <v>145</v>
      </c>
      <c r="AS158" s="123" t="s">
        <v>67</v>
      </c>
      <c r="AW158" s="14" t="s">
        <v>144</v>
      </c>
      <c r="BC158" s="124" t="e">
        <f>IF(L158="základní",#REF!,0)</f>
        <v>#REF!</v>
      </c>
      <c r="BD158" s="124">
        <f>IF(L158="snížená",#REF!,0)</f>
        <v>0</v>
      </c>
      <c r="BE158" s="124">
        <f>IF(L158="zákl. přenesená",#REF!,0)</f>
        <v>0</v>
      </c>
      <c r="BF158" s="124">
        <f>IF(L158="sníž. přenesená",#REF!,0)</f>
        <v>0</v>
      </c>
      <c r="BG158" s="124">
        <f>IF(L158="nulová",#REF!,0)</f>
        <v>0</v>
      </c>
      <c r="BH158" s="14" t="s">
        <v>65</v>
      </c>
      <c r="BI158" s="124" t="e">
        <f>ROUND(#REF!*H158,2)</f>
        <v>#REF!</v>
      </c>
      <c r="BJ158" s="14" t="s">
        <v>143</v>
      </c>
      <c r="BK158" s="123" t="s">
        <v>1297</v>
      </c>
    </row>
    <row r="159" spans="1:63" s="2" customFormat="1" ht="16.5" customHeight="1" x14ac:dyDescent="0.2">
      <c r="A159" s="25"/>
      <c r="B159" s="112"/>
      <c r="C159" s="126" t="s">
        <v>260</v>
      </c>
      <c r="D159" s="126" t="s">
        <v>242</v>
      </c>
      <c r="E159" s="127" t="s">
        <v>1298</v>
      </c>
      <c r="F159" s="128" t="s">
        <v>1299</v>
      </c>
      <c r="G159" s="129" t="s">
        <v>212</v>
      </c>
      <c r="H159" s="130">
        <v>115.685</v>
      </c>
      <c r="I159" s="131"/>
      <c r="J159" s="132"/>
      <c r="K159" s="133" t="s">
        <v>1</v>
      </c>
      <c r="L159" s="134" t="s">
        <v>37</v>
      </c>
      <c r="M159" s="121">
        <v>0</v>
      </c>
      <c r="N159" s="121">
        <f t="shared" si="0"/>
        <v>0</v>
      </c>
      <c r="O159" s="121">
        <v>1</v>
      </c>
      <c r="P159" s="121">
        <f t="shared" si="1"/>
        <v>115.685</v>
      </c>
      <c r="Q159" s="121">
        <v>0</v>
      </c>
      <c r="R159" s="122">
        <f t="shared" si="2"/>
        <v>0</v>
      </c>
      <c r="S159" s="25"/>
      <c r="T159" s="25"/>
      <c r="U159" s="25"/>
      <c r="V159" s="25"/>
      <c r="W159" s="25"/>
      <c r="X159" s="25"/>
      <c r="Y159" s="25"/>
      <c r="Z159" s="25"/>
      <c r="AA159" s="25"/>
      <c r="AB159" s="25"/>
      <c r="AC159" s="25"/>
      <c r="AP159" s="123" t="s">
        <v>180</v>
      </c>
      <c r="AR159" s="123" t="s">
        <v>242</v>
      </c>
      <c r="AS159" s="123" t="s">
        <v>67</v>
      </c>
      <c r="AW159" s="14" t="s">
        <v>144</v>
      </c>
      <c r="BC159" s="124" t="e">
        <f>IF(L159="základní",#REF!,0)</f>
        <v>#REF!</v>
      </c>
      <c r="BD159" s="124">
        <f>IF(L159="snížená",#REF!,0)</f>
        <v>0</v>
      </c>
      <c r="BE159" s="124">
        <f>IF(L159="zákl. přenesená",#REF!,0)</f>
        <v>0</v>
      </c>
      <c r="BF159" s="124">
        <f>IF(L159="sníž. přenesená",#REF!,0)</f>
        <v>0</v>
      </c>
      <c r="BG159" s="124">
        <f>IF(L159="nulová",#REF!,0)</f>
        <v>0</v>
      </c>
      <c r="BH159" s="14" t="s">
        <v>65</v>
      </c>
      <c r="BI159" s="124" t="e">
        <f>ROUND(#REF!*H159,2)</f>
        <v>#REF!</v>
      </c>
      <c r="BJ159" s="14" t="s">
        <v>143</v>
      </c>
      <c r="BK159" s="123" t="s">
        <v>1300</v>
      </c>
    </row>
    <row r="160" spans="1:63" s="12" customFormat="1" ht="22.9" customHeight="1" x14ac:dyDescent="0.2">
      <c r="B160" s="103"/>
      <c r="D160" s="104" t="s">
        <v>56</v>
      </c>
      <c r="E160" s="125" t="s">
        <v>67</v>
      </c>
      <c r="F160" s="125" t="s">
        <v>1301</v>
      </c>
      <c r="J160" s="103"/>
      <c r="K160" s="106"/>
      <c r="L160" s="107"/>
      <c r="M160" s="107"/>
      <c r="N160" s="108">
        <f>SUM(N161:N163)</f>
        <v>4.0691949999999997</v>
      </c>
      <c r="O160" s="107"/>
      <c r="P160" s="108">
        <f>SUM(P161:P163)</f>
        <v>5.8294667299999992</v>
      </c>
      <c r="Q160" s="107"/>
      <c r="R160" s="109">
        <f>SUM(R161:R163)</f>
        <v>0</v>
      </c>
      <c r="AP160" s="104" t="s">
        <v>65</v>
      </c>
      <c r="AR160" s="110" t="s">
        <v>56</v>
      </c>
      <c r="AS160" s="110" t="s">
        <v>65</v>
      </c>
      <c r="AW160" s="104" t="s">
        <v>144</v>
      </c>
      <c r="BI160" s="111" t="e">
        <f>SUM(BI161:BI163)</f>
        <v>#REF!</v>
      </c>
    </row>
    <row r="161" spans="1:63" s="2" customFormat="1" ht="37.9" customHeight="1" x14ac:dyDescent="0.2">
      <c r="A161" s="25"/>
      <c r="B161" s="112"/>
      <c r="C161" s="113" t="s">
        <v>264</v>
      </c>
      <c r="D161" s="113" t="s">
        <v>145</v>
      </c>
      <c r="E161" s="114" t="s">
        <v>1302</v>
      </c>
      <c r="F161" s="115" t="s">
        <v>1303</v>
      </c>
      <c r="G161" s="116" t="s">
        <v>155</v>
      </c>
      <c r="H161" s="117">
        <v>2.27</v>
      </c>
      <c r="I161" s="118"/>
      <c r="J161" s="26"/>
      <c r="K161" s="119" t="s">
        <v>1</v>
      </c>
      <c r="L161" s="120" t="s">
        <v>37</v>
      </c>
      <c r="M161" s="121">
        <v>0.629</v>
      </c>
      <c r="N161" s="121">
        <f>M161*H161</f>
        <v>1.4278299999999999</v>
      </c>
      <c r="O161" s="121">
        <v>2.5018699999999998</v>
      </c>
      <c r="P161" s="121">
        <f>O161*H161</f>
        <v>5.6792448999999996</v>
      </c>
      <c r="Q161" s="121">
        <v>0</v>
      </c>
      <c r="R161" s="122">
        <f>Q161*H161</f>
        <v>0</v>
      </c>
      <c r="S161" s="25"/>
      <c r="T161" s="25"/>
      <c r="U161" s="25"/>
      <c r="V161" s="25"/>
      <c r="W161" s="25"/>
      <c r="X161" s="25"/>
      <c r="Y161" s="25"/>
      <c r="Z161" s="25"/>
      <c r="AA161" s="25"/>
      <c r="AB161" s="25"/>
      <c r="AC161" s="25"/>
      <c r="AP161" s="123" t="s">
        <v>143</v>
      </c>
      <c r="AR161" s="123" t="s">
        <v>145</v>
      </c>
      <c r="AS161" s="123" t="s">
        <v>67</v>
      </c>
      <c r="AW161" s="14" t="s">
        <v>144</v>
      </c>
      <c r="BC161" s="124" t="e">
        <f>IF(L161="základní",#REF!,0)</f>
        <v>#REF!</v>
      </c>
      <c r="BD161" s="124">
        <f>IF(L161="snížená",#REF!,0)</f>
        <v>0</v>
      </c>
      <c r="BE161" s="124">
        <f>IF(L161="zákl. přenesená",#REF!,0)</f>
        <v>0</v>
      </c>
      <c r="BF161" s="124">
        <f>IF(L161="sníž. přenesená",#REF!,0)</f>
        <v>0</v>
      </c>
      <c r="BG161" s="124">
        <f>IF(L161="nulová",#REF!,0)</f>
        <v>0</v>
      </c>
      <c r="BH161" s="14" t="s">
        <v>65</v>
      </c>
      <c r="BI161" s="124" t="e">
        <f>ROUND(#REF!*H161,2)</f>
        <v>#REF!</v>
      </c>
      <c r="BJ161" s="14" t="s">
        <v>143</v>
      </c>
      <c r="BK161" s="123" t="s">
        <v>1304</v>
      </c>
    </row>
    <row r="162" spans="1:63" s="2" customFormat="1" ht="16.5" customHeight="1" x14ac:dyDescent="0.2">
      <c r="A162" s="25"/>
      <c r="B162" s="112"/>
      <c r="C162" s="113" t="s">
        <v>269</v>
      </c>
      <c r="D162" s="113" t="s">
        <v>145</v>
      </c>
      <c r="E162" s="114" t="s">
        <v>1305</v>
      </c>
      <c r="F162" s="115" t="s">
        <v>1306</v>
      </c>
      <c r="G162" s="116" t="s">
        <v>178</v>
      </c>
      <c r="H162" s="117">
        <v>3.7839999999999998</v>
      </c>
      <c r="I162" s="118"/>
      <c r="J162" s="26"/>
      <c r="K162" s="119" t="s">
        <v>1</v>
      </c>
      <c r="L162" s="120" t="s">
        <v>37</v>
      </c>
      <c r="M162" s="121">
        <v>0.56499999999999995</v>
      </c>
      <c r="N162" s="121">
        <f>M162*H162</f>
        <v>2.1379599999999996</v>
      </c>
      <c r="O162" s="121">
        <v>3.5099999999999999E-2</v>
      </c>
      <c r="P162" s="121">
        <f>O162*H162</f>
        <v>0.1328184</v>
      </c>
      <c r="Q162" s="121">
        <v>0</v>
      </c>
      <c r="R162" s="122">
        <f>Q162*H162</f>
        <v>0</v>
      </c>
      <c r="S162" s="25"/>
      <c r="T162" s="25"/>
      <c r="U162" s="25"/>
      <c r="V162" s="25"/>
      <c r="W162" s="25"/>
      <c r="X162" s="25"/>
      <c r="Y162" s="25"/>
      <c r="Z162" s="25"/>
      <c r="AA162" s="25"/>
      <c r="AB162" s="25"/>
      <c r="AC162" s="25"/>
      <c r="AP162" s="123" t="s">
        <v>143</v>
      </c>
      <c r="AR162" s="123" t="s">
        <v>145</v>
      </c>
      <c r="AS162" s="123" t="s">
        <v>67</v>
      </c>
      <c r="AW162" s="14" t="s">
        <v>144</v>
      </c>
      <c r="BC162" s="124" t="e">
        <f>IF(L162="základní",#REF!,0)</f>
        <v>#REF!</v>
      </c>
      <c r="BD162" s="124">
        <f>IF(L162="snížená",#REF!,0)</f>
        <v>0</v>
      </c>
      <c r="BE162" s="124">
        <f>IF(L162="zákl. přenesená",#REF!,0)</f>
        <v>0</v>
      </c>
      <c r="BF162" s="124">
        <f>IF(L162="sníž. přenesená",#REF!,0)</f>
        <v>0</v>
      </c>
      <c r="BG162" s="124">
        <f>IF(L162="nulová",#REF!,0)</f>
        <v>0</v>
      </c>
      <c r="BH162" s="14" t="s">
        <v>65</v>
      </c>
      <c r="BI162" s="124" t="e">
        <f>ROUND(#REF!*H162,2)</f>
        <v>#REF!</v>
      </c>
      <c r="BJ162" s="14" t="s">
        <v>143</v>
      </c>
      <c r="BK162" s="123" t="s">
        <v>1307</v>
      </c>
    </row>
    <row r="163" spans="1:63" s="2" customFormat="1" ht="24.2" customHeight="1" x14ac:dyDescent="0.2">
      <c r="A163" s="25"/>
      <c r="B163" s="112"/>
      <c r="C163" s="113" t="s">
        <v>275</v>
      </c>
      <c r="D163" s="113" t="s">
        <v>145</v>
      </c>
      <c r="E163" s="114" t="s">
        <v>1308</v>
      </c>
      <c r="F163" s="115" t="s">
        <v>1309</v>
      </c>
      <c r="G163" s="116" t="s">
        <v>727</v>
      </c>
      <c r="H163" s="117">
        <v>0.75700000000000001</v>
      </c>
      <c r="I163" s="118"/>
      <c r="J163" s="26"/>
      <c r="K163" s="119" t="s">
        <v>1</v>
      </c>
      <c r="L163" s="120" t="s">
        <v>37</v>
      </c>
      <c r="M163" s="121">
        <v>0.66500000000000004</v>
      </c>
      <c r="N163" s="121">
        <f>M163*H163</f>
        <v>0.50340499999999999</v>
      </c>
      <c r="O163" s="121">
        <v>2.299E-2</v>
      </c>
      <c r="P163" s="121">
        <f>O163*H163</f>
        <v>1.7403430000000001E-2</v>
      </c>
      <c r="Q163" s="121">
        <v>0</v>
      </c>
      <c r="R163" s="122">
        <f>Q163*H163</f>
        <v>0</v>
      </c>
      <c r="S163" s="25"/>
      <c r="T163" s="25"/>
      <c r="U163" s="25"/>
      <c r="V163" s="25"/>
      <c r="W163" s="25"/>
      <c r="X163" s="25"/>
      <c r="Y163" s="25"/>
      <c r="Z163" s="25"/>
      <c r="AA163" s="25"/>
      <c r="AB163" s="25"/>
      <c r="AC163" s="25"/>
      <c r="AP163" s="123" t="s">
        <v>143</v>
      </c>
      <c r="AR163" s="123" t="s">
        <v>145</v>
      </c>
      <c r="AS163" s="123" t="s">
        <v>67</v>
      </c>
      <c r="AW163" s="14" t="s">
        <v>144</v>
      </c>
      <c r="BC163" s="124" t="e">
        <f>IF(L163="základní",#REF!,0)</f>
        <v>#REF!</v>
      </c>
      <c r="BD163" s="124">
        <f>IF(L163="snížená",#REF!,0)</f>
        <v>0</v>
      </c>
      <c r="BE163" s="124">
        <f>IF(L163="zákl. přenesená",#REF!,0)</f>
        <v>0</v>
      </c>
      <c r="BF163" s="124">
        <f>IF(L163="sníž. přenesená",#REF!,0)</f>
        <v>0</v>
      </c>
      <c r="BG163" s="124">
        <f>IF(L163="nulová",#REF!,0)</f>
        <v>0</v>
      </c>
      <c r="BH163" s="14" t="s">
        <v>65</v>
      </c>
      <c r="BI163" s="124" t="e">
        <f>ROUND(#REF!*H163,2)</f>
        <v>#REF!</v>
      </c>
      <c r="BJ163" s="14" t="s">
        <v>143</v>
      </c>
      <c r="BK163" s="123" t="s">
        <v>1310</v>
      </c>
    </row>
    <row r="164" spans="1:63" s="12" customFormat="1" ht="22.9" customHeight="1" x14ac:dyDescent="0.2">
      <c r="B164" s="103"/>
      <c r="D164" s="104" t="s">
        <v>56</v>
      </c>
      <c r="E164" s="125" t="s">
        <v>166</v>
      </c>
      <c r="F164" s="125" t="s">
        <v>1311</v>
      </c>
      <c r="J164" s="103"/>
      <c r="K164" s="106"/>
      <c r="L164" s="107"/>
      <c r="M164" s="107"/>
      <c r="N164" s="108">
        <f>SUM(N165:N176)</f>
        <v>309.11539099999999</v>
      </c>
      <c r="O164" s="107"/>
      <c r="P164" s="108">
        <f>SUM(P165:P176)</f>
        <v>354.97664030000004</v>
      </c>
      <c r="Q164" s="107"/>
      <c r="R164" s="109">
        <f>SUM(R165:R176)</f>
        <v>0</v>
      </c>
      <c r="AP164" s="104" t="s">
        <v>65</v>
      </c>
      <c r="AR164" s="110" t="s">
        <v>56</v>
      </c>
      <c r="AS164" s="110" t="s">
        <v>65</v>
      </c>
      <c r="AW164" s="104" t="s">
        <v>144</v>
      </c>
      <c r="BI164" s="111" t="e">
        <f>SUM(BI165:BI176)</f>
        <v>#REF!</v>
      </c>
    </row>
    <row r="165" spans="1:63" s="2" customFormat="1" ht="33" customHeight="1" x14ac:dyDescent="0.2">
      <c r="A165" s="25"/>
      <c r="B165" s="112"/>
      <c r="C165" s="113" t="s">
        <v>279</v>
      </c>
      <c r="D165" s="113" t="s">
        <v>145</v>
      </c>
      <c r="E165" s="114" t="s">
        <v>1312</v>
      </c>
      <c r="F165" s="115" t="s">
        <v>1313</v>
      </c>
      <c r="G165" s="116" t="s">
        <v>178</v>
      </c>
      <c r="H165" s="117">
        <v>48.808</v>
      </c>
      <c r="I165" s="118"/>
      <c r="J165" s="26"/>
      <c r="K165" s="119" t="s">
        <v>1</v>
      </c>
      <c r="L165" s="120" t="s">
        <v>37</v>
      </c>
      <c r="M165" s="121">
        <v>2.1999999999999999E-2</v>
      </c>
      <c r="N165" s="121">
        <f t="shared" ref="N165:N176" si="3">M165*H165</f>
        <v>1.0737759999999998</v>
      </c>
      <c r="O165" s="121">
        <v>0.17726</v>
      </c>
      <c r="P165" s="121">
        <f t="shared" ref="P165:P176" si="4">O165*H165</f>
        <v>8.6517060800000003</v>
      </c>
      <c r="Q165" s="121">
        <v>0</v>
      </c>
      <c r="R165" s="122">
        <f t="shared" ref="R165:R176" si="5">Q165*H165</f>
        <v>0</v>
      </c>
      <c r="S165" s="25"/>
      <c r="T165" s="25"/>
      <c r="U165" s="25"/>
      <c r="V165" s="25"/>
      <c r="W165" s="25"/>
      <c r="X165" s="25"/>
      <c r="Y165" s="25"/>
      <c r="Z165" s="25"/>
      <c r="AA165" s="25"/>
      <c r="AB165" s="25"/>
      <c r="AC165" s="25"/>
      <c r="AP165" s="123" t="s">
        <v>143</v>
      </c>
      <c r="AR165" s="123" t="s">
        <v>145</v>
      </c>
      <c r="AS165" s="123" t="s">
        <v>67</v>
      </c>
      <c r="AW165" s="14" t="s">
        <v>144</v>
      </c>
      <c r="BC165" s="124" t="e">
        <f>IF(L165="základní",#REF!,0)</f>
        <v>#REF!</v>
      </c>
      <c r="BD165" s="124">
        <f>IF(L165="snížená",#REF!,0)</f>
        <v>0</v>
      </c>
      <c r="BE165" s="124">
        <f>IF(L165="zákl. přenesená",#REF!,0)</f>
        <v>0</v>
      </c>
      <c r="BF165" s="124">
        <f>IF(L165="sníž. přenesená",#REF!,0)</f>
        <v>0</v>
      </c>
      <c r="BG165" s="124">
        <f>IF(L165="nulová",#REF!,0)</f>
        <v>0</v>
      </c>
      <c r="BH165" s="14" t="s">
        <v>65</v>
      </c>
      <c r="BI165" s="124" t="e">
        <f>ROUND(#REF!*H165,2)</f>
        <v>#REF!</v>
      </c>
      <c r="BJ165" s="14" t="s">
        <v>143</v>
      </c>
      <c r="BK165" s="123" t="s">
        <v>1314</v>
      </c>
    </row>
    <row r="166" spans="1:63" s="2" customFormat="1" ht="24.2" customHeight="1" x14ac:dyDescent="0.2">
      <c r="A166" s="25"/>
      <c r="B166" s="112"/>
      <c r="C166" s="113" t="s">
        <v>283</v>
      </c>
      <c r="D166" s="113" t="s">
        <v>145</v>
      </c>
      <c r="E166" s="114" t="s">
        <v>1315</v>
      </c>
      <c r="F166" s="115" t="s">
        <v>1316</v>
      </c>
      <c r="G166" s="116" t="s">
        <v>178</v>
      </c>
      <c r="H166" s="117">
        <v>48.808</v>
      </c>
      <c r="I166" s="118"/>
      <c r="J166" s="26"/>
      <c r="K166" s="119" t="s">
        <v>1</v>
      </c>
      <c r="L166" s="120" t="s">
        <v>37</v>
      </c>
      <c r="M166" s="121">
        <v>0.22</v>
      </c>
      <c r="N166" s="121">
        <f t="shared" si="3"/>
        <v>10.73776</v>
      </c>
      <c r="O166" s="121">
        <v>0</v>
      </c>
      <c r="P166" s="121">
        <f t="shared" si="4"/>
        <v>0</v>
      </c>
      <c r="Q166" s="121">
        <v>0</v>
      </c>
      <c r="R166" s="122">
        <f t="shared" si="5"/>
        <v>0</v>
      </c>
      <c r="S166" s="25"/>
      <c r="T166" s="25"/>
      <c r="U166" s="25"/>
      <c r="V166" s="25"/>
      <c r="W166" s="25"/>
      <c r="X166" s="25"/>
      <c r="Y166" s="25"/>
      <c r="Z166" s="25"/>
      <c r="AA166" s="25"/>
      <c r="AB166" s="25"/>
      <c r="AC166" s="25"/>
      <c r="AP166" s="123" t="s">
        <v>143</v>
      </c>
      <c r="AR166" s="123" t="s">
        <v>145</v>
      </c>
      <c r="AS166" s="123" t="s">
        <v>67</v>
      </c>
      <c r="AW166" s="14" t="s">
        <v>144</v>
      </c>
      <c r="BC166" s="124" t="e">
        <f>IF(L166="základní",#REF!,0)</f>
        <v>#REF!</v>
      </c>
      <c r="BD166" s="124">
        <f>IF(L166="snížená",#REF!,0)</f>
        <v>0</v>
      </c>
      <c r="BE166" s="124">
        <f>IF(L166="zákl. přenesená",#REF!,0)</f>
        <v>0</v>
      </c>
      <c r="BF166" s="124">
        <f>IF(L166="sníž. přenesená",#REF!,0)</f>
        <v>0</v>
      </c>
      <c r="BG166" s="124">
        <f>IF(L166="nulová",#REF!,0)</f>
        <v>0</v>
      </c>
      <c r="BH166" s="14" t="s">
        <v>65</v>
      </c>
      <c r="BI166" s="124" t="e">
        <f>ROUND(#REF!*H166,2)</f>
        <v>#REF!</v>
      </c>
      <c r="BJ166" s="14" t="s">
        <v>143</v>
      </c>
      <c r="BK166" s="123" t="s">
        <v>1317</v>
      </c>
    </row>
    <row r="167" spans="1:63" s="2" customFormat="1" ht="33" customHeight="1" x14ac:dyDescent="0.2">
      <c r="A167" s="25"/>
      <c r="B167" s="112"/>
      <c r="C167" s="113" t="s">
        <v>267</v>
      </c>
      <c r="D167" s="113" t="s">
        <v>145</v>
      </c>
      <c r="E167" s="114" t="s">
        <v>1318</v>
      </c>
      <c r="F167" s="115" t="s">
        <v>1319</v>
      </c>
      <c r="G167" s="116" t="s">
        <v>178</v>
      </c>
      <c r="H167" s="117">
        <v>48.808</v>
      </c>
      <c r="I167" s="118"/>
      <c r="J167" s="26"/>
      <c r="K167" s="119" t="s">
        <v>1</v>
      </c>
      <c r="L167" s="120" t="s">
        <v>37</v>
      </c>
      <c r="M167" s="121">
        <v>0.56999999999999995</v>
      </c>
      <c r="N167" s="121">
        <f t="shared" si="3"/>
        <v>27.820559999999997</v>
      </c>
      <c r="O167" s="121">
        <v>0.10100000000000001</v>
      </c>
      <c r="P167" s="121">
        <f t="shared" si="4"/>
        <v>4.929608</v>
      </c>
      <c r="Q167" s="121">
        <v>0</v>
      </c>
      <c r="R167" s="122">
        <f t="shared" si="5"/>
        <v>0</v>
      </c>
      <c r="S167" s="25"/>
      <c r="T167" s="25"/>
      <c r="U167" s="25"/>
      <c r="V167" s="25"/>
      <c r="W167" s="25"/>
      <c r="X167" s="25"/>
      <c r="Y167" s="25"/>
      <c r="Z167" s="25"/>
      <c r="AA167" s="25"/>
      <c r="AB167" s="25"/>
      <c r="AC167" s="25"/>
      <c r="AP167" s="123" t="s">
        <v>143</v>
      </c>
      <c r="AR167" s="123" t="s">
        <v>145</v>
      </c>
      <c r="AS167" s="123" t="s">
        <v>67</v>
      </c>
      <c r="AW167" s="14" t="s">
        <v>144</v>
      </c>
      <c r="BC167" s="124" t="e">
        <f>IF(L167="základní",#REF!,0)</f>
        <v>#REF!</v>
      </c>
      <c r="BD167" s="124">
        <f>IF(L167="snížená",#REF!,0)</f>
        <v>0</v>
      </c>
      <c r="BE167" s="124">
        <f>IF(L167="zákl. přenesená",#REF!,0)</f>
        <v>0</v>
      </c>
      <c r="BF167" s="124">
        <f>IF(L167="sníž. přenesená",#REF!,0)</f>
        <v>0</v>
      </c>
      <c r="BG167" s="124">
        <f>IF(L167="nulová",#REF!,0)</f>
        <v>0</v>
      </c>
      <c r="BH167" s="14" t="s">
        <v>65</v>
      </c>
      <c r="BI167" s="124" t="e">
        <f>ROUND(#REF!*H167,2)</f>
        <v>#REF!</v>
      </c>
      <c r="BJ167" s="14" t="s">
        <v>143</v>
      </c>
      <c r="BK167" s="123" t="s">
        <v>1320</v>
      </c>
    </row>
    <row r="168" spans="1:63" s="2" customFormat="1" ht="16.5" customHeight="1" x14ac:dyDescent="0.2">
      <c r="A168" s="25"/>
      <c r="B168" s="112"/>
      <c r="C168" s="126" t="s">
        <v>290</v>
      </c>
      <c r="D168" s="126" t="s">
        <v>242</v>
      </c>
      <c r="E168" s="127" t="s">
        <v>1321</v>
      </c>
      <c r="F168" s="128" t="s">
        <v>1322</v>
      </c>
      <c r="G168" s="129" t="s">
        <v>178</v>
      </c>
      <c r="H168" s="130">
        <v>9.7620000000000005</v>
      </c>
      <c r="I168" s="131"/>
      <c r="J168" s="132"/>
      <c r="K168" s="133" t="s">
        <v>1</v>
      </c>
      <c r="L168" s="134" t="s">
        <v>37</v>
      </c>
      <c r="M168" s="121">
        <v>0</v>
      </c>
      <c r="N168" s="121">
        <f t="shared" si="3"/>
        <v>0</v>
      </c>
      <c r="O168" s="121">
        <v>0.17599999999999999</v>
      </c>
      <c r="P168" s="121">
        <f t="shared" si="4"/>
        <v>1.7181120000000001</v>
      </c>
      <c r="Q168" s="121">
        <v>0</v>
      </c>
      <c r="R168" s="122">
        <f t="shared" si="5"/>
        <v>0</v>
      </c>
      <c r="S168" s="25"/>
      <c r="T168" s="25"/>
      <c r="U168" s="25"/>
      <c r="V168" s="25"/>
      <c r="W168" s="25"/>
      <c r="X168" s="25"/>
      <c r="Y168" s="25"/>
      <c r="Z168" s="25"/>
      <c r="AA168" s="25"/>
      <c r="AB168" s="25"/>
      <c r="AC168" s="25"/>
      <c r="AP168" s="123" t="s">
        <v>890</v>
      </c>
      <c r="AR168" s="123" t="s">
        <v>242</v>
      </c>
      <c r="AS168" s="123" t="s">
        <v>67</v>
      </c>
      <c r="AW168" s="14" t="s">
        <v>144</v>
      </c>
      <c r="BC168" s="124" t="e">
        <f>IF(L168="základní",#REF!,0)</f>
        <v>#REF!</v>
      </c>
      <c r="BD168" s="124">
        <f>IF(L168="snížená",#REF!,0)</f>
        <v>0</v>
      </c>
      <c r="BE168" s="124">
        <f>IF(L168="zákl. přenesená",#REF!,0)</f>
        <v>0</v>
      </c>
      <c r="BF168" s="124">
        <f>IF(L168="sníž. přenesená",#REF!,0)</f>
        <v>0</v>
      </c>
      <c r="BG168" s="124">
        <f>IF(L168="nulová",#REF!,0)</f>
        <v>0</v>
      </c>
      <c r="BH168" s="14" t="s">
        <v>65</v>
      </c>
      <c r="BI168" s="124" t="e">
        <f>ROUND(#REF!*H168,2)</f>
        <v>#REF!</v>
      </c>
      <c r="BJ168" s="14" t="s">
        <v>890</v>
      </c>
      <c r="BK168" s="123" t="s">
        <v>1323</v>
      </c>
    </row>
    <row r="169" spans="1:63" s="2" customFormat="1" ht="33" customHeight="1" x14ac:dyDescent="0.2">
      <c r="A169" s="25"/>
      <c r="B169" s="112"/>
      <c r="C169" s="113" t="s">
        <v>294</v>
      </c>
      <c r="D169" s="113" t="s">
        <v>145</v>
      </c>
      <c r="E169" s="114" t="s">
        <v>1324</v>
      </c>
      <c r="F169" s="115" t="s">
        <v>1325</v>
      </c>
      <c r="G169" s="116" t="s">
        <v>178</v>
      </c>
      <c r="H169" s="117">
        <v>401.161</v>
      </c>
      <c r="I169" s="118"/>
      <c r="J169" s="26"/>
      <c r="K169" s="119" t="s">
        <v>1</v>
      </c>
      <c r="L169" s="120" t="s">
        <v>37</v>
      </c>
      <c r="M169" s="121">
        <v>0.58499999999999996</v>
      </c>
      <c r="N169" s="121">
        <f t="shared" si="3"/>
        <v>234.67918499999999</v>
      </c>
      <c r="O169" s="121">
        <v>0.14610000000000001</v>
      </c>
      <c r="P169" s="121">
        <f t="shared" si="4"/>
        <v>58.609622100000003</v>
      </c>
      <c r="Q169" s="121">
        <v>0</v>
      </c>
      <c r="R169" s="122">
        <f t="shared" si="5"/>
        <v>0</v>
      </c>
      <c r="S169" s="25"/>
      <c r="T169" s="25"/>
      <c r="U169" s="25"/>
      <c r="V169" s="25"/>
      <c r="W169" s="25"/>
      <c r="X169" s="25"/>
      <c r="Y169" s="25"/>
      <c r="Z169" s="25"/>
      <c r="AA169" s="25"/>
      <c r="AB169" s="25"/>
      <c r="AC169" s="25"/>
      <c r="AP169" s="123" t="s">
        <v>143</v>
      </c>
      <c r="AR169" s="123" t="s">
        <v>145</v>
      </c>
      <c r="AS169" s="123" t="s">
        <v>67</v>
      </c>
      <c r="AW169" s="14" t="s">
        <v>144</v>
      </c>
      <c r="BC169" s="124" t="e">
        <f>IF(L169="základní",#REF!,0)</f>
        <v>#REF!</v>
      </c>
      <c r="BD169" s="124">
        <f>IF(L169="snížená",#REF!,0)</f>
        <v>0</v>
      </c>
      <c r="BE169" s="124">
        <f>IF(L169="zákl. přenesená",#REF!,0)</f>
        <v>0</v>
      </c>
      <c r="BF169" s="124">
        <f>IF(L169="sníž. přenesená",#REF!,0)</f>
        <v>0</v>
      </c>
      <c r="BG169" s="124">
        <f>IF(L169="nulová",#REF!,0)</f>
        <v>0</v>
      </c>
      <c r="BH169" s="14" t="s">
        <v>65</v>
      </c>
      <c r="BI169" s="124" t="e">
        <f>ROUND(#REF!*H169,2)</f>
        <v>#REF!</v>
      </c>
      <c r="BJ169" s="14" t="s">
        <v>143</v>
      </c>
      <c r="BK169" s="123" t="s">
        <v>1326</v>
      </c>
    </row>
    <row r="170" spans="1:63" s="2" customFormat="1" ht="16.5" customHeight="1" x14ac:dyDescent="0.2">
      <c r="A170" s="25"/>
      <c r="B170" s="112"/>
      <c r="C170" s="126" t="s">
        <v>298</v>
      </c>
      <c r="D170" s="126" t="s">
        <v>242</v>
      </c>
      <c r="E170" s="127" t="s">
        <v>1327</v>
      </c>
      <c r="F170" s="128" t="s">
        <v>1328</v>
      </c>
      <c r="G170" s="129" t="s">
        <v>178</v>
      </c>
      <c r="H170" s="130">
        <v>21.766999999999999</v>
      </c>
      <c r="I170" s="131"/>
      <c r="J170" s="132"/>
      <c r="K170" s="133" t="s">
        <v>1</v>
      </c>
      <c r="L170" s="134" t="s">
        <v>37</v>
      </c>
      <c r="M170" s="121">
        <v>0</v>
      </c>
      <c r="N170" s="121">
        <f t="shared" si="3"/>
        <v>0</v>
      </c>
      <c r="O170" s="121">
        <v>0.13200000000000001</v>
      </c>
      <c r="P170" s="121">
        <f t="shared" si="4"/>
        <v>2.8732440000000001</v>
      </c>
      <c r="Q170" s="121">
        <v>0</v>
      </c>
      <c r="R170" s="122">
        <f t="shared" si="5"/>
        <v>0</v>
      </c>
      <c r="S170" s="25"/>
      <c r="T170" s="25"/>
      <c r="U170" s="25"/>
      <c r="V170" s="25"/>
      <c r="W170" s="25"/>
      <c r="X170" s="25"/>
      <c r="Y170" s="25"/>
      <c r="Z170" s="25"/>
      <c r="AA170" s="25"/>
      <c r="AB170" s="25"/>
      <c r="AC170" s="25"/>
      <c r="AP170" s="123" t="s">
        <v>180</v>
      </c>
      <c r="AR170" s="123" t="s">
        <v>242</v>
      </c>
      <c r="AS170" s="123" t="s">
        <v>67</v>
      </c>
      <c r="AW170" s="14" t="s">
        <v>144</v>
      </c>
      <c r="BC170" s="124" t="e">
        <f>IF(L170="základní",#REF!,0)</f>
        <v>#REF!</v>
      </c>
      <c r="BD170" s="124">
        <f>IF(L170="snížená",#REF!,0)</f>
        <v>0</v>
      </c>
      <c r="BE170" s="124">
        <f>IF(L170="zákl. přenesená",#REF!,0)</f>
        <v>0</v>
      </c>
      <c r="BF170" s="124">
        <f>IF(L170="sníž. přenesená",#REF!,0)</f>
        <v>0</v>
      </c>
      <c r="BG170" s="124">
        <f>IF(L170="nulová",#REF!,0)</f>
        <v>0</v>
      </c>
      <c r="BH170" s="14" t="s">
        <v>65</v>
      </c>
      <c r="BI170" s="124" t="e">
        <f>ROUND(#REF!*H170,2)</f>
        <v>#REF!</v>
      </c>
      <c r="BJ170" s="14" t="s">
        <v>143</v>
      </c>
      <c r="BK170" s="123" t="s">
        <v>1329</v>
      </c>
    </row>
    <row r="171" spans="1:63" s="2" customFormat="1" ht="33" customHeight="1" x14ac:dyDescent="0.2">
      <c r="A171" s="25"/>
      <c r="B171" s="112"/>
      <c r="C171" s="126" t="s">
        <v>302</v>
      </c>
      <c r="D171" s="126" t="s">
        <v>242</v>
      </c>
      <c r="E171" s="127" t="s">
        <v>1330</v>
      </c>
      <c r="F171" s="128" t="s">
        <v>1331</v>
      </c>
      <c r="G171" s="129" t="s">
        <v>178</v>
      </c>
      <c r="H171" s="130">
        <v>419.51</v>
      </c>
      <c r="I171" s="131"/>
      <c r="J171" s="132"/>
      <c r="K171" s="133" t="s">
        <v>1</v>
      </c>
      <c r="L171" s="134" t="s">
        <v>37</v>
      </c>
      <c r="M171" s="121">
        <v>0</v>
      </c>
      <c r="N171" s="121">
        <f t="shared" si="3"/>
        <v>0</v>
      </c>
      <c r="O171" s="121">
        <v>0.153</v>
      </c>
      <c r="P171" s="121">
        <f t="shared" si="4"/>
        <v>64.185029999999998</v>
      </c>
      <c r="Q171" s="121">
        <v>0</v>
      </c>
      <c r="R171" s="122">
        <f t="shared" si="5"/>
        <v>0</v>
      </c>
      <c r="S171" s="25"/>
      <c r="T171" s="25"/>
      <c r="U171" s="25"/>
      <c r="V171" s="25"/>
      <c r="W171" s="25"/>
      <c r="X171" s="25"/>
      <c r="Y171" s="25"/>
      <c r="Z171" s="25"/>
      <c r="AA171" s="25"/>
      <c r="AB171" s="25"/>
      <c r="AC171" s="25"/>
      <c r="AP171" s="123" t="s">
        <v>180</v>
      </c>
      <c r="AR171" s="123" t="s">
        <v>242</v>
      </c>
      <c r="AS171" s="123" t="s">
        <v>67</v>
      </c>
      <c r="AW171" s="14" t="s">
        <v>144</v>
      </c>
      <c r="BC171" s="124" t="e">
        <f>IF(L171="základní",#REF!,0)</f>
        <v>#REF!</v>
      </c>
      <c r="BD171" s="124">
        <f>IF(L171="snížená",#REF!,0)</f>
        <v>0</v>
      </c>
      <c r="BE171" s="124">
        <f>IF(L171="zákl. přenesená",#REF!,0)</f>
        <v>0</v>
      </c>
      <c r="BF171" s="124">
        <f>IF(L171="sníž. přenesená",#REF!,0)</f>
        <v>0</v>
      </c>
      <c r="BG171" s="124">
        <f>IF(L171="nulová",#REF!,0)</f>
        <v>0</v>
      </c>
      <c r="BH171" s="14" t="s">
        <v>65</v>
      </c>
      <c r="BI171" s="124" t="e">
        <f>ROUND(#REF!*H171,2)</f>
        <v>#REF!</v>
      </c>
      <c r="BJ171" s="14" t="s">
        <v>143</v>
      </c>
      <c r="BK171" s="123" t="s">
        <v>1332</v>
      </c>
    </row>
    <row r="172" spans="1:63" s="2" customFormat="1" ht="24.2" customHeight="1" x14ac:dyDescent="0.2">
      <c r="A172" s="25"/>
      <c r="B172" s="112"/>
      <c r="C172" s="126" t="s">
        <v>306</v>
      </c>
      <c r="D172" s="126" t="s">
        <v>242</v>
      </c>
      <c r="E172" s="127" t="s">
        <v>1333</v>
      </c>
      <c r="F172" s="128" t="s">
        <v>1334</v>
      </c>
      <c r="G172" s="129" t="s">
        <v>178</v>
      </c>
      <c r="H172" s="130">
        <v>8.3979999999999997</v>
      </c>
      <c r="I172" s="131"/>
      <c r="J172" s="132"/>
      <c r="K172" s="133" t="s">
        <v>1</v>
      </c>
      <c r="L172" s="134" t="s">
        <v>37</v>
      </c>
      <c r="M172" s="121">
        <v>0</v>
      </c>
      <c r="N172" s="121">
        <f t="shared" si="3"/>
        <v>0</v>
      </c>
      <c r="O172" s="121">
        <v>0.17499999999999999</v>
      </c>
      <c r="P172" s="121">
        <f t="shared" si="4"/>
        <v>1.4696499999999999</v>
      </c>
      <c r="Q172" s="121">
        <v>0</v>
      </c>
      <c r="R172" s="122">
        <f t="shared" si="5"/>
        <v>0</v>
      </c>
      <c r="S172" s="25"/>
      <c r="T172" s="25"/>
      <c r="U172" s="25"/>
      <c r="V172" s="25"/>
      <c r="W172" s="25"/>
      <c r="X172" s="25"/>
      <c r="Y172" s="25"/>
      <c r="Z172" s="25"/>
      <c r="AA172" s="25"/>
      <c r="AB172" s="25"/>
      <c r="AC172" s="25"/>
      <c r="AP172" s="123" t="s">
        <v>180</v>
      </c>
      <c r="AR172" s="123" t="s">
        <v>242</v>
      </c>
      <c r="AS172" s="123" t="s">
        <v>67</v>
      </c>
      <c r="AW172" s="14" t="s">
        <v>144</v>
      </c>
      <c r="BC172" s="124" t="e">
        <f>IF(L172="základní",#REF!,0)</f>
        <v>#REF!</v>
      </c>
      <c r="BD172" s="124">
        <f>IF(L172="snížená",#REF!,0)</f>
        <v>0</v>
      </c>
      <c r="BE172" s="124">
        <f>IF(L172="zákl. přenesená",#REF!,0)</f>
        <v>0</v>
      </c>
      <c r="BF172" s="124">
        <f>IF(L172="sníž. přenesená",#REF!,0)</f>
        <v>0</v>
      </c>
      <c r="BG172" s="124">
        <f>IF(L172="nulová",#REF!,0)</f>
        <v>0</v>
      </c>
      <c r="BH172" s="14" t="s">
        <v>65</v>
      </c>
      <c r="BI172" s="124" t="e">
        <f>ROUND(#REF!*H172,2)</f>
        <v>#REF!</v>
      </c>
      <c r="BJ172" s="14" t="s">
        <v>143</v>
      </c>
      <c r="BK172" s="123" t="s">
        <v>1335</v>
      </c>
    </row>
    <row r="173" spans="1:63" s="2" customFormat="1" ht="24.2" customHeight="1" x14ac:dyDescent="0.2">
      <c r="A173" s="25"/>
      <c r="B173" s="112"/>
      <c r="C173" s="113" t="s">
        <v>310</v>
      </c>
      <c r="D173" s="113" t="s">
        <v>145</v>
      </c>
      <c r="E173" s="114" t="s">
        <v>1336</v>
      </c>
      <c r="F173" s="115" t="s">
        <v>1337</v>
      </c>
      <c r="G173" s="116" t="s">
        <v>178</v>
      </c>
      <c r="H173" s="117">
        <v>401.161</v>
      </c>
      <c r="I173" s="118"/>
      <c r="J173" s="26"/>
      <c r="K173" s="119" t="s">
        <v>1</v>
      </c>
      <c r="L173" s="120" t="s">
        <v>37</v>
      </c>
      <c r="M173" s="121">
        <v>2.8000000000000001E-2</v>
      </c>
      <c r="N173" s="121">
        <f t="shared" si="3"/>
        <v>11.232508000000001</v>
      </c>
      <c r="O173" s="121">
        <v>0.39600000000000002</v>
      </c>
      <c r="P173" s="121">
        <f t="shared" si="4"/>
        <v>158.859756</v>
      </c>
      <c r="Q173" s="121">
        <v>0</v>
      </c>
      <c r="R173" s="122">
        <f t="shared" si="5"/>
        <v>0</v>
      </c>
      <c r="S173" s="25"/>
      <c r="T173" s="25"/>
      <c r="U173" s="25"/>
      <c r="V173" s="25"/>
      <c r="W173" s="25"/>
      <c r="X173" s="25"/>
      <c r="Y173" s="25"/>
      <c r="Z173" s="25"/>
      <c r="AA173" s="25"/>
      <c r="AB173" s="25"/>
      <c r="AC173" s="25"/>
      <c r="AP173" s="123" t="s">
        <v>143</v>
      </c>
      <c r="AR173" s="123" t="s">
        <v>145</v>
      </c>
      <c r="AS173" s="123" t="s">
        <v>67</v>
      </c>
      <c r="AW173" s="14" t="s">
        <v>144</v>
      </c>
      <c r="BC173" s="124" t="e">
        <f>IF(L173="základní",#REF!,0)</f>
        <v>#REF!</v>
      </c>
      <c r="BD173" s="124">
        <f>IF(L173="snížená",#REF!,0)</f>
        <v>0</v>
      </c>
      <c r="BE173" s="124">
        <f>IF(L173="zákl. přenesená",#REF!,0)</f>
        <v>0</v>
      </c>
      <c r="BF173" s="124">
        <f>IF(L173="sníž. přenesená",#REF!,0)</f>
        <v>0</v>
      </c>
      <c r="BG173" s="124">
        <f>IF(L173="nulová",#REF!,0)</f>
        <v>0</v>
      </c>
      <c r="BH173" s="14" t="s">
        <v>65</v>
      </c>
      <c r="BI173" s="124" t="e">
        <f>ROUND(#REF!*H173,2)</f>
        <v>#REF!</v>
      </c>
      <c r="BJ173" s="14" t="s">
        <v>143</v>
      </c>
      <c r="BK173" s="123" t="s">
        <v>1338</v>
      </c>
    </row>
    <row r="174" spans="1:63" s="2" customFormat="1" ht="24.2" customHeight="1" x14ac:dyDescent="0.2">
      <c r="A174" s="25"/>
      <c r="B174" s="112"/>
      <c r="C174" s="113" t="s">
        <v>314</v>
      </c>
      <c r="D174" s="113" t="s">
        <v>145</v>
      </c>
      <c r="E174" s="114" t="s">
        <v>1339</v>
      </c>
      <c r="F174" s="115" t="s">
        <v>1340</v>
      </c>
      <c r="G174" s="116" t="s">
        <v>178</v>
      </c>
      <c r="H174" s="117">
        <v>401.161</v>
      </c>
      <c r="I174" s="118"/>
      <c r="J174" s="26"/>
      <c r="K174" s="119" t="s">
        <v>1</v>
      </c>
      <c r="L174" s="120" t="s">
        <v>37</v>
      </c>
      <c r="M174" s="121">
        <v>2.4E-2</v>
      </c>
      <c r="N174" s="121">
        <f t="shared" si="3"/>
        <v>9.6278640000000006</v>
      </c>
      <c r="O174" s="121">
        <v>0.106</v>
      </c>
      <c r="P174" s="121">
        <f t="shared" si="4"/>
        <v>42.523066</v>
      </c>
      <c r="Q174" s="121">
        <v>0</v>
      </c>
      <c r="R174" s="122">
        <f t="shared" si="5"/>
        <v>0</v>
      </c>
      <c r="S174" s="25"/>
      <c r="T174" s="25"/>
      <c r="U174" s="25"/>
      <c r="V174" s="25"/>
      <c r="W174" s="25"/>
      <c r="X174" s="25"/>
      <c r="Y174" s="25"/>
      <c r="Z174" s="25"/>
      <c r="AA174" s="25"/>
      <c r="AB174" s="25"/>
      <c r="AC174" s="25"/>
      <c r="AP174" s="123" t="s">
        <v>143</v>
      </c>
      <c r="AR174" s="123" t="s">
        <v>145</v>
      </c>
      <c r="AS174" s="123" t="s">
        <v>67</v>
      </c>
      <c r="AW174" s="14" t="s">
        <v>144</v>
      </c>
      <c r="BC174" s="124" t="e">
        <f>IF(L174="základní",#REF!,0)</f>
        <v>#REF!</v>
      </c>
      <c r="BD174" s="124">
        <f>IF(L174="snížená",#REF!,0)</f>
        <v>0</v>
      </c>
      <c r="BE174" s="124">
        <f>IF(L174="zákl. přenesená",#REF!,0)</f>
        <v>0</v>
      </c>
      <c r="BF174" s="124">
        <f>IF(L174="sníž. přenesená",#REF!,0)</f>
        <v>0</v>
      </c>
      <c r="BG174" s="124">
        <f>IF(L174="nulová",#REF!,0)</f>
        <v>0</v>
      </c>
      <c r="BH174" s="14" t="s">
        <v>65</v>
      </c>
      <c r="BI174" s="124" t="e">
        <f>ROUND(#REF!*H174,2)</f>
        <v>#REF!</v>
      </c>
      <c r="BJ174" s="14" t="s">
        <v>143</v>
      </c>
      <c r="BK174" s="123" t="s">
        <v>1341</v>
      </c>
    </row>
    <row r="175" spans="1:63" s="2" customFormat="1" ht="33" customHeight="1" x14ac:dyDescent="0.2">
      <c r="A175" s="25"/>
      <c r="B175" s="112"/>
      <c r="C175" s="113" t="s">
        <v>318</v>
      </c>
      <c r="D175" s="113" t="s">
        <v>145</v>
      </c>
      <c r="E175" s="114" t="s">
        <v>1342</v>
      </c>
      <c r="F175" s="115" t="s">
        <v>1343</v>
      </c>
      <c r="G175" s="116" t="s">
        <v>198</v>
      </c>
      <c r="H175" s="117">
        <v>58.341999999999999</v>
      </c>
      <c r="I175" s="118"/>
      <c r="J175" s="26"/>
      <c r="K175" s="119" t="s">
        <v>1</v>
      </c>
      <c r="L175" s="120" t="s">
        <v>37</v>
      </c>
      <c r="M175" s="121">
        <v>0.23899999999999999</v>
      </c>
      <c r="N175" s="121">
        <f t="shared" si="3"/>
        <v>13.943738</v>
      </c>
      <c r="O175" s="121">
        <v>0.1295</v>
      </c>
      <c r="P175" s="121">
        <f t="shared" si="4"/>
        <v>7.5552890000000001</v>
      </c>
      <c r="Q175" s="121">
        <v>0</v>
      </c>
      <c r="R175" s="122">
        <f t="shared" si="5"/>
        <v>0</v>
      </c>
      <c r="S175" s="25"/>
      <c r="T175" s="25"/>
      <c r="U175" s="25"/>
      <c r="V175" s="25"/>
      <c r="W175" s="25"/>
      <c r="X175" s="25"/>
      <c r="Y175" s="25"/>
      <c r="Z175" s="25"/>
      <c r="AA175" s="25"/>
      <c r="AB175" s="25"/>
      <c r="AC175" s="25"/>
      <c r="AP175" s="123" t="s">
        <v>143</v>
      </c>
      <c r="AR175" s="123" t="s">
        <v>145</v>
      </c>
      <c r="AS175" s="123" t="s">
        <v>67</v>
      </c>
      <c r="AW175" s="14" t="s">
        <v>144</v>
      </c>
      <c r="BC175" s="124" t="e">
        <f>IF(L175="základní",#REF!,0)</f>
        <v>#REF!</v>
      </c>
      <c r="BD175" s="124">
        <f>IF(L175="snížená",#REF!,0)</f>
        <v>0</v>
      </c>
      <c r="BE175" s="124">
        <f>IF(L175="zákl. přenesená",#REF!,0)</f>
        <v>0</v>
      </c>
      <c r="BF175" s="124">
        <f>IF(L175="sníž. přenesená",#REF!,0)</f>
        <v>0</v>
      </c>
      <c r="BG175" s="124">
        <f>IF(L175="nulová",#REF!,0)</f>
        <v>0</v>
      </c>
      <c r="BH175" s="14" t="s">
        <v>65</v>
      </c>
      <c r="BI175" s="124" t="e">
        <f>ROUND(#REF!*H175,2)</f>
        <v>#REF!</v>
      </c>
      <c r="BJ175" s="14" t="s">
        <v>143</v>
      </c>
      <c r="BK175" s="123" t="s">
        <v>1344</v>
      </c>
    </row>
    <row r="176" spans="1:63" s="2" customFormat="1" ht="16.5" customHeight="1" x14ac:dyDescent="0.2">
      <c r="A176" s="25"/>
      <c r="B176" s="112"/>
      <c r="C176" s="126" t="s">
        <v>322</v>
      </c>
      <c r="D176" s="126" t="s">
        <v>242</v>
      </c>
      <c r="E176" s="127" t="s">
        <v>1345</v>
      </c>
      <c r="F176" s="128" t="s">
        <v>1346</v>
      </c>
      <c r="G176" s="129" t="s">
        <v>198</v>
      </c>
      <c r="H176" s="130">
        <v>64.176000000000002</v>
      </c>
      <c r="I176" s="131"/>
      <c r="J176" s="132"/>
      <c r="K176" s="133" t="s">
        <v>1</v>
      </c>
      <c r="L176" s="134" t="s">
        <v>37</v>
      </c>
      <c r="M176" s="121">
        <v>0</v>
      </c>
      <c r="N176" s="121">
        <f t="shared" si="3"/>
        <v>0</v>
      </c>
      <c r="O176" s="121">
        <v>5.6120000000000003E-2</v>
      </c>
      <c r="P176" s="121">
        <f t="shared" si="4"/>
        <v>3.6015571200000003</v>
      </c>
      <c r="Q176" s="121">
        <v>0</v>
      </c>
      <c r="R176" s="122">
        <f t="shared" si="5"/>
        <v>0</v>
      </c>
      <c r="S176" s="25"/>
      <c r="T176" s="25"/>
      <c r="U176" s="25"/>
      <c r="V176" s="25"/>
      <c r="W176" s="25"/>
      <c r="X176" s="25"/>
      <c r="Y176" s="25"/>
      <c r="Z176" s="25"/>
      <c r="AA176" s="25"/>
      <c r="AB176" s="25"/>
      <c r="AC176" s="25"/>
      <c r="AP176" s="123" t="s">
        <v>180</v>
      </c>
      <c r="AR176" s="123" t="s">
        <v>242</v>
      </c>
      <c r="AS176" s="123" t="s">
        <v>67</v>
      </c>
      <c r="AW176" s="14" t="s">
        <v>144</v>
      </c>
      <c r="BC176" s="124" t="e">
        <f>IF(L176="základní",#REF!,0)</f>
        <v>#REF!</v>
      </c>
      <c r="BD176" s="124">
        <f>IF(L176="snížená",#REF!,0)</f>
        <v>0</v>
      </c>
      <c r="BE176" s="124">
        <f>IF(L176="zákl. přenesená",#REF!,0)</f>
        <v>0</v>
      </c>
      <c r="BF176" s="124">
        <f>IF(L176="sníž. přenesená",#REF!,0)</f>
        <v>0</v>
      </c>
      <c r="BG176" s="124">
        <f>IF(L176="nulová",#REF!,0)</f>
        <v>0</v>
      </c>
      <c r="BH176" s="14" t="s">
        <v>65</v>
      </c>
      <c r="BI176" s="124" t="e">
        <f>ROUND(#REF!*H176,2)</f>
        <v>#REF!</v>
      </c>
      <c r="BJ176" s="14" t="s">
        <v>143</v>
      </c>
      <c r="BK176" s="123" t="s">
        <v>1347</v>
      </c>
    </row>
    <row r="177" spans="1:63" s="12" customFormat="1" ht="22.9" customHeight="1" x14ac:dyDescent="0.2">
      <c r="B177" s="103"/>
      <c r="D177" s="104" t="s">
        <v>56</v>
      </c>
      <c r="E177" s="125" t="s">
        <v>180</v>
      </c>
      <c r="F177" s="125" t="s">
        <v>1348</v>
      </c>
      <c r="J177" s="103"/>
      <c r="K177" s="106"/>
      <c r="L177" s="107"/>
      <c r="M177" s="107"/>
      <c r="N177" s="108">
        <f>SUM(N178:N192)</f>
        <v>9.6404389999999989</v>
      </c>
      <c r="O177" s="107"/>
      <c r="P177" s="108">
        <f>SUM(P178:P192)</f>
        <v>2.17673081</v>
      </c>
      <c r="Q177" s="107"/>
      <c r="R177" s="109">
        <f>SUM(R178:R192)</f>
        <v>0.23984819999999998</v>
      </c>
      <c r="AP177" s="104" t="s">
        <v>65</v>
      </c>
      <c r="AR177" s="110" t="s">
        <v>56</v>
      </c>
      <c r="AS177" s="110" t="s">
        <v>65</v>
      </c>
      <c r="AW177" s="104" t="s">
        <v>144</v>
      </c>
      <c r="BI177" s="111" t="e">
        <f>SUM(BI178:BI192)</f>
        <v>#REF!</v>
      </c>
    </row>
    <row r="178" spans="1:63" s="2" customFormat="1" ht="24.2" customHeight="1" x14ac:dyDescent="0.2">
      <c r="A178" s="25"/>
      <c r="B178" s="112"/>
      <c r="C178" s="113" t="s">
        <v>326</v>
      </c>
      <c r="D178" s="113" t="s">
        <v>145</v>
      </c>
      <c r="E178" s="114" t="s">
        <v>1349</v>
      </c>
      <c r="F178" s="115" t="s">
        <v>1350</v>
      </c>
      <c r="G178" s="116" t="s">
        <v>198</v>
      </c>
      <c r="H178" s="117">
        <v>16.648</v>
      </c>
      <c r="I178" s="118"/>
      <c r="J178" s="26"/>
      <c r="K178" s="119" t="s">
        <v>1</v>
      </c>
      <c r="L178" s="120" t="s">
        <v>37</v>
      </c>
      <c r="M178" s="121">
        <v>0.05</v>
      </c>
      <c r="N178" s="121">
        <f t="shared" ref="N178:N192" si="6">M178*H178</f>
        <v>0.83240000000000003</v>
      </c>
      <c r="O178" s="121">
        <v>8.0999999999999996E-4</v>
      </c>
      <c r="P178" s="121">
        <f t="shared" ref="P178:P192" si="7">O178*H178</f>
        <v>1.3484879999999999E-2</v>
      </c>
      <c r="Q178" s="121">
        <v>0</v>
      </c>
      <c r="R178" s="122">
        <f t="shared" ref="R178:R192" si="8">Q178*H178</f>
        <v>0</v>
      </c>
      <c r="S178" s="25"/>
      <c r="T178" s="25"/>
      <c r="U178" s="25"/>
      <c r="V178" s="25"/>
      <c r="W178" s="25"/>
      <c r="X178" s="25"/>
      <c r="Y178" s="25"/>
      <c r="Z178" s="25"/>
      <c r="AA178" s="25"/>
      <c r="AB178" s="25"/>
      <c r="AC178" s="25"/>
      <c r="AP178" s="123" t="s">
        <v>143</v>
      </c>
      <c r="AR178" s="123" t="s">
        <v>145</v>
      </c>
      <c r="AS178" s="123" t="s">
        <v>67</v>
      </c>
      <c r="AW178" s="14" t="s">
        <v>144</v>
      </c>
      <c r="BC178" s="124" t="e">
        <f>IF(L178="základní",#REF!,0)</f>
        <v>#REF!</v>
      </c>
      <c r="BD178" s="124">
        <f>IF(L178="snížená",#REF!,0)</f>
        <v>0</v>
      </c>
      <c r="BE178" s="124">
        <f>IF(L178="zákl. přenesená",#REF!,0)</f>
        <v>0</v>
      </c>
      <c r="BF178" s="124">
        <f>IF(L178="sníž. přenesená",#REF!,0)</f>
        <v>0</v>
      </c>
      <c r="BG178" s="124">
        <f>IF(L178="nulová",#REF!,0)</f>
        <v>0</v>
      </c>
      <c r="BH178" s="14" t="s">
        <v>65</v>
      </c>
      <c r="BI178" s="124" t="e">
        <f>ROUND(#REF!*H178,2)</f>
        <v>#REF!</v>
      </c>
      <c r="BJ178" s="14" t="s">
        <v>143</v>
      </c>
      <c r="BK178" s="123" t="s">
        <v>1351</v>
      </c>
    </row>
    <row r="179" spans="1:63" s="2" customFormat="1" ht="16.5" customHeight="1" x14ac:dyDescent="0.2">
      <c r="A179" s="25"/>
      <c r="B179" s="112"/>
      <c r="C179" s="113" t="s">
        <v>330</v>
      </c>
      <c r="D179" s="113" t="s">
        <v>145</v>
      </c>
      <c r="E179" s="114" t="s">
        <v>1352</v>
      </c>
      <c r="F179" s="115" t="s">
        <v>1353</v>
      </c>
      <c r="G179" s="116" t="s">
        <v>162</v>
      </c>
      <c r="H179" s="117">
        <v>1.5129999999999999</v>
      </c>
      <c r="I179" s="118"/>
      <c r="J179" s="26"/>
      <c r="K179" s="119" t="s">
        <v>1</v>
      </c>
      <c r="L179" s="120" t="s">
        <v>37</v>
      </c>
      <c r="M179" s="121">
        <v>3.3000000000000002E-2</v>
      </c>
      <c r="N179" s="121">
        <f t="shared" si="6"/>
        <v>4.9929000000000001E-2</v>
      </c>
      <c r="O179" s="121">
        <v>1.4999999999999999E-4</v>
      </c>
      <c r="P179" s="121">
        <f t="shared" si="7"/>
        <v>2.2694999999999996E-4</v>
      </c>
      <c r="Q179" s="121">
        <v>0</v>
      </c>
      <c r="R179" s="122">
        <f t="shared" si="8"/>
        <v>0</v>
      </c>
      <c r="S179" s="25"/>
      <c r="T179" s="25"/>
      <c r="U179" s="25"/>
      <c r="V179" s="25"/>
      <c r="W179" s="25"/>
      <c r="X179" s="25"/>
      <c r="Y179" s="25"/>
      <c r="Z179" s="25"/>
      <c r="AA179" s="25"/>
      <c r="AB179" s="25"/>
      <c r="AC179" s="25"/>
      <c r="AP179" s="123" t="s">
        <v>143</v>
      </c>
      <c r="AR179" s="123" t="s">
        <v>145</v>
      </c>
      <c r="AS179" s="123" t="s">
        <v>67</v>
      </c>
      <c r="AW179" s="14" t="s">
        <v>144</v>
      </c>
      <c r="BC179" s="124" t="e">
        <f>IF(L179="základní",#REF!,0)</f>
        <v>#REF!</v>
      </c>
      <c r="BD179" s="124">
        <f>IF(L179="snížená",#REF!,0)</f>
        <v>0</v>
      </c>
      <c r="BE179" s="124">
        <f>IF(L179="zákl. přenesená",#REF!,0)</f>
        <v>0</v>
      </c>
      <c r="BF179" s="124">
        <f>IF(L179="sníž. přenesená",#REF!,0)</f>
        <v>0</v>
      </c>
      <c r="BG179" s="124">
        <f>IF(L179="nulová",#REF!,0)</f>
        <v>0</v>
      </c>
      <c r="BH179" s="14" t="s">
        <v>65</v>
      </c>
      <c r="BI179" s="124" t="e">
        <f>ROUND(#REF!*H179,2)</f>
        <v>#REF!</v>
      </c>
      <c r="BJ179" s="14" t="s">
        <v>143</v>
      </c>
      <c r="BK179" s="123" t="s">
        <v>1354</v>
      </c>
    </row>
    <row r="180" spans="1:63" s="2" customFormat="1" ht="21.75" customHeight="1" x14ac:dyDescent="0.2">
      <c r="A180" s="25"/>
      <c r="B180" s="112"/>
      <c r="C180" s="113" t="s">
        <v>332</v>
      </c>
      <c r="D180" s="113" t="s">
        <v>145</v>
      </c>
      <c r="E180" s="114" t="s">
        <v>1355</v>
      </c>
      <c r="F180" s="115" t="s">
        <v>1356</v>
      </c>
      <c r="G180" s="116" t="s">
        <v>162</v>
      </c>
      <c r="H180" s="117">
        <v>6.81</v>
      </c>
      <c r="I180" s="118"/>
      <c r="J180" s="26"/>
      <c r="K180" s="119" t="s">
        <v>1</v>
      </c>
      <c r="L180" s="120" t="s">
        <v>37</v>
      </c>
      <c r="M180" s="121">
        <v>0.56399999999999995</v>
      </c>
      <c r="N180" s="121">
        <f t="shared" si="6"/>
        <v>3.8408399999999996</v>
      </c>
      <c r="O180" s="121">
        <v>0</v>
      </c>
      <c r="P180" s="121">
        <f t="shared" si="7"/>
        <v>0</v>
      </c>
      <c r="Q180" s="121">
        <v>3.5220000000000001E-2</v>
      </c>
      <c r="R180" s="122">
        <f t="shared" si="8"/>
        <v>0.23984819999999998</v>
      </c>
      <c r="S180" s="25"/>
      <c r="T180" s="25"/>
      <c r="U180" s="25"/>
      <c r="V180" s="25"/>
      <c r="W180" s="25"/>
      <c r="X180" s="25"/>
      <c r="Y180" s="25"/>
      <c r="Z180" s="25"/>
      <c r="AA180" s="25"/>
      <c r="AB180" s="25"/>
      <c r="AC180" s="25"/>
      <c r="AP180" s="123" t="s">
        <v>143</v>
      </c>
      <c r="AR180" s="123" t="s">
        <v>145</v>
      </c>
      <c r="AS180" s="123" t="s">
        <v>67</v>
      </c>
      <c r="AW180" s="14" t="s">
        <v>144</v>
      </c>
      <c r="BC180" s="124" t="e">
        <f>IF(L180="základní",#REF!,0)</f>
        <v>#REF!</v>
      </c>
      <c r="BD180" s="124">
        <f>IF(L180="snížená",#REF!,0)</f>
        <v>0</v>
      </c>
      <c r="BE180" s="124">
        <f>IF(L180="zákl. přenesená",#REF!,0)</f>
        <v>0</v>
      </c>
      <c r="BF180" s="124">
        <f>IF(L180="sníž. přenesená",#REF!,0)</f>
        <v>0</v>
      </c>
      <c r="BG180" s="124">
        <f>IF(L180="nulová",#REF!,0)</f>
        <v>0</v>
      </c>
      <c r="BH180" s="14" t="s">
        <v>65</v>
      </c>
      <c r="BI180" s="124" t="e">
        <f>ROUND(#REF!*H180,2)</f>
        <v>#REF!</v>
      </c>
      <c r="BJ180" s="14" t="s">
        <v>143</v>
      </c>
      <c r="BK180" s="123" t="s">
        <v>1357</v>
      </c>
    </row>
    <row r="181" spans="1:63" s="2" customFormat="1" ht="16.5" customHeight="1" x14ac:dyDescent="0.2">
      <c r="A181" s="25"/>
      <c r="B181" s="112"/>
      <c r="C181" s="113" t="s">
        <v>336</v>
      </c>
      <c r="D181" s="113" t="s">
        <v>145</v>
      </c>
      <c r="E181" s="114" t="s">
        <v>1358</v>
      </c>
      <c r="F181" s="115" t="s">
        <v>1359</v>
      </c>
      <c r="G181" s="116" t="s">
        <v>162</v>
      </c>
      <c r="H181" s="117">
        <v>6.81</v>
      </c>
      <c r="I181" s="118"/>
      <c r="J181" s="26"/>
      <c r="K181" s="119" t="s">
        <v>1</v>
      </c>
      <c r="L181" s="120" t="s">
        <v>37</v>
      </c>
      <c r="M181" s="121">
        <v>0.57199999999999995</v>
      </c>
      <c r="N181" s="121">
        <f t="shared" si="6"/>
        <v>3.8953199999999994</v>
      </c>
      <c r="O181" s="121">
        <v>0</v>
      </c>
      <c r="P181" s="121">
        <f t="shared" si="7"/>
        <v>0</v>
      </c>
      <c r="Q181" s="121">
        <v>0</v>
      </c>
      <c r="R181" s="122">
        <f t="shared" si="8"/>
        <v>0</v>
      </c>
      <c r="S181" s="25"/>
      <c r="T181" s="25"/>
      <c r="U181" s="25"/>
      <c r="V181" s="25"/>
      <c r="W181" s="25"/>
      <c r="X181" s="25"/>
      <c r="Y181" s="25"/>
      <c r="Z181" s="25"/>
      <c r="AA181" s="25"/>
      <c r="AB181" s="25"/>
      <c r="AC181" s="25"/>
      <c r="AP181" s="123" t="s">
        <v>143</v>
      </c>
      <c r="AR181" s="123" t="s">
        <v>145</v>
      </c>
      <c r="AS181" s="123" t="s">
        <v>67</v>
      </c>
      <c r="AW181" s="14" t="s">
        <v>144</v>
      </c>
      <c r="BC181" s="124" t="e">
        <f>IF(L181="základní",#REF!,0)</f>
        <v>#REF!</v>
      </c>
      <c r="BD181" s="124">
        <f>IF(L181="snížená",#REF!,0)</f>
        <v>0</v>
      </c>
      <c r="BE181" s="124">
        <f>IF(L181="zákl. přenesená",#REF!,0)</f>
        <v>0</v>
      </c>
      <c r="BF181" s="124">
        <f>IF(L181="sníž. přenesená",#REF!,0)</f>
        <v>0</v>
      </c>
      <c r="BG181" s="124">
        <f>IF(L181="nulová",#REF!,0)</f>
        <v>0</v>
      </c>
      <c r="BH181" s="14" t="s">
        <v>65</v>
      </c>
      <c r="BI181" s="124" t="e">
        <f>ROUND(#REF!*H181,2)</f>
        <v>#REF!</v>
      </c>
      <c r="BJ181" s="14" t="s">
        <v>143</v>
      </c>
      <c r="BK181" s="123" t="s">
        <v>1360</v>
      </c>
    </row>
    <row r="182" spans="1:63" s="2" customFormat="1" ht="24.2" customHeight="1" x14ac:dyDescent="0.2">
      <c r="A182" s="25"/>
      <c r="B182" s="112"/>
      <c r="C182" s="126" t="s">
        <v>343</v>
      </c>
      <c r="D182" s="126" t="s">
        <v>242</v>
      </c>
      <c r="E182" s="127" t="s">
        <v>1361</v>
      </c>
      <c r="F182" s="128" t="s">
        <v>1362</v>
      </c>
      <c r="G182" s="129" t="s">
        <v>162</v>
      </c>
      <c r="H182" s="130">
        <v>6.81</v>
      </c>
      <c r="I182" s="131"/>
      <c r="J182" s="132"/>
      <c r="K182" s="133" t="s">
        <v>1</v>
      </c>
      <c r="L182" s="134" t="s">
        <v>37</v>
      </c>
      <c r="M182" s="121">
        <v>0</v>
      </c>
      <c r="N182" s="121">
        <f t="shared" si="6"/>
        <v>0</v>
      </c>
      <c r="O182" s="121">
        <v>1.5E-3</v>
      </c>
      <c r="P182" s="121">
        <f t="shared" si="7"/>
        <v>1.0215E-2</v>
      </c>
      <c r="Q182" s="121">
        <v>0</v>
      </c>
      <c r="R182" s="122">
        <f t="shared" si="8"/>
        <v>0</v>
      </c>
      <c r="S182" s="25"/>
      <c r="T182" s="25"/>
      <c r="U182" s="25"/>
      <c r="V182" s="25"/>
      <c r="W182" s="25"/>
      <c r="X182" s="25"/>
      <c r="Y182" s="25"/>
      <c r="Z182" s="25"/>
      <c r="AA182" s="25"/>
      <c r="AB182" s="25"/>
      <c r="AC182" s="25"/>
      <c r="AP182" s="123" t="s">
        <v>180</v>
      </c>
      <c r="AR182" s="123" t="s">
        <v>242</v>
      </c>
      <c r="AS182" s="123" t="s">
        <v>67</v>
      </c>
      <c r="AW182" s="14" t="s">
        <v>144</v>
      </c>
      <c r="BC182" s="124" t="e">
        <f>IF(L182="základní",#REF!,0)</f>
        <v>#REF!</v>
      </c>
      <c r="BD182" s="124">
        <f>IF(L182="snížená",#REF!,0)</f>
        <v>0</v>
      </c>
      <c r="BE182" s="124">
        <f>IF(L182="zákl. přenesená",#REF!,0)</f>
        <v>0</v>
      </c>
      <c r="BF182" s="124">
        <f>IF(L182="sníž. přenesená",#REF!,0)</f>
        <v>0</v>
      </c>
      <c r="BG182" s="124">
        <f>IF(L182="nulová",#REF!,0)</f>
        <v>0</v>
      </c>
      <c r="BH182" s="14" t="s">
        <v>65</v>
      </c>
      <c r="BI182" s="124" t="e">
        <f>ROUND(#REF!*H182,2)</f>
        <v>#REF!</v>
      </c>
      <c r="BJ182" s="14" t="s">
        <v>143</v>
      </c>
      <c r="BK182" s="123" t="s">
        <v>1363</v>
      </c>
    </row>
    <row r="183" spans="1:63" s="2" customFormat="1" ht="24.2" customHeight="1" x14ac:dyDescent="0.2">
      <c r="A183" s="25"/>
      <c r="B183" s="112"/>
      <c r="C183" s="113" t="s">
        <v>347</v>
      </c>
      <c r="D183" s="113" t="s">
        <v>145</v>
      </c>
      <c r="E183" s="114" t="s">
        <v>1364</v>
      </c>
      <c r="F183" s="115" t="s">
        <v>1365</v>
      </c>
      <c r="G183" s="116" t="s">
        <v>162</v>
      </c>
      <c r="H183" s="117">
        <v>6.81</v>
      </c>
      <c r="I183" s="118"/>
      <c r="J183" s="26"/>
      <c r="K183" s="119" t="s">
        <v>1</v>
      </c>
      <c r="L183" s="120" t="s">
        <v>37</v>
      </c>
      <c r="M183" s="121">
        <v>0</v>
      </c>
      <c r="N183" s="121">
        <f t="shared" si="6"/>
        <v>0</v>
      </c>
      <c r="O183" s="121">
        <v>0</v>
      </c>
      <c r="P183" s="121">
        <f t="shared" si="7"/>
        <v>0</v>
      </c>
      <c r="Q183" s="121">
        <v>0</v>
      </c>
      <c r="R183" s="122">
        <f t="shared" si="8"/>
        <v>0</v>
      </c>
      <c r="S183" s="25"/>
      <c r="T183" s="25"/>
      <c r="U183" s="25"/>
      <c r="V183" s="25"/>
      <c r="W183" s="25"/>
      <c r="X183" s="25"/>
      <c r="Y183" s="25"/>
      <c r="Z183" s="25"/>
      <c r="AA183" s="25"/>
      <c r="AB183" s="25"/>
      <c r="AC183" s="25"/>
      <c r="AP183" s="123" t="s">
        <v>214</v>
      </c>
      <c r="AR183" s="123" t="s">
        <v>145</v>
      </c>
      <c r="AS183" s="123" t="s">
        <v>67</v>
      </c>
      <c r="AW183" s="14" t="s">
        <v>144</v>
      </c>
      <c r="BC183" s="124" t="e">
        <f>IF(L183="základní",#REF!,0)</f>
        <v>#REF!</v>
      </c>
      <c r="BD183" s="124">
        <f>IF(L183="snížená",#REF!,0)</f>
        <v>0</v>
      </c>
      <c r="BE183" s="124">
        <f>IF(L183="zákl. přenesená",#REF!,0)</f>
        <v>0</v>
      </c>
      <c r="BF183" s="124">
        <f>IF(L183="sníž. přenesená",#REF!,0)</f>
        <v>0</v>
      </c>
      <c r="BG183" s="124">
        <f>IF(L183="nulová",#REF!,0)</f>
        <v>0</v>
      </c>
      <c r="BH183" s="14" t="s">
        <v>65</v>
      </c>
      <c r="BI183" s="124" t="e">
        <f>ROUND(#REF!*H183,2)</f>
        <v>#REF!</v>
      </c>
      <c r="BJ183" s="14" t="s">
        <v>214</v>
      </c>
      <c r="BK183" s="123" t="s">
        <v>1366</v>
      </c>
    </row>
    <row r="184" spans="1:63" s="2" customFormat="1" ht="37.9" customHeight="1" x14ac:dyDescent="0.2">
      <c r="A184" s="25"/>
      <c r="B184" s="112"/>
      <c r="C184" s="113" t="s">
        <v>351</v>
      </c>
      <c r="D184" s="113" t="s">
        <v>145</v>
      </c>
      <c r="E184" s="114" t="s">
        <v>1367</v>
      </c>
      <c r="F184" s="115" t="s">
        <v>1368</v>
      </c>
      <c r="G184" s="116" t="s">
        <v>198</v>
      </c>
      <c r="H184" s="117">
        <v>7.5670000000000002</v>
      </c>
      <c r="I184" s="118"/>
      <c r="J184" s="26"/>
      <c r="K184" s="119" t="s">
        <v>1</v>
      </c>
      <c r="L184" s="120" t="s">
        <v>37</v>
      </c>
      <c r="M184" s="121">
        <v>0</v>
      </c>
      <c r="N184" s="121">
        <f t="shared" si="6"/>
        <v>0</v>
      </c>
      <c r="O184" s="121">
        <v>0</v>
      </c>
      <c r="P184" s="121">
        <f t="shared" si="7"/>
        <v>0</v>
      </c>
      <c r="Q184" s="121">
        <v>0</v>
      </c>
      <c r="R184" s="122">
        <f t="shared" si="8"/>
        <v>0</v>
      </c>
      <c r="S184" s="25"/>
      <c r="T184" s="25"/>
      <c r="U184" s="25"/>
      <c r="V184" s="25"/>
      <c r="W184" s="25"/>
      <c r="X184" s="25"/>
      <c r="Y184" s="25"/>
      <c r="Z184" s="25"/>
      <c r="AA184" s="25"/>
      <c r="AB184" s="25"/>
      <c r="AC184" s="25"/>
      <c r="AP184" s="123" t="s">
        <v>143</v>
      </c>
      <c r="AR184" s="123" t="s">
        <v>145</v>
      </c>
      <c r="AS184" s="123" t="s">
        <v>67</v>
      </c>
      <c r="AW184" s="14" t="s">
        <v>144</v>
      </c>
      <c r="BC184" s="124" t="e">
        <f>IF(L184="základní",#REF!,0)</f>
        <v>#REF!</v>
      </c>
      <c r="BD184" s="124">
        <f>IF(L184="snížená",#REF!,0)</f>
        <v>0</v>
      </c>
      <c r="BE184" s="124">
        <f>IF(L184="zákl. přenesená",#REF!,0)</f>
        <v>0</v>
      </c>
      <c r="BF184" s="124">
        <f>IF(L184="sníž. přenesená",#REF!,0)</f>
        <v>0</v>
      </c>
      <c r="BG184" s="124">
        <f>IF(L184="nulová",#REF!,0)</f>
        <v>0</v>
      </c>
      <c r="BH184" s="14" t="s">
        <v>65</v>
      </c>
      <c r="BI184" s="124" t="e">
        <f>ROUND(#REF!*H184,2)</f>
        <v>#REF!</v>
      </c>
      <c r="BJ184" s="14" t="s">
        <v>143</v>
      </c>
      <c r="BK184" s="123" t="s">
        <v>1369</v>
      </c>
    </row>
    <row r="185" spans="1:63" s="2" customFormat="1" ht="49.15" customHeight="1" x14ac:dyDescent="0.2">
      <c r="A185" s="25"/>
      <c r="B185" s="112"/>
      <c r="C185" s="113" t="s">
        <v>355</v>
      </c>
      <c r="D185" s="113" t="s">
        <v>145</v>
      </c>
      <c r="E185" s="114" t="s">
        <v>1370</v>
      </c>
      <c r="F185" s="115" t="s">
        <v>1371</v>
      </c>
      <c r="G185" s="116" t="s">
        <v>727</v>
      </c>
      <c r="H185" s="117">
        <v>0.75700000000000001</v>
      </c>
      <c r="I185" s="118"/>
      <c r="J185" s="26"/>
      <c r="K185" s="119" t="s">
        <v>1</v>
      </c>
      <c r="L185" s="120" t="s">
        <v>37</v>
      </c>
      <c r="M185" s="121">
        <v>1.35</v>
      </c>
      <c r="N185" s="121">
        <f t="shared" si="6"/>
        <v>1.0219500000000001</v>
      </c>
      <c r="O185" s="121">
        <v>5.0889999999999998E-2</v>
      </c>
      <c r="P185" s="121">
        <f t="shared" si="7"/>
        <v>3.8523729999999999E-2</v>
      </c>
      <c r="Q185" s="121">
        <v>0</v>
      </c>
      <c r="R185" s="122">
        <f t="shared" si="8"/>
        <v>0</v>
      </c>
      <c r="S185" s="25"/>
      <c r="T185" s="25"/>
      <c r="U185" s="25"/>
      <c r="V185" s="25"/>
      <c r="W185" s="25"/>
      <c r="X185" s="25"/>
      <c r="Y185" s="25"/>
      <c r="Z185" s="25"/>
      <c r="AA185" s="25"/>
      <c r="AB185" s="25"/>
      <c r="AC185" s="25"/>
      <c r="AP185" s="123" t="s">
        <v>147</v>
      </c>
      <c r="AR185" s="123" t="s">
        <v>145</v>
      </c>
      <c r="AS185" s="123" t="s">
        <v>67</v>
      </c>
      <c r="AW185" s="14" t="s">
        <v>144</v>
      </c>
      <c r="BC185" s="124" t="e">
        <f>IF(L185="základní",#REF!,0)</f>
        <v>#REF!</v>
      </c>
      <c r="BD185" s="124">
        <f>IF(L185="snížená",#REF!,0)</f>
        <v>0</v>
      </c>
      <c r="BE185" s="124">
        <f>IF(L185="zákl. přenesená",#REF!,0)</f>
        <v>0</v>
      </c>
      <c r="BF185" s="124">
        <f>IF(L185="sníž. přenesená",#REF!,0)</f>
        <v>0</v>
      </c>
      <c r="BG185" s="124">
        <f>IF(L185="nulová",#REF!,0)</f>
        <v>0</v>
      </c>
      <c r="BH185" s="14" t="s">
        <v>65</v>
      </c>
      <c r="BI185" s="124" t="e">
        <f>ROUND(#REF!*H185,2)</f>
        <v>#REF!</v>
      </c>
      <c r="BJ185" s="14" t="s">
        <v>147</v>
      </c>
      <c r="BK185" s="123" t="s">
        <v>1372</v>
      </c>
    </row>
    <row r="186" spans="1:63" s="2" customFormat="1" ht="37.9" customHeight="1" x14ac:dyDescent="0.2">
      <c r="A186" s="25"/>
      <c r="B186" s="112"/>
      <c r="C186" s="113" t="s">
        <v>359</v>
      </c>
      <c r="D186" s="113" t="s">
        <v>145</v>
      </c>
      <c r="E186" s="114" t="s">
        <v>1373</v>
      </c>
      <c r="F186" s="115" t="s">
        <v>1374</v>
      </c>
      <c r="G186" s="116" t="s">
        <v>198</v>
      </c>
      <c r="H186" s="117">
        <v>22.701000000000001</v>
      </c>
      <c r="I186" s="118"/>
      <c r="J186" s="26"/>
      <c r="K186" s="119" t="s">
        <v>1</v>
      </c>
      <c r="L186" s="120" t="s">
        <v>37</v>
      </c>
      <c r="M186" s="121">
        <v>0</v>
      </c>
      <c r="N186" s="121">
        <f t="shared" si="6"/>
        <v>0</v>
      </c>
      <c r="O186" s="121">
        <v>0</v>
      </c>
      <c r="P186" s="121">
        <f t="shared" si="7"/>
        <v>0</v>
      </c>
      <c r="Q186" s="121">
        <v>0</v>
      </c>
      <c r="R186" s="122">
        <f t="shared" si="8"/>
        <v>0</v>
      </c>
      <c r="S186" s="25"/>
      <c r="T186" s="25"/>
      <c r="U186" s="25"/>
      <c r="V186" s="25"/>
      <c r="W186" s="25"/>
      <c r="X186" s="25"/>
      <c r="Y186" s="25"/>
      <c r="Z186" s="25"/>
      <c r="AA186" s="25"/>
      <c r="AB186" s="25"/>
      <c r="AC186" s="25"/>
      <c r="AP186" s="123" t="s">
        <v>143</v>
      </c>
      <c r="AR186" s="123" t="s">
        <v>145</v>
      </c>
      <c r="AS186" s="123" t="s">
        <v>67</v>
      </c>
      <c r="AW186" s="14" t="s">
        <v>144</v>
      </c>
      <c r="BC186" s="124" t="e">
        <f>IF(L186="základní",#REF!,0)</f>
        <v>#REF!</v>
      </c>
      <c r="BD186" s="124">
        <f>IF(L186="snížená",#REF!,0)</f>
        <v>0</v>
      </c>
      <c r="BE186" s="124">
        <f>IF(L186="zákl. přenesená",#REF!,0)</f>
        <v>0</v>
      </c>
      <c r="BF186" s="124">
        <f>IF(L186="sníž. přenesená",#REF!,0)</f>
        <v>0</v>
      </c>
      <c r="BG186" s="124">
        <f>IF(L186="nulová",#REF!,0)</f>
        <v>0</v>
      </c>
      <c r="BH186" s="14" t="s">
        <v>65</v>
      </c>
      <c r="BI186" s="124" t="e">
        <f>ROUND(#REF!*H186,2)</f>
        <v>#REF!</v>
      </c>
      <c r="BJ186" s="14" t="s">
        <v>143</v>
      </c>
      <c r="BK186" s="123" t="s">
        <v>1375</v>
      </c>
    </row>
    <row r="187" spans="1:63" s="2" customFormat="1" ht="62.65" customHeight="1" x14ac:dyDescent="0.2">
      <c r="A187" s="25"/>
      <c r="B187" s="112"/>
      <c r="C187" s="113" t="s">
        <v>363</v>
      </c>
      <c r="D187" s="113" t="s">
        <v>145</v>
      </c>
      <c r="E187" s="114" t="s">
        <v>1376</v>
      </c>
      <c r="F187" s="115" t="s">
        <v>1377</v>
      </c>
      <c r="G187" s="116" t="s">
        <v>162</v>
      </c>
      <c r="H187" s="117">
        <v>1.5129999999999999</v>
      </c>
      <c r="I187" s="118"/>
      <c r="J187" s="26"/>
      <c r="K187" s="119" t="s">
        <v>1</v>
      </c>
      <c r="L187" s="120" t="s">
        <v>37</v>
      </c>
      <c r="M187" s="121">
        <v>0</v>
      </c>
      <c r="N187" s="121">
        <f t="shared" si="6"/>
        <v>0</v>
      </c>
      <c r="O187" s="121">
        <v>3.8649999999999997E-2</v>
      </c>
      <c r="P187" s="121">
        <f t="shared" si="7"/>
        <v>5.8477449999999993E-2</v>
      </c>
      <c r="Q187" s="121">
        <v>0</v>
      </c>
      <c r="R187" s="122">
        <f t="shared" si="8"/>
        <v>0</v>
      </c>
      <c r="S187" s="25"/>
      <c r="T187" s="25"/>
      <c r="U187" s="25"/>
      <c r="V187" s="25"/>
      <c r="W187" s="25"/>
      <c r="X187" s="25"/>
      <c r="Y187" s="25"/>
      <c r="Z187" s="25"/>
      <c r="AA187" s="25"/>
      <c r="AB187" s="25"/>
      <c r="AC187" s="25"/>
      <c r="AP187" s="123" t="s">
        <v>143</v>
      </c>
      <c r="AR187" s="123" t="s">
        <v>145</v>
      </c>
      <c r="AS187" s="123" t="s">
        <v>67</v>
      </c>
      <c r="AW187" s="14" t="s">
        <v>144</v>
      </c>
      <c r="BC187" s="124" t="e">
        <f>IF(L187="základní",#REF!,0)</f>
        <v>#REF!</v>
      </c>
      <c r="BD187" s="124">
        <f>IF(L187="snížená",#REF!,0)</f>
        <v>0</v>
      </c>
      <c r="BE187" s="124">
        <f>IF(L187="zákl. přenesená",#REF!,0)</f>
        <v>0</v>
      </c>
      <c r="BF187" s="124">
        <f>IF(L187="sníž. přenesená",#REF!,0)</f>
        <v>0</v>
      </c>
      <c r="BG187" s="124">
        <f>IF(L187="nulová",#REF!,0)</f>
        <v>0</v>
      </c>
      <c r="BH187" s="14" t="s">
        <v>65</v>
      </c>
      <c r="BI187" s="124" t="e">
        <f>ROUND(#REF!*H187,2)</f>
        <v>#REF!</v>
      </c>
      <c r="BJ187" s="14" t="s">
        <v>143</v>
      </c>
      <c r="BK187" s="123" t="s">
        <v>1378</v>
      </c>
    </row>
    <row r="188" spans="1:63" s="2" customFormat="1" ht="21.75" customHeight="1" x14ac:dyDescent="0.2">
      <c r="A188" s="25"/>
      <c r="B188" s="112"/>
      <c r="C188" s="113" t="s">
        <v>367</v>
      </c>
      <c r="D188" s="113" t="s">
        <v>145</v>
      </c>
      <c r="E188" s="114" t="s">
        <v>1379</v>
      </c>
      <c r="F188" s="115" t="s">
        <v>1380</v>
      </c>
      <c r="G188" s="116" t="s">
        <v>162</v>
      </c>
      <c r="H188" s="117">
        <v>4.54</v>
      </c>
      <c r="I188" s="118"/>
      <c r="J188" s="26"/>
      <c r="K188" s="119" t="s">
        <v>1</v>
      </c>
      <c r="L188" s="120" t="s">
        <v>37</v>
      </c>
      <c r="M188" s="121">
        <v>0</v>
      </c>
      <c r="N188" s="121">
        <f t="shared" si="6"/>
        <v>0</v>
      </c>
      <c r="O188" s="121">
        <v>7.0200000000000002E-3</v>
      </c>
      <c r="P188" s="121">
        <f t="shared" si="7"/>
        <v>3.1870799999999998E-2</v>
      </c>
      <c r="Q188" s="121">
        <v>0</v>
      </c>
      <c r="R188" s="122">
        <f t="shared" si="8"/>
        <v>0</v>
      </c>
      <c r="S188" s="25"/>
      <c r="T188" s="25"/>
      <c r="U188" s="25"/>
      <c r="V188" s="25"/>
      <c r="W188" s="25"/>
      <c r="X188" s="25"/>
      <c r="Y188" s="25"/>
      <c r="Z188" s="25"/>
      <c r="AA188" s="25"/>
      <c r="AB188" s="25"/>
      <c r="AC188" s="25"/>
      <c r="AP188" s="123" t="s">
        <v>143</v>
      </c>
      <c r="AR188" s="123" t="s">
        <v>145</v>
      </c>
      <c r="AS188" s="123" t="s">
        <v>67</v>
      </c>
      <c r="AW188" s="14" t="s">
        <v>144</v>
      </c>
      <c r="BC188" s="124" t="e">
        <f>IF(L188="základní",#REF!,0)</f>
        <v>#REF!</v>
      </c>
      <c r="BD188" s="124">
        <f>IF(L188="snížená",#REF!,0)</f>
        <v>0</v>
      </c>
      <c r="BE188" s="124">
        <f>IF(L188="zákl. přenesená",#REF!,0)</f>
        <v>0</v>
      </c>
      <c r="BF188" s="124">
        <f>IF(L188="sníž. přenesená",#REF!,0)</f>
        <v>0</v>
      </c>
      <c r="BG188" s="124">
        <f>IF(L188="nulová",#REF!,0)</f>
        <v>0</v>
      </c>
      <c r="BH188" s="14" t="s">
        <v>65</v>
      </c>
      <c r="BI188" s="124" t="e">
        <f>ROUND(#REF!*H188,2)</f>
        <v>#REF!</v>
      </c>
      <c r="BJ188" s="14" t="s">
        <v>143</v>
      </c>
      <c r="BK188" s="123" t="s">
        <v>1381</v>
      </c>
    </row>
    <row r="189" spans="1:63" s="2" customFormat="1" ht="24.2" customHeight="1" x14ac:dyDescent="0.2">
      <c r="A189" s="25"/>
      <c r="B189" s="112"/>
      <c r="C189" s="126" t="s">
        <v>371</v>
      </c>
      <c r="D189" s="126" t="s">
        <v>242</v>
      </c>
      <c r="E189" s="127" t="s">
        <v>1382</v>
      </c>
      <c r="F189" s="128" t="s">
        <v>1383</v>
      </c>
      <c r="G189" s="129" t="s">
        <v>162</v>
      </c>
      <c r="H189" s="130">
        <v>0.75700000000000001</v>
      </c>
      <c r="I189" s="131"/>
      <c r="J189" s="132"/>
      <c r="K189" s="133" t="s">
        <v>1</v>
      </c>
      <c r="L189" s="134" t="s">
        <v>37</v>
      </c>
      <c r="M189" s="121">
        <v>0</v>
      </c>
      <c r="N189" s="121">
        <f t="shared" si="6"/>
        <v>0</v>
      </c>
      <c r="O189" s="121">
        <v>0</v>
      </c>
      <c r="P189" s="121">
        <f t="shared" si="7"/>
        <v>0</v>
      </c>
      <c r="Q189" s="121">
        <v>0</v>
      </c>
      <c r="R189" s="122">
        <f t="shared" si="8"/>
        <v>0</v>
      </c>
      <c r="S189" s="25"/>
      <c r="T189" s="25"/>
      <c r="U189" s="25"/>
      <c r="V189" s="25"/>
      <c r="W189" s="25"/>
      <c r="X189" s="25"/>
      <c r="Y189" s="25"/>
      <c r="Z189" s="25"/>
      <c r="AA189" s="25"/>
      <c r="AB189" s="25"/>
      <c r="AC189" s="25"/>
      <c r="AP189" s="123" t="s">
        <v>180</v>
      </c>
      <c r="AR189" s="123" t="s">
        <v>242</v>
      </c>
      <c r="AS189" s="123" t="s">
        <v>67</v>
      </c>
      <c r="AW189" s="14" t="s">
        <v>144</v>
      </c>
      <c r="BC189" s="124" t="e">
        <f>IF(L189="základní",#REF!,0)</f>
        <v>#REF!</v>
      </c>
      <c r="BD189" s="124">
        <f>IF(L189="snížená",#REF!,0)</f>
        <v>0</v>
      </c>
      <c r="BE189" s="124">
        <f>IF(L189="zákl. přenesená",#REF!,0)</f>
        <v>0</v>
      </c>
      <c r="BF189" s="124">
        <f>IF(L189="sníž. přenesená",#REF!,0)</f>
        <v>0</v>
      </c>
      <c r="BG189" s="124">
        <f>IF(L189="nulová",#REF!,0)</f>
        <v>0</v>
      </c>
      <c r="BH189" s="14" t="s">
        <v>65</v>
      </c>
      <c r="BI189" s="124" t="e">
        <f>ROUND(#REF!*H189,2)</f>
        <v>#REF!</v>
      </c>
      <c r="BJ189" s="14" t="s">
        <v>143</v>
      </c>
      <c r="BK189" s="123" t="s">
        <v>1384</v>
      </c>
    </row>
    <row r="190" spans="1:63" s="2" customFormat="1" ht="24.2" customHeight="1" x14ac:dyDescent="0.2">
      <c r="A190" s="25"/>
      <c r="B190" s="112"/>
      <c r="C190" s="126" t="s">
        <v>375</v>
      </c>
      <c r="D190" s="126" t="s">
        <v>242</v>
      </c>
      <c r="E190" s="127" t="s">
        <v>1385</v>
      </c>
      <c r="F190" s="128" t="s">
        <v>1386</v>
      </c>
      <c r="G190" s="129" t="s">
        <v>162</v>
      </c>
      <c r="H190" s="130">
        <v>1.5129999999999999</v>
      </c>
      <c r="I190" s="131"/>
      <c r="J190" s="132"/>
      <c r="K190" s="133" t="s">
        <v>1</v>
      </c>
      <c r="L190" s="134" t="s">
        <v>37</v>
      </c>
      <c r="M190" s="121">
        <v>0</v>
      </c>
      <c r="N190" s="121">
        <f t="shared" si="6"/>
        <v>0</v>
      </c>
      <c r="O190" s="121">
        <v>0</v>
      </c>
      <c r="P190" s="121">
        <f t="shared" si="7"/>
        <v>0</v>
      </c>
      <c r="Q190" s="121">
        <v>0</v>
      </c>
      <c r="R190" s="122">
        <f t="shared" si="8"/>
        <v>0</v>
      </c>
      <c r="S190" s="25"/>
      <c r="T190" s="25"/>
      <c r="U190" s="25"/>
      <c r="V190" s="25"/>
      <c r="W190" s="25"/>
      <c r="X190" s="25"/>
      <c r="Y190" s="25"/>
      <c r="Z190" s="25"/>
      <c r="AA190" s="25"/>
      <c r="AB190" s="25"/>
      <c r="AC190" s="25"/>
      <c r="AP190" s="123" t="s">
        <v>180</v>
      </c>
      <c r="AR190" s="123" t="s">
        <v>242</v>
      </c>
      <c r="AS190" s="123" t="s">
        <v>67</v>
      </c>
      <c r="AW190" s="14" t="s">
        <v>144</v>
      </c>
      <c r="BC190" s="124" t="e">
        <f>IF(L190="základní",#REF!,0)</f>
        <v>#REF!</v>
      </c>
      <c r="BD190" s="124">
        <f>IF(L190="snížená",#REF!,0)</f>
        <v>0</v>
      </c>
      <c r="BE190" s="124">
        <f>IF(L190="zákl. přenesená",#REF!,0)</f>
        <v>0</v>
      </c>
      <c r="BF190" s="124">
        <f>IF(L190="sníž. přenesená",#REF!,0)</f>
        <v>0</v>
      </c>
      <c r="BG190" s="124">
        <f>IF(L190="nulová",#REF!,0)</f>
        <v>0</v>
      </c>
      <c r="BH190" s="14" t="s">
        <v>65</v>
      </c>
      <c r="BI190" s="124" t="e">
        <f>ROUND(#REF!*H190,2)</f>
        <v>#REF!</v>
      </c>
      <c r="BJ190" s="14" t="s">
        <v>143</v>
      </c>
      <c r="BK190" s="123" t="s">
        <v>1387</v>
      </c>
    </row>
    <row r="191" spans="1:63" s="2" customFormat="1" ht="24.2" customHeight="1" x14ac:dyDescent="0.2">
      <c r="A191" s="25"/>
      <c r="B191" s="112"/>
      <c r="C191" s="126" t="s">
        <v>379</v>
      </c>
      <c r="D191" s="126" t="s">
        <v>242</v>
      </c>
      <c r="E191" s="127" t="s">
        <v>1388</v>
      </c>
      <c r="F191" s="128" t="s">
        <v>1389</v>
      </c>
      <c r="G191" s="129" t="s">
        <v>178</v>
      </c>
      <c r="H191" s="130">
        <v>2.27</v>
      </c>
      <c r="I191" s="131"/>
      <c r="J191" s="132"/>
      <c r="K191" s="133" t="s">
        <v>1</v>
      </c>
      <c r="L191" s="134" t="s">
        <v>37</v>
      </c>
      <c r="M191" s="121">
        <v>0</v>
      </c>
      <c r="N191" s="121">
        <f t="shared" si="6"/>
        <v>0</v>
      </c>
      <c r="O191" s="121">
        <v>0.05</v>
      </c>
      <c r="P191" s="121">
        <f t="shared" si="7"/>
        <v>0.1135</v>
      </c>
      <c r="Q191" s="121">
        <v>0</v>
      </c>
      <c r="R191" s="122">
        <f t="shared" si="8"/>
        <v>0</v>
      </c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5"/>
      <c r="AP191" s="123" t="s">
        <v>180</v>
      </c>
      <c r="AR191" s="123" t="s">
        <v>242</v>
      </c>
      <c r="AS191" s="123" t="s">
        <v>67</v>
      </c>
      <c r="AW191" s="14" t="s">
        <v>144</v>
      </c>
      <c r="BC191" s="124" t="e">
        <f>IF(L191="základní",#REF!,0)</f>
        <v>#REF!</v>
      </c>
      <c r="BD191" s="124">
        <f>IF(L191="snížená",#REF!,0)</f>
        <v>0</v>
      </c>
      <c r="BE191" s="124">
        <f>IF(L191="zákl. přenesená",#REF!,0)</f>
        <v>0</v>
      </c>
      <c r="BF191" s="124">
        <f>IF(L191="sníž. přenesená",#REF!,0)</f>
        <v>0</v>
      </c>
      <c r="BG191" s="124">
        <f>IF(L191="nulová",#REF!,0)</f>
        <v>0</v>
      </c>
      <c r="BH191" s="14" t="s">
        <v>65</v>
      </c>
      <c r="BI191" s="124" t="e">
        <f>ROUND(#REF!*H191,2)</f>
        <v>#REF!</v>
      </c>
      <c r="BJ191" s="14" t="s">
        <v>143</v>
      </c>
      <c r="BK191" s="123" t="s">
        <v>1390</v>
      </c>
    </row>
    <row r="192" spans="1:63" s="2" customFormat="1" ht="37.9" customHeight="1" x14ac:dyDescent="0.2">
      <c r="A192" s="25"/>
      <c r="B192" s="112"/>
      <c r="C192" s="113" t="s">
        <v>383</v>
      </c>
      <c r="D192" s="113" t="s">
        <v>145</v>
      </c>
      <c r="E192" s="114" t="s">
        <v>1391</v>
      </c>
      <c r="F192" s="115" t="s">
        <v>1392</v>
      </c>
      <c r="G192" s="116" t="s">
        <v>162</v>
      </c>
      <c r="H192" s="117">
        <v>4.54</v>
      </c>
      <c r="I192" s="118"/>
      <c r="J192" s="26"/>
      <c r="K192" s="119" t="s">
        <v>1</v>
      </c>
      <c r="L192" s="120" t="s">
        <v>37</v>
      </c>
      <c r="M192" s="121">
        <v>0</v>
      </c>
      <c r="N192" s="121">
        <f t="shared" si="6"/>
        <v>0</v>
      </c>
      <c r="O192" s="121">
        <v>0.42080000000000001</v>
      </c>
      <c r="P192" s="121">
        <f t="shared" si="7"/>
        <v>1.9104320000000001</v>
      </c>
      <c r="Q192" s="121">
        <v>0</v>
      </c>
      <c r="R192" s="122">
        <f t="shared" si="8"/>
        <v>0</v>
      </c>
      <c r="S192" s="25"/>
      <c r="T192" s="25"/>
      <c r="U192" s="25"/>
      <c r="V192" s="25"/>
      <c r="W192" s="25"/>
      <c r="X192" s="25"/>
      <c r="Y192" s="25"/>
      <c r="Z192" s="25"/>
      <c r="AA192" s="25"/>
      <c r="AB192" s="25"/>
      <c r="AC192" s="25"/>
      <c r="AP192" s="123" t="s">
        <v>143</v>
      </c>
      <c r="AR192" s="123" t="s">
        <v>145</v>
      </c>
      <c r="AS192" s="123" t="s">
        <v>67</v>
      </c>
      <c r="AW192" s="14" t="s">
        <v>144</v>
      </c>
      <c r="BC192" s="124" t="e">
        <f>IF(L192="základní",#REF!,0)</f>
        <v>#REF!</v>
      </c>
      <c r="BD192" s="124">
        <f>IF(L192="snížená",#REF!,0)</f>
        <v>0</v>
      </c>
      <c r="BE192" s="124">
        <f>IF(L192="zákl. přenesená",#REF!,0)</f>
        <v>0</v>
      </c>
      <c r="BF192" s="124">
        <f>IF(L192="sníž. přenesená",#REF!,0)</f>
        <v>0</v>
      </c>
      <c r="BG192" s="124">
        <f>IF(L192="nulová",#REF!,0)</f>
        <v>0</v>
      </c>
      <c r="BH192" s="14" t="s">
        <v>65</v>
      </c>
      <c r="BI192" s="124" t="e">
        <f>ROUND(#REF!*H192,2)</f>
        <v>#REF!</v>
      </c>
      <c r="BJ192" s="14" t="s">
        <v>143</v>
      </c>
      <c r="BK192" s="123" t="s">
        <v>1393</v>
      </c>
    </row>
    <row r="193" spans="1:63" s="12" customFormat="1" ht="22.9" customHeight="1" x14ac:dyDescent="0.2">
      <c r="B193" s="103"/>
      <c r="D193" s="104" t="s">
        <v>56</v>
      </c>
      <c r="E193" s="125" t="s">
        <v>164</v>
      </c>
      <c r="F193" s="125" t="s">
        <v>544</v>
      </c>
      <c r="J193" s="103"/>
      <c r="K193" s="106"/>
      <c r="L193" s="107"/>
      <c r="M193" s="107"/>
      <c r="N193" s="108">
        <f>SUM(N194:N201)</f>
        <v>192.64087900000001</v>
      </c>
      <c r="O193" s="107"/>
      <c r="P193" s="108">
        <f>SUM(P194:P201)</f>
        <v>4.4264869300000003</v>
      </c>
      <c r="Q193" s="107"/>
      <c r="R193" s="109">
        <f>SUM(R194:R201)</f>
        <v>23.929510000000001</v>
      </c>
      <c r="AP193" s="104" t="s">
        <v>65</v>
      </c>
      <c r="AR193" s="110" t="s">
        <v>56</v>
      </c>
      <c r="AS193" s="110" t="s">
        <v>65</v>
      </c>
      <c r="AW193" s="104" t="s">
        <v>144</v>
      </c>
      <c r="BI193" s="111" t="e">
        <f>SUM(BI194:BI201)</f>
        <v>#REF!</v>
      </c>
    </row>
    <row r="194" spans="1:63" s="2" customFormat="1" ht="16.5" customHeight="1" x14ac:dyDescent="0.2">
      <c r="A194" s="25"/>
      <c r="B194" s="112"/>
      <c r="C194" s="113" t="s">
        <v>387</v>
      </c>
      <c r="D194" s="113" t="s">
        <v>145</v>
      </c>
      <c r="E194" s="114" t="s">
        <v>1394</v>
      </c>
      <c r="F194" s="115" t="s">
        <v>1395</v>
      </c>
      <c r="G194" s="116" t="s">
        <v>198</v>
      </c>
      <c r="H194" s="117">
        <v>36.927</v>
      </c>
      <c r="I194" s="118"/>
      <c r="J194" s="26"/>
      <c r="K194" s="119" t="s">
        <v>1</v>
      </c>
      <c r="L194" s="120" t="s">
        <v>37</v>
      </c>
      <c r="M194" s="121">
        <v>0.22700000000000001</v>
      </c>
      <c r="N194" s="121">
        <f t="shared" ref="N194:N201" si="9">M194*H194</f>
        <v>8.3824290000000001</v>
      </c>
      <c r="O194" s="121">
        <v>0</v>
      </c>
      <c r="P194" s="121">
        <f t="shared" ref="P194:P201" si="10">O194*H194</f>
        <v>0</v>
      </c>
      <c r="Q194" s="121">
        <v>0.23</v>
      </c>
      <c r="R194" s="122">
        <f t="shared" ref="R194:R201" si="11">Q194*H194</f>
        <v>8.4932099999999995</v>
      </c>
      <c r="S194" s="25"/>
      <c r="T194" s="25"/>
      <c r="U194" s="25"/>
      <c r="V194" s="25"/>
      <c r="W194" s="25"/>
      <c r="X194" s="25"/>
      <c r="Y194" s="25"/>
      <c r="Z194" s="25"/>
      <c r="AA194" s="25"/>
      <c r="AB194" s="25"/>
      <c r="AC194" s="25"/>
      <c r="AP194" s="123" t="s">
        <v>143</v>
      </c>
      <c r="AR194" s="123" t="s">
        <v>145</v>
      </c>
      <c r="AS194" s="123" t="s">
        <v>67</v>
      </c>
      <c r="AW194" s="14" t="s">
        <v>144</v>
      </c>
      <c r="BC194" s="124" t="e">
        <f>IF(L194="základní",#REF!,0)</f>
        <v>#REF!</v>
      </c>
      <c r="BD194" s="124">
        <f>IF(L194="snížená",#REF!,0)</f>
        <v>0</v>
      </c>
      <c r="BE194" s="124">
        <f>IF(L194="zákl. přenesená",#REF!,0)</f>
        <v>0</v>
      </c>
      <c r="BF194" s="124">
        <f>IF(L194="sníž. přenesená",#REF!,0)</f>
        <v>0</v>
      </c>
      <c r="BG194" s="124">
        <f>IF(L194="nulová",#REF!,0)</f>
        <v>0</v>
      </c>
      <c r="BH194" s="14" t="s">
        <v>65</v>
      </c>
      <c r="BI194" s="124" t="e">
        <f>ROUND(#REF!*H194,2)</f>
        <v>#REF!</v>
      </c>
      <c r="BJ194" s="14" t="s">
        <v>143</v>
      </c>
      <c r="BK194" s="123" t="s">
        <v>1396</v>
      </c>
    </row>
    <row r="195" spans="1:63" s="2" customFormat="1" ht="24.2" customHeight="1" x14ac:dyDescent="0.2">
      <c r="A195" s="25"/>
      <c r="B195" s="112"/>
      <c r="C195" s="113" t="s">
        <v>391</v>
      </c>
      <c r="D195" s="113" t="s">
        <v>145</v>
      </c>
      <c r="E195" s="114" t="s">
        <v>1397</v>
      </c>
      <c r="F195" s="115" t="s">
        <v>1398</v>
      </c>
      <c r="G195" s="116" t="s">
        <v>198</v>
      </c>
      <c r="H195" s="117">
        <v>12.106999999999999</v>
      </c>
      <c r="I195" s="118"/>
      <c r="J195" s="26"/>
      <c r="K195" s="119" t="s">
        <v>1</v>
      </c>
      <c r="L195" s="120" t="s">
        <v>37</v>
      </c>
      <c r="M195" s="121">
        <v>0.18</v>
      </c>
      <c r="N195" s="121">
        <f t="shared" si="9"/>
        <v>2.1792599999999998</v>
      </c>
      <c r="O195" s="121">
        <v>0</v>
      </c>
      <c r="P195" s="121">
        <f t="shared" si="10"/>
        <v>0</v>
      </c>
      <c r="Q195" s="121">
        <v>0.9</v>
      </c>
      <c r="R195" s="122">
        <f t="shared" si="11"/>
        <v>10.8963</v>
      </c>
      <c r="S195" s="25"/>
      <c r="T195" s="25"/>
      <c r="U195" s="25"/>
      <c r="V195" s="25"/>
      <c r="W195" s="25"/>
      <c r="X195" s="25"/>
      <c r="Y195" s="25"/>
      <c r="Z195" s="25"/>
      <c r="AA195" s="25"/>
      <c r="AB195" s="25"/>
      <c r="AC195" s="25"/>
      <c r="AP195" s="123" t="s">
        <v>143</v>
      </c>
      <c r="AR195" s="123" t="s">
        <v>145</v>
      </c>
      <c r="AS195" s="123" t="s">
        <v>67</v>
      </c>
      <c r="AW195" s="14" t="s">
        <v>144</v>
      </c>
      <c r="BC195" s="124" t="e">
        <f>IF(L195="základní",#REF!,0)</f>
        <v>#REF!</v>
      </c>
      <c r="BD195" s="124">
        <f>IF(L195="snížená",#REF!,0)</f>
        <v>0</v>
      </c>
      <c r="BE195" s="124">
        <f>IF(L195="zákl. přenesená",#REF!,0)</f>
        <v>0</v>
      </c>
      <c r="BF195" s="124">
        <f>IF(L195="sníž. přenesená",#REF!,0)</f>
        <v>0</v>
      </c>
      <c r="BG195" s="124">
        <f>IF(L195="nulová",#REF!,0)</f>
        <v>0</v>
      </c>
      <c r="BH195" s="14" t="s">
        <v>65</v>
      </c>
      <c r="BI195" s="124" t="e">
        <f>ROUND(#REF!*H195,2)</f>
        <v>#REF!</v>
      </c>
      <c r="BJ195" s="14" t="s">
        <v>143</v>
      </c>
      <c r="BK195" s="123" t="s">
        <v>1399</v>
      </c>
    </row>
    <row r="196" spans="1:63" s="2" customFormat="1" ht="24.2" customHeight="1" x14ac:dyDescent="0.2">
      <c r="A196" s="25"/>
      <c r="B196" s="112"/>
      <c r="C196" s="113" t="s">
        <v>395</v>
      </c>
      <c r="D196" s="113" t="s">
        <v>145</v>
      </c>
      <c r="E196" s="114" t="s">
        <v>1400</v>
      </c>
      <c r="F196" s="115" t="s">
        <v>1401</v>
      </c>
      <c r="G196" s="116" t="s">
        <v>198</v>
      </c>
      <c r="H196" s="117">
        <v>12.106999999999999</v>
      </c>
      <c r="I196" s="118"/>
      <c r="J196" s="26"/>
      <c r="K196" s="119" t="s">
        <v>1</v>
      </c>
      <c r="L196" s="120" t="s">
        <v>37</v>
      </c>
      <c r="M196" s="121">
        <v>0.217</v>
      </c>
      <c r="N196" s="121">
        <f t="shared" si="9"/>
        <v>2.6272189999999997</v>
      </c>
      <c r="O196" s="121">
        <v>0.24895999999999999</v>
      </c>
      <c r="P196" s="121">
        <f t="shared" si="10"/>
        <v>3.0141587199999997</v>
      </c>
      <c r="Q196" s="121">
        <v>0</v>
      </c>
      <c r="R196" s="122">
        <f t="shared" si="11"/>
        <v>0</v>
      </c>
      <c r="S196" s="25"/>
      <c r="T196" s="25"/>
      <c r="U196" s="25"/>
      <c r="V196" s="25"/>
      <c r="W196" s="25"/>
      <c r="X196" s="25"/>
      <c r="Y196" s="25"/>
      <c r="Z196" s="25"/>
      <c r="AA196" s="25"/>
      <c r="AB196" s="25"/>
      <c r="AC196" s="25"/>
      <c r="AP196" s="123" t="s">
        <v>143</v>
      </c>
      <c r="AR196" s="123" t="s">
        <v>145</v>
      </c>
      <c r="AS196" s="123" t="s">
        <v>67</v>
      </c>
      <c r="AW196" s="14" t="s">
        <v>144</v>
      </c>
      <c r="BC196" s="124" t="e">
        <f>IF(L196="základní",#REF!,0)</f>
        <v>#REF!</v>
      </c>
      <c r="BD196" s="124">
        <f>IF(L196="snížená",#REF!,0)</f>
        <v>0</v>
      </c>
      <c r="BE196" s="124">
        <f>IF(L196="zákl. přenesená",#REF!,0)</f>
        <v>0</v>
      </c>
      <c r="BF196" s="124">
        <f>IF(L196="sníž. přenesená",#REF!,0)</f>
        <v>0</v>
      </c>
      <c r="BG196" s="124">
        <f>IF(L196="nulová",#REF!,0)</f>
        <v>0</v>
      </c>
      <c r="BH196" s="14" t="s">
        <v>65</v>
      </c>
      <c r="BI196" s="124" t="e">
        <f>ROUND(#REF!*H196,2)</f>
        <v>#REF!</v>
      </c>
      <c r="BJ196" s="14" t="s">
        <v>143</v>
      </c>
      <c r="BK196" s="123" t="s">
        <v>1402</v>
      </c>
    </row>
    <row r="197" spans="1:63" s="2" customFormat="1" ht="16.5" customHeight="1" x14ac:dyDescent="0.2">
      <c r="A197" s="25"/>
      <c r="B197" s="112"/>
      <c r="C197" s="113" t="s">
        <v>399</v>
      </c>
      <c r="D197" s="113" t="s">
        <v>145</v>
      </c>
      <c r="E197" s="114" t="s">
        <v>1403</v>
      </c>
      <c r="F197" s="115" t="s">
        <v>1404</v>
      </c>
      <c r="G197" s="116" t="s">
        <v>155</v>
      </c>
      <c r="H197" s="117">
        <v>2.27</v>
      </c>
      <c r="I197" s="118"/>
      <c r="J197" s="26"/>
      <c r="K197" s="119" t="s">
        <v>1</v>
      </c>
      <c r="L197" s="120" t="s">
        <v>37</v>
      </c>
      <c r="M197" s="121">
        <v>6.4359999999999999</v>
      </c>
      <c r="N197" s="121">
        <f t="shared" si="9"/>
        <v>14.609719999999999</v>
      </c>
      <c r="O197" s="121">
        <v>0</v>
      </c>
      <c r="P197" s="121">
        <f t="shared" si="10"/>
        <v>0</v>
      </c>
      <c r="Q197" s="121">
        <v>2</v>
      </c>
      <c r="R197" s="122">
        <f t="shared" si="11"/>
        <v>4.54</v>
      </c>
      <c r="S197" s="25"/>
      <c r="T197" s="25"/>
      <c r="U197" s="25"/>
      <c r="V197" s="25"/>
      <c r="W197" s="25"/>
      <c r="X197" s="25"/>
      <c r="Y197" s="25"/>
      <c r="Z197" s="25"/>
      <c r="AA197" s="25"/>
      <c r="AB197" s="25"/>
      <c r="AC197" s="25"/>
      <c r="AP197" s="123" t="s">
        <v>143</v>
      </c>
      <c r="AR197" s="123" t="s">
        <v>145</v>
      </c>
      <c r="AS197" s="123" t="s">
        <v>67</v>
      </c>
      <c r="AW197" s="14" t="s">
        <v>144</v>
      </c>
      <c r="BC197" s="124" t="e">
        <f>IF(L197="základní",#REF!,0)</f>
        <v>#REF!</v>
      </c>
      <c r="BD197" s="124">
        <f>IF(L197="snížená",#REF!,0)</f>
        <v>0</v>
      </c>
      <c r="BE197" s="124">
        <f>IF(L197="zákl. přenesená",#REF!,0)</f>
        <v>0</v>
      </c>
      <c r="BF197" s="124">
        <f>IF(L197="sníž. přenesená",#REF!,0)</f>
        <v>0</v>
      </c>
      <c r="BG197" s="124">
        <f>IF(L197="nulová",#REF!,0)</f>
        <v>0</v>
      </c>
      <c r="BH197" s="14" t="s">
        <v>65</v>
      </c>
      <c r="BI197" s="124" t="e">
        <f>ROUND(#REF!*H197,2)</f>
        <v>#REF!</v>
      </c>
      <c r="BJ197" s="14" t="s">
        <v>143</v>
      </c>
      <c r="BK197" s="123" t="s">
        <v>1405</v>
      </c>
    </row>
    <row r="198" spans="1:63" s="2" customFormat="1" ht="24.2" customHeight="1" x14ac:dyDescent="0.2">
      <c r="A198" s="25"/>
      <c r="B198" s="112"/>
      <c r="C198" s="113" t="s">
        <v>403</v>
      </c>
      <c r="D198" s="113" t="s">
        <v>145</v>
      </c>
      <c r="E198" s="114" t="s">
        <v>804</v>
      </c>
      <c r="F198" s="115" t="s">
        <v>805</v>
      </c>
      <c r="G198" s="116" t="s">
        <v>178</v>
      </c>
      <c r="H198" s="117">
        <v>60.536999999999999</v>
      </c>
      <c r="I198" s="118"/>
      <c r="J198" s="26"/>
      <c r="K198" s="119" t="s">
        <v>1</v>
      </c>
      <c r="L198" s="120" t="s">
        <v>37</v>
      </c>
      <c r="M198" s="121">
        <v>0.51</v>
      </c>
      <c r="N198" s="121">
        <f t="shared" si="9"/>
        <v>30.87387</v>
      </c>
      <c r="O198" s="121">
        <v>0</v>
      </c>
      <c r="P198" s="121">
        <f t="shared" si="10"/>
        <v>0</v>
      </c>
      <c r="Q198" s="121">
        <v>0</v>
      </c>
      <c r="R198" s="122">
        <f t="shared" si="11"/>
        <v>0</v>
      </c>
      <c r="S198" s="25"/>
      <c r="T198" s="25"/>
      <c r="U198" s="25"/>
      <c r="V198" s="25"/>
      <c r="W198" s="25"/>
      <c r="X198" s="25"/>
      <c r="Y198" s="25"/>
      <c r="Z198" s="25"/>
      <c r="AA198" s="25"/>
      <c r="AB198" s="25"/>
      <c r="AC198" s="25"/>
      <c r="AP198" s="123" t="s">
        <v>143</v>
      </c>
      <c r="AR198" s="123" t="s">
        <v>145</v>
      </c>
      <c r="AS198" s="123" t="s">
        <v>67</v>
      </c>
      <c r="AW198" s="14" t="s">
        <v>144</v>
      </c>
      <c r="BC198" s="124" t="e">
        <f>IF(L198="základní",#REF!,0)</f>
        <v>#REF!</v>
      </c>
      <c r="BD198" s="124">
        <f>IF(L198="snížená",#REF!,0)</f>
        <v>0</v>
      </c>
      <c r="BE198" s="124">
        <f>IF(L198="zákl. přenesená",#REF!,0)</f>
        <v>0</v>
      </c>
      <c r="BF198" s="124">
        <f>IF(L198="sníž. přenesená",#REF!,0)</f>
        <v>0</v>
      </c>
      <c r="BG198" s="124">
        <f>IF(L198="nulová",#REF!,0)</f>
        <v>0</v>
      </c>
      <c r="BH198" s="14" t="s">
        <v>65</v>
      </c>
      <c r="BI198" s="124" t="e">
        <f>ROUND(#REF!*H198,2)</f>
        <v>#REF!</v>
      </c>
      <c r="BJ198" s="14" t="s">
        <v>143</v>
      </c>
      <c r="BK198" s="123" t="s">
        <v>1406</v>
      </c>
    </row>
    <row r="199" spans="1:63" s="2" customFormat="1" ht="24.2" customHeight="1" x14ac:dyDescent="0.2">
      <c r="A199" s="25"/>
      <c r="B199" s="112"/>
      <c r="C199" s="113" t="s">
        <v>407</v>
      </c>
      <c r="D199" s="113" t="s">
        <v>145</v>
      </c>
      <c r="E199" s="114" t="s">
        <v>1407</v>
      </c>
      <c r="F199" s="115" t="s">
        <v>1408</v>
      </c>
      <c r="G199" s="116" t="s">
        <v>178</v>
      </c>
      <c r="H199" s="117">
        <v>60.536999999999999</v>
      </c>
      <c r="I199" s="118"/>
      <c r="J199" s="26"/>
      <c r="K199" s="119" t="s">
        <v>1</v>
      </c>
      <c r="L199" s="120" t="s">
        <v>37</v>
      </c>
      <c r="M199" s="121">
        <v>1.155</v>
      </c>
      <c r="N199" s="121">
        <f t="shared" si="9"/>
        <v>69.920235000000005</v>
      </c>
      <c r="O199" s="121">
        <v>2.0140000000000002E-2</v>
      </c>
      <c r="P199" s="121">
        <f t="shared" si="10"/>
        <v>1.2192151800000002</v>
      </c>
      <c r="Q199" s="121">
        <v>0</v>
      </c>
      <c r="R199" s="122">
        <f t="shared" si="11"/>
        <v>0</v>
      </c>
      <c r="S199" s="25"/>
      <c r="T199" s="25"/>
      <c r="U199" s="25"/>
      <c r="V199" s="25"/>
      <c r="W199" s="25"/>
      <c r="X199" s="25"/>
      <c r="Y199" s="25"/>
      <c r="Z199" s="25"/>
      <c r="AA199" s="25"/>
      <c r="AB199" s="25"/>
      <c r="AC199" s="25"/>
      <c r="AP199" s="123" t="s">
        <v>143</v>
      </c>
      <c r="AR199" s="123" t="s">
        <v>145</v>
      </c>
      <c r="AS199" s="123" t="s">
        <v>67</v>
      </c>
      <c r="AW199" s="14" t="s">
        <v>144</v>
      </c>
      <c r="BC199" s="124" t="e">
        <f>IF(L199="základní",#REF!,0)</f>
        <v>#REF!</v>
      </c>
      <c r="BD199" s="124">
        <f>IF(L199="snížená",#REF!,0)</f>
        <v>0</v>
      </c>
      <c r="BE199" s="124">
        <f>IF(L199="zákl. přenesená",#REF!,0)</f>
        <v>0</v>
      </c>
      <c r="BF199" s="124">
        <f>IF(L199="sníž. přenesená",#REF!,0)</f>
        <v>0</v>
      </c>
      <c r="BG199" s="124">
        <f>IF(L199="nulová",#REF!,0)</f>
        <v>0</v>
      </c>
      <c r="BH199" s="14" t="s">
        <v>65</v>
      </c>
      <c r="BI199" s="124" t="e">
        <f>ROUND(#REF!*H199,2)</f>
        <v>#REF!</v>
      </c>
      <c r="BJ199" s="14" t="s">
        <v>143</v>
      </c>
      <c r="BK199" s="123" t="s">
        <v>1409</v>
      </c>
    </row>
    <row r="200" spans="1:63" s="2" customFormat="1" ht="24.2" customHeight="1" x14ac:dyDescent="0.2">
      <c r="A200" s="25"/>
      <c r="B200" s="112"/>
      <c r="C200" s="113" t="s">
        <v>411</v>
      </c>
      <c r="D200" s="113" t="s">
        <v>145</v>
      </c>
      <c r="E200" s="114" t="s">
        <v>1410</v>
      </c>
      <c r="F200" s="115" t="s">
        <v>1411</v>
      </c>
      <c r="G200" s="116" t="s">
        <v>178</v>
      </c>
      <c r="H200" s="117">
        <v>60.536999999999999</v>
      </c>
      <c r="I200" s="118"/>
      <c r="J200" s="26"/>
      <c r="K200" s="119" t="s">
        <v>1</v>
      </c>
      <c r="L200" s="120" t="s">
        <v>37</v>
      </c>
      <c r="M200" s="121">
        <v>0.51</v>
      </c>
      <c r="N200" s="121">
        <f t="shared" si="9"/>
        <v>30.87387</v>
      </c>
      <c r="O200" s="121">
        <v>2.0999999999999999E-3</v>
      </c>
      <c r="P200" s="121">
        <f t="shared" si="10"/>
        <v>0.12712769999999998</v>
      </c>
      <c r="Q200" s="121">
        <v>0</v>
      </c>
      <c r="R200" s="122">
        <f t="shared" si="11"/>
        <v>0</v>
      </c>
      <c r="S200" s="25"/>
      <c r="T200" s="25"/>
      <c r="U200" s="25"/>
      <c r="V200" s="25"/>
      <c r="W200" s="25"/>
      <c r="X200" s="25"/>
      <c r="Y200" s="25"/>
      <c r="Z200" s="25"/>
      <c r="AA200" s="25"/>
      <c r="AB200" s="25"/>
      <c r="AC200" s="25"/>
      <c r="AP200" s="123" t="s">
        <v>143</v>
      </c>
      <c r="AR200" s="123" t="s">
        <v>145</v>
      </c>
      <c r="AS200" s="123" t="s">
        <v>67</v>
      </c>
      <c r="AW200" s="14" t="s">
        <v>144</v>
      </c>
      <c r="BC200" s="124" t="e">
        <f>IF(L200="základní",#REF!,0)</f>
        <v>#REF!</v>
      </c>
      <c r="BD200" s="124">
        <f>IF(L200="snížená",#REF!,0)</f>
        <v>0</v>
      </c>
      <c r="BE200" s="124">
        <f>IF(L200="zákl. přenesená",#REF!,0)</f>
        <v>0</v>
      </c>
      <c r="BF200" s="124">
        <f>IF(L200="sníž. přenesená",#REF!,0)</f>
        <v>0</v>
      </c>
      <c r="BG200" s="124">
        <f>IF(L200="nulová",#REF!,0)</f>
        <v>0</v>
      </c>
      <c r="BH200" s="14" t="s">
        <v>65</v>
      </c>
      <c r="BI200" s="124" t="e">
        <f>ROUND(#REF!*H200,2)</f>
        <v>#REF!</v>
      </c>
      <c r="BJ200" s="14" t="s">
        <v>143</v>
      </c>
      <c r="BK200" s="123" t="s">
        <v>1412</v>
      </c>
    </row>
    <row r="201" spans="1:63" s="2" customFormat="1" ht="24.2" customHeight="1" x14ac:dyDescent="0.2">
      <c r="A201" s="25"/>
      <c r="B201" s="112"/>
      <c r="C201" s="113" t="s">
        <v>415</v>
      </c>
      <c r="D201" s="113" t="s">
        <v>145</v>
      </c>
      <c r="E201" s="114" t="s">
        <v>1413</v>
      </c>
      <c r="F201" s="115" t="s">
        <v>1414</v>
      </c>
      <c r="G201" s="116" t="s">
        <v>178</v>
      </c>
      <c r="H201" s="117">
        <v>60.536999999999999</v>
      </c>
      <c r="I201" s="118"/>
      <c r="J201" s="26"/>
      <c r="K201" s="119" t="s">
        <v>1</v>
      </c>
      <c r="L201" s="120" t="s">
        <v>37</v>
      </c>
      <c r="M201" s="121">
        <v>0.54800000000000004</v>
      </c>
      <c r="N201" s="121">
        <f t="shared" si="9"/>
        <v>33.174275999999999</v>
      </c>
      <c r="O201" s="121">
        <v>1.09E-3</v>
      </c>
      <c r="P201" s="121">
        <f t="shared" si="10"/>
        <v>6.5985329999999995E-2</v>
      </c>
      <c r="Q201" s="121">
        <v>0</v>
      </c>
      <c r="R201" s="122">
        <f t="shared" si="11"/>
        <v>0</v>
      </c>
      <c r="S201" s="25"/>
      <c r="T201" s="25"/>
      <c r="U201" s="25"/>
      <c r="V201" s="25"/>
      <c r="W201" s="25"/>
      <c r="X201" s="25"/>
      <c r="Y201" s="25"/>
      <c r="Z201" s="25"/>
      <c r="AA201" s="25"/>
      <c r="AB201" s="25"/>
      <c r="AC201" s="25"/>
      <c r="AP201" s="123" t="s">
        <v>143</v>
      </c>
      <c r="AR201" s="123" t="s">
        <v>145</v>
      </c>
      <c r="AS201" s="123" t="s">
        <v>67</v>
      </c>
      <c r="AW201" s="14" t="s">
        <v>144</v>
      </c>
      <c r="BC201" s="124" t="e">
        <f>IF(L201="základní",#REF!,0)</f>
        <v>#REF!</v>
      </c>
      <c r="BD201" s="124">
        <f>IF(L201="snížená",#REF!,0)</f>
        <v>0</v>
      </c>
      <c r="BE201" s="124">
        <f>IF(L201="zákl. přenesená",#REF!,0)</f>
        <v>0</v>
      </c>
      <c r="BF201" s="124">
        <f>IF(L201="sníž. přenesená",#REF!,0)</f>
        <v>0</v>
      </c>
      <c r="BG201" s="124">
        <f>IF(L201="nulová",#REF!,0)</f>
        <v>0</v>
      </c>
      <c r="BH201" s="14" t="s">
        <v>65</v>
      </c>
      <c r="BI201" s="124" t="e">
        <f>ROUND(#REF!*H201,2)</f>
        <v>#REF!</v>
      </c>
      <c r="BJ201" s="14" t="s">
        <v>143</v>
      </c>
      <c r="BK201" s="123" t="s">
        <v>1415</v>
      </c>
    </row>
    <row r="202" spans="1:63" s="12" customFormat="1" ht="22.9" customHeight="1" x14ac:dyDescent="0.2">
      <c r="B202" s="103"/>
      <c r="D202" s="104" t="s">
        <v>56</v>
      </c>
      <c r="E202" s="125" t="s">
        <v>208</v>
      </c>
      <c r="F202" s="125" t="s">
        <v>209</v>
      </c>
      <c r="J202" s="103"/>
      <c r="K202" s="106"/>
      <c r="L202" s="107"/>
      <c r="M202" s="107"/>
      <c r="N202" s="108">
        <f>SUM(N203:N209)</f>
        <v>41.375959000000002</v>
      </c>
      <c r="O202" s="107"/>
      <c r="P202" s="108">
        <f>SUM(P203:P209)</f>
        <v>0</v>
      </c>
      <c r="Q202" s="107"/>
      <c r="R202" s="109">
        <f>SUM(R203:R209)</f>
        <v>0</v>
      </c>
      <c r="AP202" s="104" t="s">
        <v>65</v>
      </c>
      <c r="AR202" s="110" t="s">
        <v>56</v>
      </c>
      <c r="AS202" s="110" t="s">
        <v>65</v>
      </c>
      <c r="AW202" s="104" t="s">
        <v>144</v>
      </c>
      <c r="BI202" s="111" t="e">
        <f>SUM(BI203:BI209)</f>
        <v>#REF!</v>
      </c>
    </row>
    <row r="203" spans="1:63" s="2" customFormat="1" ht="21.75" customHeight="1" x14ac:dyDescent="0.2">
      <c r="A203" s="25"/>
      <c r="B203" s="112"/>
      <c r="C203" s="113" t="s">
        <v>419</v>
      </c>
      <c r="D203" s="113" t="s">
        <v>145</v>
      </c>
      <c r="E203" s="114" t="s">
        <v>1416</v>
      </c>
      <c r="F203" s="115" t="s">
        <v>1417</v>
      </c>
      <c r="G203" s="116" t="s">
        <v>212</v>
      </c>
      <c r="H203" s="117">
        <v>182.273</v>
      </c>
      <c r="I203" s="118"/>
      <c r="J203" s="26"/>
      <c r="K203" s="119" t="s">
        <v>1</v>
      </c>
      <c r="L203" s="120" t="s">
        <v>37</v>
      </c>
      <c r="M203" s="121">
        <v>0.03</v>
      </c>
      <c r="N203" s="121">
        <f t="shared" ref="N203:N209" si="12">M203*H203</f>
        <v>5.4681899999999999</v>
      </c>
      <c r="O203" s="121">
        <v>0</v>
      </c>
      <c r="P203" s="121">
        <f t="shared" ref="P203:P209" si="13">O203*H203</f>
        <v>0</v>
      </c>
      <c r="Q203" s="121">
        <v>0</v>
      </c>
      <c r="R203" s="122">
        <f t="shared" ref="R203:R209" si="14">Q203*H203</f>
        <v>0</v>
      </c>
      <c r="S203" s="25"/>
      <c r="T203" s="25"/>
      <c r="U203" s="25"/>
      <c r="V203" s="25"/>
      <c r="W203" s="25"/>
      <c r="X203" s="25"/>
      <c r="Y203" s="25"/>
      <c r="Z203" s="25"/>
      <c r="AA203" s="25"/>
      <c r="AB203" s="25"/>
      <c r="AC203" s="25"/>
      <c r="AP203" s="123" t="s">
        <v>143</v>
      </c>
      <c r="AR203" s="123" t="s">
        <v>145</v>
      </c>
      <c r="AS203" s="123" t="s">
        <v>67</v>
      </c>
      <c r="AW203" s="14" t="s">
        <v>144</v>
      </c>
      <c r="BC203" s="124" t="e">
        <f>IF(L203="základní",#REF!,0)</f>
        <v>#REF!</v>
      </c>
      <c r="BD203" s="124">
        <f>IF(L203="snížená",#REF!,0)</f>
        <v>0</v>
      </c>
      <c r="BE203" s="124">
        <f>IF(L203="zákl. přenesená",#REF!,0)</f>
        <v>0</v>
      </c>
      <c r="BF203" s="124">
        <f>IF(L203="sníž. přenesená",#REF!,0)</f>
        <v>0</v>
      </c>
      <c r="BG203" s="124">
        <f>IF(L203="nulová",#REF!,0)</f>
        <v>0</v>
      </c>
      <c r="BH203" s="14" t="s">
        <v>65</v>
      </c>
      <c r="BI203" s="124" t="e">
        <f>ROUND(#REF!*H203,2)</f>
        <v>#REF!</v>
      </c>
      <c r="BJ203" s="14" t="s">
        <v>143</v>
      </c>
      <c r="BK203" s="123" t="s">
        <v>1418</v>
      </c>
    </row>
    <row r="204" spans="1:63" s="2" customFormat="1" ht="24.2" customHeight="1" x14ac:dyDescent="0.2">
      <c r="A204" s="25"/>
      <c r="B204" s="112"/>
      <c r="C204" s="113" t="s">
        <v>423</v>
      </c>
      <c r="D204" s="113" t="s">
        <v>145</v>
      </c>
      <c r="E204" s="114" t="s">
        <v>1419</v>
      </c>
      <c r="F204" s="115" t="s">
        <v>1420</v>
      </c>
      <c r="G204" s="116" t="s">
        <v>212</v>
      </c>
      <c r="H204" s="117">
        <v>3463.181</v>
      </c>
      <c r="I204" s="118"/>
      <c r="J204" s="26"/>
      <c r="K204" s="119" t="s">
        <v>1</v>
      </c>
      <c r="L204" s="120" t="s">
        <v>37</v>
      </c>
      <c r="M204" s="121">
        <v>2E-3</v>
      </c>
      <c r="N204" s="121">
        <f t="shared" si="12"/>
        <v>6.9263620000000001</v>
      </c>
      <c r="O204" s="121">
        <v>0</v>
      </c>
      <c r="P204" s="121">
        <f t="shared" si="13"/>
        <v>0</v>
      </c>
      <c r="Q204" s="121">
        <v>0</v>
      </c>
      <c r="R204" s="122">
        <f t="shared" si="14"/>
        <v>0</v>
      </c>
      <c r="S204" s="25"/>
      <c r="T204" s="25"/>
      <c r="U204" s="25"/>
      <c r="V204" s="25"/>
      <c r="W204" s="25"/>
      <c r="X204" s="25"/>
      <c r="Y204" s="25"/>
      <c r="Z204" s="25"/>
      <c r="AA204" s="25"/>
      <c r="AB204" s="25"/>
      <c r="AC204" s="25"/>
      <c r="AP204" s="123" t="s">
        <v>143</v>
      </c>
      <c r="AR204" s="123" t="s">
        <v>145</v>
      </c>
      <c r="AS204" s="123" t="s">
        <v>67</v>
      </c>
      <c r="AW204" s="14" t="s">
        <v>144</v>
      </c>
      <c r="BC204" s="124" t="e">
        <f>IF(L204="základní",#REF!,0)</f>
        <v>#REF!</v>
      </c>
      <c r="BD204" s="124">
        <f>IF(L204="snížená",#REF!,0)</f>
        <v>0</v>
      </c>
      <c r="BE204" s="124">
        <f>IF(L204="zákl. přenesená",#REF!,0)</f>
        <v>0</v>
      </c>
      <c r="BF204" s="124">
        <f>IF(L204="sníž. přenesená",#REF!,0)</f>
        <v>0</v>
      </c>
      <c r="BG204" s="124">
        <f>IF(L204="nulová",#REF!,0)</f>
        <v>0</v>
      </c>
      <c r="BH204" s="14" t="s">
        <v>65</v>
      </c>
      <c r="BI204" s="124" t="e">
        <f>ROUND(#REF!*H204,2)</f>
        <v>#REF!</v>
      </c>
      <c r="BJ204" s="14" t="s">
        <v>143</v>
      </c>
      <c r="BK204" s="123" t="s">
        <v>1421</v>
      </c>
    </row>
    <row r="205" spans="1:63" s="2" customFormat="1" ht="24.2" customHeight="1" x14ac:dyDescent="0.2">
      <c r="A205" s="25"/>
      <c r="B205" s="112"/>
      <c r="C205" s="113" t="s">
        <v>427</v>
      </c>
      <c r="D205" s="113" t="s">
        <v>145</v>
      </c>
      <c r="E205" s="114" t="s">
        <v>1422</v>
      </c>
      <c r="F205" s="115" t="s">
        <v>1423</v>
      </c>
      <c r="G205" s="116" t="s">
        <v>212</v>
      </c>
      <c r="H205" s="117">
        <v>182.273</v>
      </c>
      <c r="I205" s="118"/>
      <c r="J205" s="26"/>
      <c r="K205" s="119" t="s">
        <v>1</v>
      </c>
      <c r="L205" s="120" t="s">
        <v>37</v>
      </c>
      <c r="M205" s="121">
        <v>0.159</v>
      </c>
      <c r="N205" s="121">
        <f t="shared" si="12"/>
        <v>28.981407000000001</v>
      </c>
      <c r="O205" s="121">
        <v>0</v>
      </c>
      <c r="P205" s="121">
        <f t="shared" si="13"/>
        <v>0</v>
      </c>
      <c r="Q205" s="121">
        <v>0</v>
      </c>
      <c r="R205" s="122">
        <f t="shared" si="14"/>
        <v>0</v>
      </c>
      <c r="S205" s="25"/>
      <c r="T205" s="25"/>
      <c r="U205" s="25"/>
      <c r="V205" s="25"/>
      <c r="W205" s="25"/>
      <c r="X205" s="25"/>
      <c r="Y205" s="25"/>
      <c r="Z205" s="25"/>
      <c r="AA205" s="25"/>
      <c r="AB205" s="25"/>
      <c r="AC205" s="25"/>
      <c r="AP205" s="123" t="s">
        <v>143</v>
      </c>
      <c r="AR205" s="123" t="s">
        <v>145</v>
      </c>
      <c r="AS205" s="123" t="s">
        <v>67</v>
      </c>
      <c r="AW205" s="14" t="s">
        <v>144</v>
      </c>
      <c r="BC205" s="124" t="e">
        <f>IF(L205="základní",#REF!,0)</f>
        <v>#REF!</v>
      </c>
      <c r="BD205" s="124">
        <f>IF(L205="snížená",#REF!,0)</f>
        <v>0</v>
      </c>
      <c r="BE205" s="124">
        <f>IF(L205="zákl. přenesená",#REF!,0)</f>
        <v>0</v>
      </c>
      <c r="BF205" s="124">
        <f>IF(L205="sníž. přenesená",#REF!,0)</f>
        <v>0</v>
      </c>
      <c r="BG205" s="124">
        <f>IF(L205="nulová",#REF!,0)</f>
        <v>0</v>
      </c>
      <c r="BH205" s="14" t="s">
        <v>65</v>
      </c>
      <c r="BI205" s="124" t="e">
        <f>ROUND(#REF!*H205,2)</f>
        <v>#REF!</v>
      </c>
      <c r="BJ205" s="14" t="s">
        <v>143</v>
      </c>
      <c r="BK205" s="123" t="s">
        <v>1424</v>
      </c>
    </row>
    <row r="206" spans="1:63" s="2" customFormat="1" ht="24.2" customHeight="1" x14ac:dyDescent="0.2">
      <c r="A206" s="25"/>
      <c r="B206" s="112"/>
      <c r="C206" s="113" t="s">
        <v>431</v>
      </c>
      <c r="D206" s="113" t="s">
        <v>145</v>
      </c>
      <c r="E206" s="114" t="s">
        <v>227</v>
      </c>
      <c r="F206" s="115" t="s">
        <v>228</v>
      </c>
      <c r="G206" s="116" t="s">
        <v>212</v>
      </c>
      <c r="H206" s="117">
        <v>0.442</v>
      </c>
      <c r="I206" s="118"/>
      <c r="J206" s="26"/>
      <c r="K206" s="119" t="s">
        <v>1</v>
      </c>
      <c r="L206" s="120" t="s">
        <v>37</v>
      </c>
      <c r="M206" s="121">
        <v>0</v>
      </c>
      <c r="N206" s="121">
        <f t="shared" si="12"/>
        <v>0</v>
      </c>
      <c r="O206" s="121">
        <v>0</v>
      </c>
      <c r="P206" s="121">
        <f t="shared" si="13"/>
        <v>0</v>
      </c>
      <c r="Q206" s="121">
        <v>0</v>
      </c>
      <c r="R206" s="122">
        <f t="shared" si="14"/>
        <v>0</v>
      </c>
      <c r="S206" s="25"/>
      <c r="T206" s="25"/>
      <c r="U206" s="25"/>
      <c r="V206" s="25"/>
      <c r="W206" s="25"/>
      <c r="X206" s="25"/>
      <c r="Y206" s="25"/>
      <c r="Z206" s="25"/>
      <c r="AA206" s="25"/>
      <c r="AB206" s="25"/>
      <c r="AC206" s="25"/>
      <c r="AP206" s="123" t="s">
        <v>143</v>
      </c>
      <c r="AR206" s="123" t="s">
        <v>145</v>
      </c>
      <c r="AS206" s="123" t="s">
        <v>67</v>
      </c>
      <c r="AW206" s="14" t="s">
        <v>144</v>
      </c>
      <c r="BC206" s="124" t="e">
        <f>IF(L206="základní",#REF!,0)</f>
        <v>#REF!</v>
      </c>
      <c r="BD206" s="124">
        <f>IF(L206="snížená",#REF!,0)</f>
        <v>0</v>
      </c>
      <c r="BE206" s="124">
        <f>IF(L206="zákl. přenesená",#REF!,0)</f>
        <v>0</v>
      </c>
      <c r="BF206" s="124">
        <f>IF(L206="sníž. přenesená",#REF!,0)</f>
        <v>0</v>
      </c>
      <c r="BG206" s="124">
        <f>IF(L206="nulová",#REF!,0)</f>
        <v>0</v>
      </c>
      <c r="BH206" s="14" t="s">
        <v>65</v>
      </c>
      <c r="BI206" s="124" t="e">
        <f>ROUND(#REF!*H206,2)</f>
        <v>#REF!</v>
      </c>
      <c r="BJ206" s="14" t="s">
        <v>143</v>
      </c>
      <c r="BK206" s="123" t="s">
        <v>1425</v>
      </c>
    </row>
    <row r="207" spans="1:63" s="2" customFormat="1" ht="37.9" customHeight="1" x14ac:dyDescent="0.2">
      <c r="A207" s="25"/>
      <c r="B207" s="112"/>
      <c r="C207" s="113" t="s">
        <v>435</v>
      </c>
      <c r="D207" s="113" t="s">
        <v>145</v>
      </c>
      <c r="E207" s="114" t="s">
        <v>1426</v>
      </c>
      <c r="F207" s="115" t="s">
        <v>1427</v>
      </c>
      <c r="G207" s="116" t="s">
        <v>212</v>
      </c>
      <c r="H207" s="117">
        <v>45.942999999999998</v>
      </c>
      <c r="I207" s="118"/>
      <c r="J207" s="26"/>
      <c r="K207" s="119" t="s">
        <v>1</v>
      </c>
      <c r="L207" s="120" t="s">
        <v>37</v>
      </c>
      <c r="M207" s="121">
        <v>0</v>
      </c>
      <c r="N207" s="121">
        <f t="shared" si="12"/>
        <v>0</v>
      </c>
      <c r="O207" s="121">
        <v>0</v>
      </c>
      <c r="P207" s="121">
        <f t="shared" si="13"/>
        <v>0</v>
      </c>
      <c r="Q207" s="121">
        <v>0</v>
      </c>
      <c r="R207" s="122">
        <f t="shared" si="14"/>
        <v>0</v>
      </c>
      <c r="S207" s="25"/>
      <c r="T207" s="25"/>
      <c r="U207" s="25"/>
      <c r="V207" s="25"/>
      <c r="W207" s="25"/>
      <c r="X207" s="25"/>
      <c r="Y207" s="25"/>
      <c r="Z207" s="25"/>
      <c r="AA207" s="25"/>
      <c r="AB207" s="25"/>
      <c r="AC207" s="25"/>
      <c r="AP207" s="123" t="s">
        <v>143</v>
      </c>
      <c r="AR207" s="123" t="s">
        <v>145</v>
      </c>
      <c r="AS207" s="123" t="s">
        <v>67</v>
      </c>
      <c r="AW207" s="14" t="s">
        <v>144</v>
      </c>
      <c r="BC207" s="124" t="e">
        <f>IF(L207="základní",#REF!,0)</f>
        <v>#REF!</v>
      </c>
      <c r="BD207" s="124">
        <f>IF(L207="snížená",#REF!,0)</f>
        <v>0</v>
      </c>
      <c r="BE207" s="124">
        <f>IF(L207="zákl. přenesená",#REF!,0)</f>
        <v>0</v>
      </c>
      <c r="BF207" s="124">
        <f>IF(L207="sníž. přenesená",#REF!,0)</f>
        <v>0</v>
      </c>
      <c r="BG207" s="124">
        <f>IF(L207="nulová",#REF!,0)</f>
        <v>0</v>
      </c>
      <c r="BH207" s="14" t="s">
        <v>65</v>
      </c>
      <c r="BI207" s="124" t="e">
        <f>ROUND(#REF!*H207,2)</f>
        <v>#REF!</v>
      </c>
      <c r="BJ207" s="14" t="s">
        <v>143</v>
      </c>
      <c r="BK207" s="123" t="s">
        <v>1428</v>
      </c>
    </row>
    <row r="208" spans="1:63" s="2" customFormat="1" ht="44.25" customHeight="1" x14ac:dyDescent="0.2">
      <c r="A208" s="25"/>
      <c r="B208" s="112"/>
      <c r="C208" s="113" t="s">
        <v>439</v>
      </c>
      <c r="D208" s="113" t="s">
        <v>145</v>
      </c>
      <c r="E208" s="114" t="s">
        <v>826</v>
      </c>
      <c r="F208" s="115" t="s">
        <v>1293</v>
      </c>
      <c r="G208" s="116" t="s">
        <v>212</v>
      </c>
      <c r="H208" s="117">
        <v>124.752</v>
      </c>
      <c r="I208" s="118"/>
      <c r="J208" s="26"/>
      <c r="K208" s="119" t="s">
        <v>1</v>
      </c>
      <c r="L208" s="120" t="s">
        <v>37</v>
      </c>
      <c r="M208" s="121">
        <v>0</v>
      </c>
      <c r="N208" s="121">
        <f t="shared" si="12"/>
        <v>0</v>
      </c>
      <c r="O208" s="121">
        <v>0</v>
      </c>
      <c r="P208" s="121">
        <f t="shared" si="13"/>
        <v>0</v>
      </c>
      <c r="Q208" s="121">
        <v>0</v>
      </c>
      <c r="R208" s="122">
        <f t="shared" si="14"/>
        <v>0</v>
      </c>
      <c r="S208" s="25"/>
      <c r="T208" s="25"/>
      <c r="U208" s="25"/>
      <c r="V208" s="25"/>
      <c r="W208" s="25"/>
      <c r="X208" s="25"/>
      <c r="Y208" s="25"/>
      <c r="Z208" s="25"/>
      <c r="AA208" s="25"/>
      <c r="AB208" s="25"/>
      <c r="AC208" s="25"/>
      <c r="AP208" s="123" t="s">
        <v>143</v>
      </c>
      <c r="AR208" s="123" t="s">
        <v>145</v>
      </c>
      <c r="AS208" s="123" t="s">
        <v>67</v>
      </c>
      <c r="AW208" s="14" t="s">
        <v>144</v>
      </c>
      <c r="BC208" s="124" t="e">
        <f>IF(L208="základní",#REF!,0)</f>
        <v>#REF!</v>
      </c>
      <c r="BD208" s="124">
        <f>IF(L208="snížená",#REF!,0)</f>
        <v>0</v>
      </c>
      <c r="BE208" s="124">
        <f>IF(L208="zákl. přenesená",#REF!,0)</f>
        <v>0</v>
      </c>
      <c r="BF208" s="124">
        <f>IF(L208="sníž. přenesená",#REF!,0)</f>
        <v>0</v>
      </c>
      <c r="BG208" s="124">
        <f>IF(L208="nulová",#REF!,0)</f>
        <v>0</v>
      </c>
      <c r="BH208" s="14" t="s">
        <v>65</v>
      </c>
      <c r="BI208" s="124" t="e">
        <f>ROUND(#REF!*H208,2)</f>
        <v>#REF!</v>
      </c>
      <c r="BJ208" s="14" t="s">
        <v>143</v>
      </c>
      <c r="BK208" s="123" t="s">
        <v>1429</v>
      </c>
    </row>
    <row r="209" spans="1:63" s="2" customFormat="1" ht="33" customHeight="1" x14ac:dyDescent="0.2">
      <c r="A209" s="25"/>
      <c r="B209" s="112"/>
      <c r="C209" s="113" t="s">
        <v>443</v>
      </c>
      <c r="D209" s="113" t="s">
        <v>145</v>
      </c>
      <c r="E209" s="114" t="s">
        <v>829</v>
      </c>
      <c r="F209" s="115" t="s">
        <v>830</v>
      </c>
      <c r="G209" s="116" t="s">
        <v>212</v>
      </c>
      <c r="H209" s="117">
        <v>11.135999999999999</v>
      </c>
      <c r="I209" s="118"/>
      <c r="J209" s="26"/>
      <c r="K209" s="119" t="s">
        <v>1</v>
      </c>
      <c r="L209" s="120" t="s">
        <v>37</v>
      </c>
      <c r="M209" s="121">
        <v>0</v>
      </c>
      <c r="N209" s="121">
        <f t="shared" si="12"/>
        <v>0</v>
      </c>
      <c r="O209" s="121">
        <v>0</v>
      </c>
      <c r="P209" s="121">
        <f t="shared" si="13"/>
        <v>0</v>
      </c>
      <c r="Q209" s="121">
        <v>0</v>
      </c>
      <c r="R209" s="122">
        <f t="shared" si="14"/>
        <v>0</v>
      </c>
      <c r="S209" s="25"/>
      <c r="T209" s="25"/>
      <c r="U209" s="25"/>
      <c r="V209" s="25"/>
      <c r="W209" s="25"/>
      <c r="X209" s="25"/>
      <c r="Y209" s="25"/>
      <c r="Z209" s="25"/>
      <c r="AA209" s="25"/>
      <c r="AB209" s="25"/>
      <c r="AC209" s="25"/>
      <c r="AP209" s="123" t="s">
        <v>143</v>
      </c>
      <c r="AR209" s="123" t="s">
        <v>145</v>
      </c>
      <c r="AS209" s="123" t="s">
        <v>67</v>
      </c>
      <c r="AW209" s="14" t="s">
        <v>144</v>
      </c>
      <c r="BC209" s="124" t="e">
        <f>IF(L209="základní",#REF!,0)</f>
        <v>#REF!</v>
      </c>
      <c r="BD209" s="124">
        <f>IF(L209="snížená",#REF!,0)</f>
        <v>0</v>
      </c>
      <c r="BE209" s="124">
        <f>IF(L209="zákl. přenesená",#REF!,0)</f>
        <v>0</v>
      </c>
      <c r="BF209" s="124">
        <f>IF(L209="sníž. přenesená",#REF!,0)</f>
        <v>0</v>
      </c>
      <c r="BG209" s="124">
        <f>IF(L209="nulová",#REF!,0)</f>
        <v>0</v>
      </c>
      <c r="BH209" s="14" t="s">
        <v>65</v>
      </c>
      <c r="BI209" s="124" t="e">
        <f>ROUND(#REF!*H209,2)</f>
        <v>#REF!</v>
      </c>
      <c r="BJ209" s="14" t="s">
        <v>143</v>
      </c>
      <c r="BK209" s="123" t="s">
        <v>1430</v>
      </c>
    </row>
    <row r="210" spans="1:63" s="12" customFormat="1" ht="22.9" customHeight="1" x14ac:dyDescent="0.2">
      <c r="B210" s="103"/>
      <c r="D210" s="104" t="s">
        <v>56</v>
      </c>
      <c r="E210" s="125" t="s">
        <v>250</v>
      </c>
      <c r="F210" s="125" t="s">
        <v>251</v>
      </c>
      <c r="J210" s="103"/>
      <c r="K210" s="106"/>
      <c r="L210" s="107"/>
      <c r="M210" s="107"/>
      <c r="N210" s="108">
        <f>N211</f>
        <v>204.38155500000002</v>
      </c>
      <c r="O210" s="107"/>
      <c r="P210" s="108">
        <f>P211</f>
        <v>0</v>
      </c>
      <c r="Q210" s="107"/>
      <c r="R210" s="109">
        <f>R211</f>
        <v>0</v>
      </c>
      <c r="AP210" s="104" t="s">
        <v>65</v>
      </c>
      <c r="AR210" s="110" t="s">
        <v>56</v>
      </c>
      <c r="AS210" s="110" t="s">
        <v>65</v>
      </c>
      <c r="AW210" s="104" t="s">
        <v>144</v>
      </c>
      <c r="BI210" s="111" t="e">
        <f>BI211</f>
        <v>#REF!</v>
      </c>
    </row>
    <row r="211" spans="1:63" s="2" customFormat="1" ht="24.2" customHeight="1" x14ac:dyDescent="0.2">
      <c r="A211" s="25"/>
      <c r="B211" s="112"/>
      <c r="C211" s="113" t="s">
        <v>447</v>
      </c>
      <c r="D211" s="113" t="s">
        <v>145</v>
      </c>
      <c r="E211" s="114" t="s">
        <v>1431</v>
      </c>
      <c r="F211" s="115" t="s">
        <v>1432</v>
      </c>
      <c r="G211" s="116" t="s">
        <v>212</v>
      </c>
      <c r="H211" s="117">
        <v>514.81500000000005</v>
      </c>
      <c r="I211" s="118"/>
      <c r="J211" s="26"/>
      <c r="K211" s="119" t="s">
        <v>1</v>
      </c>
      <c r="L211" s="120" t="s">
        <v>37</v>
      </c>
      <c r="M211" s="121">
        <v>0.39700000000000002</v>
      </c>
      <c r="N211" s="121">
        <f>M211*H211</f>
        <v>204.38155500000002</v>
      </c>
      <c r="O211" s="121">
        <v>0</v>
      </c>
      <c r="P211" s="121">
        <f>O211*H211</f>
        <v>0</v>
      </c>
      <c r="Q211" s="121">
        <v>0</v>
      </c>
      <c r="R211" s="122">
        <f>Q211*H211</f>
        <v>0</v>
      </c>
      <c r="S211" s="25"/>
      <c r="T211" s="25"/>
      <c r="U211" s="25"/>
      <c r="V211" s="25"/>
      <c r="W211" s="25"/>
      <c r="X211" s="25"/>
      <c r="Y211" s="25"/>
      <c r="Z211" s="25"/>
      <c r="AA211" s="25"/>
      <c r="AB211" s="25"/>
      <c r="AC211" s="25"/>
      <c r="AP211" s="123" t="s">
        <v>143</v>
      </c>
      <c r="AR211" s="123" t="s">
        <v>145</v>
      </c>
      <c r="AS211" s="123" t="s">
        <v>67</v>
      </c>
      <c r="AW211" s="14" t="s">
        <v>144</v>
      </c>
      <c r="BC211" s="124" t="e">
        <f>IF(L211="základní",#REF!,0)</f>
        <v>#REF!</v>
      </c>
      <c r="BD211" s="124">
        <f>IF(L211="snížená",#REF!,0)</f>
        <v>0</v>
      </c>
      <c r="BE211" s="124">
        <f>IF(L211="zákl. přenesená",#REF!,0)</f>
        <v>0</v>
      </c>
      <c r="BF211" s="124">
        <f>IF(L211="sníž. přenesená",#REF!,0)</f>
        <v>0</v>
      </c>
      <c r="BG211" s="124">
        <f>IF(L211="nulová",#REF!,0)</f>
        <v>0</v>
      </c>
      <c r="BH211" s="14" t="s">
        <v>65</v>
      </c>
      <c r="BI211" s="124" t="e">
        <f>ROUND(#REF!*H211,2)</f>
        <v>#REF!</v>
      </c>
      <c r="BJ211" s="14" t="s">
        <v>143</v>
      </c>
      <c r="BK211" s="123" t="s">
        <v>1433</v>
      </c>
    </row>
    <row r="212" spans="1:63" s="12" customFormat="1" ht="25.9" customHeight="1" x14ac:dyDescent="0.2">
      <c r="B212" s="103"/>
      <c r="D212" s="104" t="s">
        <v>56</v>
      </c>
      <c r="E212" s="105" t="s">
        <v>256</v>
      </c>
      <c r="F212" s="105" t="s">
        <v>257</v>
      </c>
      <c r="J212" s="103"/>
      <c r="K212" s="106"/>
      <c r="L212" s="107"/>
      <c r="M212" s="107"/>
      <c r="N212" s="108">
        <f>N213+N216</f>
        <v>49.275049000000003</v>
      </c>
      <c r="O212" s="107"/>
      <c r="P212" s="108">
        <f>P213+P216</f>
        <v>0.18745144999999999</v>
      </c>
      <c r="Q212" s="107"/>
      <c r="R212" s="109">
        <f>R213+R216</f>
        <v>0.44191800000000003</v>
      </c>
      <c r="AP212" s="104" t="s">
        <v>67</v>
      </c>
      <c r="AR212" s="110" t="s">
        <v>56</v>
      </c>
      <c r="AS212" s="110" t="s">
        <v>57</v>
      </c>
      <c r="AW212" s="104" t="s">
        <v>144</v>
      </c>
      <c r="BI212" s="111" t="e">
        <f>BI213+BI216</f>
        <v>#REF!</v>
      </c>
    </row>
    <row r="213" spans="1:63" s="12" customFormat="1" ht="22.9" customHeight="1" x14ac:dyDescent="0.2">
      <c r="B213" s="103"/>
      <c r="D213" s="104" t="s">
        <v>56</v>
      </c>
      <c r="E213" s="125" t="s">
        <v>1434</v>
      </c>
      <c r="F213" s="125" t="s">
        <v>1435</v>
      </c>
      <c r="J213" s="103"/>
      <c r="K213" s="106"/>
      <c r="L213" s="107"/>
      <c r="M213" s="107"/>
      <c r="N213" s="108">
        <f>SUM(N214:N215)</f>
        <v>24.149369</v>
      </c>
      <c r="O213" s="107"/>
      <c r="P213" s="108">
        <f>SUM(P214:P215)</f>
        <v>0.10845525</v>
      </c>
      <c r="Q213" s="107"/>
      <c r="R213" s="109">
        <f>SUM(R214:R215)</f>
        <v>0</v>
      </c>
      <c r="AP213" s="104" t="s">
        <v>67</v>
      </c>
      <c r="AR213" s="110" t="s">
        <v>56</v>
      </c>
      <c r="AS213" s="110" t="s">
        <v>65</v>
      </c>
      <c r="AW213" s="104" t="s">
        <v>144</v>
      </c>
      <c r="BI213" s="111" t="e">
        <f>SUM(BI214:BI215)</f>
        <v>#REF!</v>
      </c>
    </row>
    <row r="214" spans="1:63" s="2" customFormat="1" ht="33" customHeight="1" x14ac:dyDescent="0.2">
      <c r="A214" s="25"/>
      <c r="B214" s="112"/>
      <c r="C214" s="113" t="s">
        <v>453</v>
      </c>
      <c r="D214" s="113" t="s">
        <v>145</v>
      </c>
      <c r="E214" s="114" t="s">
        <v>1436</v>
      </c>
      <c r="F214" s="115" t="s">
        <v>1437</v>
      </c>
      <c r="G214" s="116" t="s">
        <v>178</v>
      </c>
      <c r="H214" s="117">
        <v>144.607</v>
      </c>
      <c r="I214" s="118"/>
      <c r="J214" s="26"/>
      <c r="K214" s="119" t="s">
        <v>1</v>
      </c>
      <c r="L214" s="120" t="s">
        <v>37</v>
      </c>
      <c r="M214" s="121">
        <v>0.16700000000000001</v>
      </c>
      <c r="N214" s="121">
        <f>M214*H214</f>
        <v>24.149369</v>
      </c>
      <c r="O214" s="121">
        <v>7.5000000000000002E-4</v>
      </c>
      <c r="P214" s="121">
        <f>O214*H214</f>
        <v>0.10845525</v>
      </c>
      <c r="Q214" s="121">
        <v>0</v>
      </c>
      <c r="R214" s="122">
        <f>Q214*H214</f>
        <v>0</v>
      </c>
      <c r="S214" s="25"/>
      <c r="T214" s="25"/>
      <c r="U214" s="25"/>
      <c r="V214" s="25"/>
      <c r="W214" s="25"/>
      <c r="X214" s="25"/>
      <c r="Y214" s="25"/>
      <c r="Z214" s="25"/>
      <c r="AA214" s="25"/>
      <c r="AB214" s="25"/>
      <c r="AC214" s="25"/>
      <c r="AP214" s="123" t="s">
        <v>214</v>
      </c>
      <c r="AR214" s="123" t="s">
        <v>145</v>
      </c>
      <c r="AS214" s="123" t="s">
        <v>67</v>
      </c>
      <c r="AW214" s="14" t="s">
        <v>144</v>
      </c>
      <c r="BC214" s="124" t="e">
        <f>IF(L214="základní",#REF!,0)</f>
        <v>#REF!</v>
      </c>
      <c r="BD214" s="124">
        <f>IF(L214="snížená",#REF!,0)</f>
        <v>0</v>
      </c>
      <c r="BE214" s="124">
        <f>IF(L214="zákl. přenesená",#REF!,0)</f>
        <v>0</v>
      </c>
      <c r="BF214" s="124">
        <f>IF(L214="sníž. přenesená",#REF!,0)</f>
        <v>0</v>
      </c>
      <c r="BG214" s="124">
        <f>IF(L214="nulová",#REF!,0)</f>
        <v>0</v>
      </c>
      <c r="BH214" s="14" t="s">
        <v>65</v>
      </c>
      <c r="BI214" s="124" t="e">
        <f>ROUND(#REF!*H214,2)</f>
        <v>#REF!</v>
      </c>
      <c r="BJ214" s="14" t="s">
        <v>214</v>
      </c>
      <c r="BK214" s="123" t="s">
        <v>1438</v>
      </c>
    </row>
    <row r="215" spans="1:63" s="2" customFormat="1" ht="24.2" customHeight="1" x14ac:dyDescent="0.2">
      <c r="A215" s="25"/>
      <c r="B215" s="112"/>
      <c r="C215" s="113" t="s">
        <v>457</v>
      </c>
      <c r="D215" s="113" t="s">
        <v>145</v>
      </c>
      <c r="E215" s="114" t="s">
        <v>1439</v>
      </c>
      <c r="F215" s="115" t="s">
        <v>1440</v>
      </c>
      <c r="G215" s="116" t="s">
        <v>339</v>
      </c>
      <c r="H215" s="117">
        <v>308.01299999999998</v>
      </c>
      <c r="I215" s="118"/>
      <c r="J215" s="26"/>
      <c r="K215" s="119" t="s">
        <v>1</v>
      </c>
      <c r="L215" s="120" t="s">
        <v>37</v>
      </c>
      <c r="M215" s="121">
        <v>0</v>
      </c>
      <c r="N215" s="121">
        <f>M215*H215</f>
        <v>0</v>
      </c>
      <c r="O215" s="121">
        <v>0</v>
      </c>
      <c r="P215" s="121">
        <f>O215*H215</f>
        <v>0</v>
      </c>
      <c r="Q215" s="121">
        <v>0</v>
      </c>
      <c r="R215" s="122">
        <f>Q215*H215</f>
        <v>0</v>
      </c>
      <c r="S215" s="25"/>
      <c r="T215" s="25"/>
      <c r="U215" s="25"/>
      <c r="V215" s="25"/>
      <c r="W215" s="25"/>
      <c r="X215" s="25"/>
      <c r="Y215" s="25"/>
      <c r="Z215" s="25"/>
      <c r="AA215" s="25"/>
      <c r="AB215" s="25"/>
      <c r="AC215" s="25"/>
      <c r="AP215" s="123" t="s">
        <v>214</v>
      </c>
      <c r="AR215" s="123" t="s">
        <v>145</v>
      </c>
      <c r="AS215" s="123" t="s">
        <v>67</v>
      </c>
      <c r="AW215" s="14" t="s">
        <v>144</v>
      </c>
      <c r="BC215" s="124" t="e">
        <f>IF(L215="základní",#REF!,0)</f>
        <v>#REF!</v>
      </c>
      <c r="BD215" s="124">
        <f>IF(L215="snížená",#REF!,0)</f>
        <v>0</v>
      </c>
      <c r="BE215" s="124">
        <f>IF(L215="zákl. přenesená",#REF!,0)</f>
        <v>0</v>
      </c>
      <c r="BF215" s="124">
        <f>IF(L215="sníž. přenesená",#REF!,0)</f>
        <v>0</v>
      </c>
      <c r="BG215" s="124">
        <f>IF(L215="nulová",#REF!,0)</f>
        <v>0</v>
      </c>
      <c r="BH215" s="14" t="s">
        <v>65</v>
      </c>
      <c r="BI215" s="124" t="e">
        <f>ROUND(#REF!*H215,2)</f>
        <v>#REF!</v>
      </c>
      <c r="BJ215" s="14" t="s">
        <v>214</v>
      </c>
      <c r="BK215" s="123" t="s">
        <v>1441</v>
      </c>
    </row>
    <row r="216" spans="1:63" s="12" customFormat="1" ht="22.9" customHeight="1" x14ac:dyDescent="0.2">
      <c r="B216" s="103"/>
      <c r="D216" s="104" t="s">
        <v>56</v>
      </c>
      <c r="E216" s="125" t="s">
        <v>489</v>
      </c>
      <c r="F216" s="125" t="s">
        <v>490</v>
      </c>
      <c r="J216" s="103"/>
      <c r="K216" s="106"/>
      <c r="L216" s="107"/>
      <c r="M216" s="107"/>
      <c r="N216" s="108">
        <f>SUM(N217:N223)</f>
        <v>25.125680000000003</v>
      </c>
      <c r="O216" s="107"/>
      <c r="P216" s="108">
        <f>SUM(P217:P223)</f>
        <v>7.8996199999999989E-2</v>
      </c>
      <c r="Q216" s="107"/>
      <c r="R216" s="109">
        <f>SUM(R217:R223)</f>
        <v>0.44191800000000003</v>
      </c>
      <c r="AP216" s="104" t="s">
        <v>67</v>
      </c>
      <c r="AR216" s="110" t="s">
        <v>56</v>
      </c>
      <c r="AS216" s="110" t="s">
        <v>65</v>
      </c>
      <c r="AW216" s="104" t="s">
        <v>144</v>
      </c>
      <c r="BI216" s="111" t="e">
        <f>SUM(BI217:BI223)</f>
        <v>#REF!</v>
      </c>
    </row>
    <row r="217" spans="1:63" s="2" customFormat="1" ht="24.2" customHeight="1" x14ac:dyDescent="0.2">
      <c r="A217" s="25"/>
      <c r="B217" s="112"/>
      <c r="C217" s="113" t="s">
        <v>461</v>
      </c>
      <c r="D217" s="113" t="s">
        <v>145</v>
      </c>
      <c r="E217" s="114" t="s">
        <v>1442</v>
      </c>
      <c r="F217" s="115" t="s">
        <v>1443</v>
      </c>
      <c r="G217" s="116" t="s">
        <v>198</v>
      </c>
      <c r="H217" s="117">
        <v>18.161000000000001</v>
      </c>
      <c r="I217" s="118"/>
      <c r="J217" s="26"/>
      <c r="K217" s="119" t="s">
        <v>1</v>
      </c>
      <c r="L217" s="120" t="s">
        <v>37</v>
      </c>
      <c r="M217" s="121">
        <v>0.61599999999999999</v>
      </c>
      <c r="N217" s="121">
        <f t="shared" ref="N217:N223" si="15">M217*H217</f>
        <v>11.187176000000001</v>
      </c>
      <c r="O217" s="121">
        <v>0</v>
      </c>
      <c r="P217" s="121">
        <f t="shared" ref="P217:P223" si="16">O217*H217</f>
        <v>0</v>
      </c>
      <c r="Q217" s="121">
        <v>1.6E-2</v>
      </c>
      <c r="R217" s="122">
        <f t="shared" ref="R217:R223" si="17">Q217*H217</f>
        <v>0.290576</v>
      </c>
      <c r="S217" s="25"/>
      <c r="T217" s="25"/>
      <c r="U217" s="25"/>
      <c r="V217" s="25"/>
      <c r="W217" s="25"/>
      <c r="X217" s="25"/>
      <c r="Y217" s="25"/>
      <c r="Z217" s="25"/>
      <c r="AA217" s="25"/>
      <c r="AB217" s="25"/>
      <c r="AC217" s="25"/>
      <c r="AP217" s="123" t="s">
        <v>214</v>
      </c>
      <c r="AR217" s="123" t="s">
        <v>145</v>
      </c>
      <c r="AS217" s="123" t="s">
        <v>67</v>
      </c>
      <c r="AW217" s="14" t="s">
        <v>144</v>
      </c>
      <c r="BC217" s="124" t="e">
        <f>IF(L217="základní",#REF!,0)</f>
        <v>#REF!</v>
      </c>
      <c r="BD217" s="124">
        <f>IF(L217="snížená",#REF!,0)</f>
        <v>0</v>
      </c>
      <c r="BE217" s="124">
        <f>IF(L217="zákl. přenesená",#REF!,0)</f>
        <v>0</v>
      </c>
      <c r="BF217" s="124">
        <f>IF(L217="sníž. přenesená",#REF!,0)</f>
        <v>0</v>
      </c>
      <c r="BG217" s="124">
        <f>IF(L217="nulová",#REF!,0)</f>
        <v>0</v>
      </c>
      <c r="BH217" s="14" t="s">
        <v>65</v>
      </c>
      <c r="BI217" s="124" t="e">
        <f>ROUND(#REF!*H217,2)</f>
        <v>#REF!</v>
      </c>
      <c r="BJ217" s="14" t="s">
        <v>214</v>
      </c>
      <c r="BK217" s="123" t="s">
        <v>1444</v>
      </c>
    </row>
    <row r="218" spans="1:63" s="2" customFormat="1" ht="24.2" customHeight="1" x14ac:dyDescent="0.2">
      <c r="A218" s="25"/>
      <c r="B218" s="112"/>
      <c r="C218" s="113" t="s">
        <v>465</v>
      </c>
      <c r="D218" s="113" t="s">
        <v>145</v>
      </c>
      <c r="E218" s="114" t="s">
        <v>1445</v>
      </c>
      <c r="F218" s="115" t="s">
        <v>1446</v>
      </c>
      <c r="G218" s="116" t="s">
        <v>178</v>
      </c>
      <c r="H218" s="117">
        <v>6.81</v>
      </c>
      <c r="I218" s="118"/>
      <c r="J218" s="26"/>
      <c r="K218" s="119" t="s">
        <v>1</v>
      </c>
      <c r="L218" s="120" t="s">
        <v>37</v>
      </c>
      <c r="M218" s="121">
        <v>0.15</v>
      </c>
      <c r="N218" s="121">
        <f t="shared" si="15"/>
        <v>1.0214999999999999</v>
      </c>
      <c r="O218" s="121">
        <v>0</v>
      </c>
      <c r="P218" s="121">
        <f t="shared" si="16"/>
        <v>0</v>
      </c>
      <c r="Q218" s="121">
        <v>0</v>
      </c>
      <c r="R218" s="122">
        <f t="shared" si="17"/>
        <v>0</v>
      </c>
      <c r="S218" s="25"/>
      <c r="T218" s="25"/>
      <c r="U218" s="25"/>
      <c r="V218" s="25"/>
      <c r="W218" s="25"/>
      <c r="X218" s="25"/>
      <c r="Y218" s="25"/>
      <c r="Z218" s="25"/>
      <c r="AA218" s="25"/>
      <c r="AB218" s="25"/>
      <c r="AC218" s="25"/>
      <c r="AP218" s="123" t="s">
        <v>214</v>
      </c>
      <c r="AR218" s="123" t="s">
        <v>145</v>
      </c>
      <c r="AS218" s="123" t="s">
        <v>67</v>
      </c>
      <c r="AW218" s="14" t="s">
        <v>144</v>
      </c>
      <c r="BC218" s="124" t="e">
        <f>IF(L218="základní",#REF!,0)</f>
        <v>#REF!</v>
      </c>
      <c r="BD218" s="124">
        <f>IF(L218="snížená",#REF!,0)</f>
        <v>0</v>
      </c>
      <c r="BE218" s="124">
        <f>IF(L218="zákl. přenesená",#REF!,0)</f>
        <v>0</v>
      </c>
      <c r="BF218" s="124">
        <f>IF(L218="sníž. přenesená",#REF!,0)</f>
        <v>0</v>
      </c>
      <c r="BG218" s="124">
        <f>IF(L218="nulová",#REF!,0)</f>
        <v>0</v>
      </c>
      <c r="BH218" s="14" t="s">
        <v>65</v>
      </c>
      <c r="BI218" s="124" t="e">
        <f>ROUND(#REF!*H218,2)</f>
        <v>#REF!</v>
      </c>
      <c r="BJ218" s="14" t="s">
        <v>214</v>
      </c>
      <c r="BK218" s="123" t="s">
        <v>1447</v>
      </c>
    </row>
    <row r="219" spans="1:63" s="2" customFormat="1" ht="37.9" customHeight="1" x14ac:dyDescent="0.2">
      <c r="A219" s="25"/>
      <c r="B219" s="112"/>
      <c r="C219" s="126" t="s">
        <v>469</v>
      </c>
      <c r="D219" s="126" t="s">
        <v>242</v>
      </c>
      <c r="E219" s="127" t="s">
        <v>1448</v>
      </c>
      <c r="F219" s="128" t="s">
        <v>1449</v>
      </c>
      <c r="G219" s="129" t="s">
        <v>178</v>
      </c>
      <c r="H219" s="130">
        <v>3.4049999999999998</v>
      </c>
      <c r="I219" s="131"/>
      <c r="J219" s="132"/>
      <c r="K219" s="133" t="s">
        <v>1</v>
      </c>
      <c r="L219" s="134" t="s">
        <v>37</v>
      </c>
      <c r="M219" s="121">
        <v>0</v>
      </c>
      <c r="N219" s="121">
        <f t="shared" si="15"/>
        <v>0</v>
      </c>
      <c r="O219" s="121">
        <v>2.1999999999999999E-2</v>
      </c>
      <c r="P219" s="121">
        <f t="shared" si="16"/>
        <v>7.490999999999999E-2</v>
      </c>
      <c r="Q219" s="121">
        <v>0</v>
      </c>
      <c r="R219" s="122">
        <f t="shared" si="17"/>
        <v>0</v>
      </c>
      <c r="S219" s="25"/>
      <c r="T219" s="25"/>
      <c r="U219" s="25"/>
      <c r="V219" s="25"/>
      <c r="W219" s="25"/>
      <c r="X219" s="25"/>
      <c r="Y219" s="25"/>
      <c r="Z219" s="25"/>
      <c r="AA219" s="25"/>
      <c r="AB219" s="25"/>
      <c r="AC219" s="25"/>
      <c r="AP219" s="123" t="s">
        <v>267</v>
      </c>
      <c r="AR219" s="123" t="s">
        <v>242</v>
      </c>
      <c r="AS219" s="123" t="s">
        <v>67</v>
      </c>
      <c r="AW219" s="14" t="s">
        <v>144</v>
      </c>
      <c r="BC219" s="124" t="e">
        <f>IF(L219="základní",#REF!,0)</f>
        <v>#REF!</v>
      </c>
      <c r="BD219" s="124">
        <f>IF(L219="snížená",#REF!,0)</f>
        <v>0</v>
      </c>
      <c r="BE219" s="124">
        <f>IF(L219="zákl. přenesená",#REF!,0)</f>
        <v>0</v>
      </c>
      <c r="BF219" s="124">
        <f>IF(L219="sníž. přenesená",#REF!,0)</f>
        <v>0</v>
      </c>
      <c r="BG219" s="124">
        <f>IF(L219="nulová",#REF!,0)</f>
        <v>0</v>
      </c>
      <c r="BH219" s="14" t="s">
        <v>65</v>
      </c>
      <c r="BI219" s="124" t="e">
        <f>ROUND(#REF!*H219,2)</f>
        <v>#REF!</v>
      </c>
      <c r="BJ219" s="14" t="s">
        <v>214</v>
      </c>
      <c r="BK219" s="123" t="s">
        <v>1450</v>
      </c>
    </row>
    <row r="220" spans="1:63" s="2" customFormat="1" ht="24.2" customHeight="1" x14ac:dyDescent="0.2">
      <c r="A220" s="25"/>
      <c r="B220" s="112"/>
      <c r="C220" s="113" t="s">
        <v>473</v>
      </c>
      <c r="D220" s="113" t="s">
        <v>145</v>
      </c>
      <c r="E220" s="114" t="s">
        <v>1451</v>
      </c>
      <c r="F220" s="115" t="s">
        <v>1452</v>
      </c>
      <c r="G220" s="116" t="s">
        <v>198</v>
      </c>
      <c r="H220" s="117">
        <v>20.431000000000001</v>
      </c>
      <c r="I220" s="118"/>
      <c r="J220" s="26"/>
      <c r="K220" s="119" t="s">
        <v>1</v>
      </c>
      <c r="L220" s="120" t="s">
        <v>37</v>
      </c>
      <c r="M220" s="121">
        <v>0.21</v>
      </c>
      <c r="N220" s="121">
        <f t="shared" si="15"/>
        <v>4.2905100000000003</v>
      </c>
      <c r="O220" s="121">
        <v>0</v>
      </c>
      <c r="P220" s="121">
        <f t="shared" si="16"/>
        <v>0</v>
      </c>
      <c r="Q220" s="121">
        <v>0</v>
      </c>
      <c r="R220" s="122">
        <f t="shared" si="17"/>
        <v>0</v>
      </c>
      <c r="S220" s="25"/>
      <c r="T220" s="25"/>
      <c r="U220" s="25"/>
      <c r="V220" s="25"/>
      <c r="W220" s="25"/>
      <c r="X220" s="25"/>
      <c r="Y220" s="25"/>
      <c r="Z220" s="25"/>
      <c r="AA220" s="25"/>
      <c r="AB220" s="25"/>
      <c r="AC220" s="25"/>
      <c r="AP220" s="123" t="s">
        <v>214</v>
      </c>
      <c r="AR220" s="123" t="s">
        <v>145</v>
      </c>
      <c r="AS220" s="123" t="s">
        <v>67</v>
      </c>
      <c r="AW220" s="14" t="s">
        <v>144</v>
      </c>
      <c r="BC220" s="124" t="e">
        <f>IF(L220="základní",#REF!,0)</f>
        <v>#REF!</v>
      </c>
      <c r="BD220" s="124">
        <f>IF(L220="snížená",#REF!,0)</f>
        <v>0</v>
      </c>
      <c r="BE220" s="124">
        <f>IF(L220="zákl. přenesená",#REF!,0)</f>
        <v>0</v>
      </c>
      <c r="BF220" s="124">
        <f>IF(L220="sníž. přenesená",#REF!,0)</f>
        <v>0</v>
      </c>
      <c r="BG220" s="124">
        <f>IF(L220="nulová",#REF!,0)</f>
        <v>0</v>
      </c>
      <c r="BH220" s="14" t="s">
        <v>65</v>
      </c>
      <c r="BI220" s="124" t="e">
        <f>ROUND(#REF!*H220,2)</f>
        <v>#REF!</v>
      </c>
      <c r="BJ220" s="14" t="s">
        <v>214</v>
      </c>
      <c r="BK220" s="123" t="s">
        <v>1453</v>
      </c>
    </row>
    <row r="221" spans="1:63" s="2" customFormat="1" ht="24.2" customHeight="1" x14ac:dyDescent="0.2">
      <c r="A221" s="25"/>
      <c r="B221" s="112"/>
      <c r="C221" s="126" t="s">
        <v>477</v>
      </c>
      <c r="D221" s="126" t="s">
        <v>242</v>
      </c>
      <c r="E221" s="127" t="s">
        <v>1454</v>
      </c>
      <c r="F221" s="128" t="s">
        <v>1455</v>
      </c>
      <c r="G221" s="129" t="s">
        <v>198</v>
      </c>
      <c r="H221" s="130">
        <v>20.431000000000001</v>
      </c>
      <c r="I221" s="131"/>
      <c r="J221" s="132"/>
      <c r="K221" s="133" t="s">
        <v>1</v>
      </c>
      <c r="L221" s="134" t="s">
        <v>37</v>
      </c>
      <c r="M221" s="121">
        <v>0</v>
      </c>
      <c r="N221" s="121">
        <f t="shared" si="15"/>
        <v>0</v>
      </c>
      <c r="O221" s="121">
        <v>2.0000000000000001E-4</v>
      </c>
      <c r="P221" s="121">
        <f t="shared" si="16"/>
        <v>4.0862000000000008E-3</v>
      </c>
      <c r="Q221" s="121">
        <v>0</v>
      </c>
      <c r="R221" s="122">
        <f t="shared" si="17"/>
        <v>0</v>
      </c>
      <c r="S221" s="25"/>
      <c r="T221" s="25"/>
      <c r="U221" s="25"/>
      <c r="V221" s="25"/>
      <c r="W221" s="25"/>
      <c r="X221" s="25"/>
      <c r="Y221" s="25"/>
      <c r="Z221" s="25"/>
      <c r="AA221" s="25"/>
      <c r="AB221" s="25"/>
      <c r="AC221" s="25"/>
      <c r="AP221" s="123" t="s">
        <v>267</v>
      </c>
      <c r="AR221" s="123" t="s">
        <v>242</v>
      </c>
      <c r="AS221" s="123" t="s">
        <v>67</v>
      </c>
      <c r="AW221" s="14" t="s">
        <v>144</v>
      </c>
      <c r="BC221" s="124" t="e">
        <f>IF(L221="základní",#REF!,0)</f>
        <v>#REF!</v>
      </c>
      <c r="BD221" s="124">
        <f>IF(L221="snížená",#REF!,0)</f>
        <v>0</v>
      </c>
      <c r="BE221" s="124">
        <f>IF(L221="zákl. přenesená",#REF!,0)</f>
        <v>0</v>
      </c>
      <c r="BF221" s="124">
        <f>IF(L221="sníž. přenesená",#REF!,0)</f>
        <v>0</v>
      </c>
      <c r="BG221" s="124">
        <f>IF(L221="nulová",#REF!,0)</f>
        <v>0</v>
      </c>
      <c r="BH221" s="14" t="s">
        <v>65</v>
      </c>
      <c r="BI221" s="124" t="e">
        <f>ROUND(#REF!*H221,2)</f>
        <v>#REF!</v>
      </c>
      <c r="BJ221" s="14" t="s">
        <v>214</v>
      </c>
      <c r="BK221" s="123" t="s">
        <v>1456</v>
      </c>
    </row>
    <row r="222" spans="1:63" s="2" customFormat="1" ht="24.2" customHeight="1" x14ac:dyDescent="0.2">
      <c r="A222" s="25"/>
      <c r="B222" s="112"/>
      <c r="C222" s="113" t="s">
        <v>481</v>
      </c>
      <c r="D222" s="113" t="s">
        <v>145</v>
      </c>
      <c r="E222" s="114" t="s">
        <v>1457</v>
      </c>
      <c r="F222" s="115" t="s">
        <v>1458</v>
      </c>
      <c r="G222" s="116" t="s">
        <v>1126</v>
      </c>
      <c r="H222" s="117">
        <v>151.34200000000001</v>
      </c>
      <c r="I222" s="118"/>
      <c r="J222" s="26"/>
      <c r="K222" s="119" t="s">
        <v>1</v>
      </c>
      <c r="L222" s="120" t="s">
        <v>37</v>
      </c>
      <c r="M222" s="121">
        <v>5.7000000000000002E-2</v>
      </c>
      <c r="N222" s="121">
        <f t="shared" si="15"/>
        <v>8.626494000000001</v>
      </c>
      <c r="O222" s="121">
        <v>0</v>
      </c>
      <c r="P222" s="121">
        <f t="shared" si="16"/>
        <v>0</v>
      </c>
      <c r="Q222" s="121">
        <v>1E-3</v>
      </c>
      <c r="R222" s="122">
        <f t="shared" si="17"/>
        <v>0.151342</v>
      </c>
      <c r="S222" s="25"/>
      <c r="T222" s="25"/>
      <c r="U222" s="25"/>
      <c r="V222" s="25"/>
      <c r="W222" s="25"/>
      <c r="X222" s="25"/>
      <c r="Y222" s="25"/>
      <c r="Z222" s="25"/>
      <c r="AA222" s="25"/>
      <c r="AB222" s="25"/>
      <c r="AC222" s="25"/>
      <c r="AP222" s="123" t="s">
        <v>214</v>
      </c>
      <c r="AR222" s="123" t="s">
        <v>145</v>
      </c>
      <c r="AS222" s="123" t="s">
        <v>67</v>
      </c>
      <c r="AW222" s="14" t="s">
        <v>144</v>
      </c>
      <c r="BC222" s="124" t="e">
        <f>IF(L222="základní",#REF!,0)</f>
        <v>#REF!</v>
      </c>
      <c r="BD222" s="124">
        <f>IF(L222="snížená",#REF!,0)</f>
        <v>0</v>
      </c>
      <c r="BE222" s="124">
        <f>IF(L222="zákl. přenesená",#REF!,0)</f>
        <v>0</v>
      </c>
      <c r="BF222" s="124">
        <f>IF(L222="sníž. přenesená",#REF!,0)</f>
        <v>0</v>
      </c>
      <c r="BG222" s="124">
        <f>IF(L222="nulová",#REF!,0)</f>
        <v>0</v>
      </c>
      <c r="BH222" s="14" t="s">
        <v>65</v>
      </c>
      <c r="BI222" s="124" t="e">
        <f>ROUND(#REF!*H222,2)</f>
        <v>#REF!</v>
      </c>
      <c r="BJ222" s="14" t="s">
        <v>214</v>
      </c>
      <c r="BK222" s="123" t="s">
        <v>1459</v>
      </c>
    </row>
    <row r="223" spans="1:63" s="2" customFormat="1" ht="24.2" customHeight="1" x14ac:dyDescent="0.2">
      <c r="A223" s="25"/>
      <c r="B223" s="112"/>
      <c r="C223" s="113" t="s">
        <v>485</v>
      </c>
      <c r="D223" s="113" t="s">
        <v>145</v>
      </c>
      <c r="E223" s="114" t="s">
        <v>639</v>
      </c>
      <c r="F223" s="115" t="s">
        <v>640</v>
      </c>
      <c r="G223" s="116" t="s">
        <v>339</v>
      </c>
      <c r="H223" s="117">
        <v>350.28699999999998</v>
      </c>
      <c r="I223" s="118"/>
      <c r="J223" s="26"/>
      <c r="K223" s="135" t="s">
        <v>1</v>
      </c>
      <c r="L223" s="136" t="s">
        <v>37</v>
      </c>
      <c r="M223" s="137">
        <v>0</v>
      </c>
      <c r="N223" s="137">
        <f t="shared" si="15"/>
        <v>0</v>
      </c>
      <c r="O223" s="137">
        <v>0</v>
      </c>
      <c r="P223" s="137">
        <f t="shared" si="16"/>
        <v>0</v>
      </c>
      <c r="Q223" s="137">
        <v>0</v>
      </c>
      <c r="R223" s="138">
        <f t="shared" si="17"/>
        <v>0</v>
      </c>
      <c r="S223" s="25"/>
      <c r="T223" s="25"/>
      <c r="U223" s="25"/>
      <c r="V223" s="25"/>
      <c r="W223" s="25"/>
      <c r="X223" s="25"/>
      <c r="Y223" s="25"/>
      <c r="Z223" s="25"/>
      <c r="AA223" s="25"/>
      <c r="AB223" s="25"/>
      <c r="AC223" s="25"/>
      <c r="AP223" s="123" t="s">
        <v>214</v>
      </c>
      <c r="AR223" s="123" t="s">
        <v>145</v>
      </c>
      <c r="AS223" s="123" t="s">
        <v>67</v>
      </c>
      <c r="AW223" s="14" t="s">
        <v>144</v>
      </c>
      <c r="BC223" s="124" t="e">
        <f>IF(L223="základní",#REF!,0)</f>
        <v>#REF!</v>
      </c>
      <c r="BD223" s="124">
        <f>IF(L223="snížená",#REF!,0)</f>
        <v>0</v>
      </c>
      <c r="BE223" s="124">
        <f>IF(L223="zákl. přenesená",#REF!,0)</f>
        <v>0</v>
      </c>
      <c r="BF223" s="124">
        <f>IF(L223="sníž. přenesená",#REF!,0)</f>
        <v>0</v>
      </c>
      <c r="BG223" s="124">
        <f>IF(L223="nulová",#REF!,0)</f>
        <v>0</v>
      </c>
      <c r="BH223" s="14" t="s">
        <v>65</v>
      </c>
      <c r="BI223" s="124" t="e">
        <f>ROUND(#REF!*H223,2)</f>
        <v>#REF!</v>
      </c>
      <c r="BJ223" s="14" t="s">
        <v>214</v>
      </c>
      <c r="BK223" s="123" t="s">
        <v>1460</v>
      </c>
    </row>
    <row r="224" spans="1:63" s="2" customFormat="1" ht="6.95" customHeight="1" x14ac:dyDescent="0.2">
      <c r="A224" s="25"/>
      <c r="B224" s="35"/>
      <c r="C224" s="36"/>
      <c r="D224" s="36"/>
      <c r="E224" s="36"/>
      <c r="F224" s="36"/>
      <c r="G224" s="36"/>
      <c r="H224" s="36"/>
      <c r="I224" s="36"/>
      <c r="J224" s="26"/>
      <c r="K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  <c r="AA224" s="25"/>
      <c r="AB224" s="25"/>
      <c r="AC224" s="25"/>
    </row>
  </sheetData>
  <autoFilter ref="C128:I223"/>
  <mergeCells count="9">
    <mergeCell ref="E87:H87"/>
    <mergeCell ref="E119:H119"/>
    <mergeCell ref="E121:H121"/>
    <mergeCell ref="J2:T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151"/>
  <sheetViews>
    <sheetView showGridLines="0" workbookViewId="0">
      <selection activeCell="F29" sqref="F29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6640625" style="1" customWidth="1"/>
    <col min="7" max="7" width="7.5" style="1" customWidth="1"/>
    <col min="8" max="8" width="14" style="1" customWidth="1"/>
    <col min="9" max="9" width="22.33203125" style="1" hidden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1" spans="1:44" x14ac:dyDescent="0.2">
      <c r="A1" s="79"/>
    </row>
    <row r="2" spans="1:44" s="1" customFormat="1" ht="36.950000000000003" customHeight="1" x14ac:dyDescent="0.2">
      <c r="J2" s="189" t="s">
        <v>5</v>
      </c>
      <c r="K2" s="172"/>
      <c r="L2" s="172"/>
      <c r="M2" s="172"/>
      <c r="N2" s="172"/>
      <c r="O2" s="172"/>
      <c r="P2" s="172"/>
      <c r="Q2" s="172"/>
      <c r="R2" s="172"/>
      <c r="S2" s="172"/>
      <c r="T2" s="172"/>
      <c r="AR2" s="14" t="s">
        <v>79</v>
      </c>
    </row>
    <row r="3" spans="1:4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7"/>
      <c r="AR3" s="14" t="s">
        <v>67</v>
      </c>
    </row>
    <row r="4" spans="1:44" s="1" customFormat="1" ht="24.95" customHeight="1" x14ac:dyDescent="0.2">
      <c r="B4" s="17"/>
      <c r="D4" s="18" t="str">
        <f>'001 - Oprava střechy VB'!D4</f>
        <v>KRYCÍ LIST ORIENTAČNÍHO SOUPISU</v>
      </c>
      <c r="J4" s="17"/>
      <c r="K4" s="80" t="s">
        <v>10</v>
      </c>
      <c r="AR4" s="14" t="s">
        <v>3</v>
      </c>
    </row>
    <row r="5" spans="1:44" s="1" customFormat="1" ht="6.95" customHeight="1" x14ac:dyDescent="0.2">
      <c r="B5" s="17"/>
      <c r="J5" s="17"/>
    </row>
    <row r="6" spans="1:44" s="1" customFormat="1" ht="12" customHeight="1" x14ac:dyDescent="0.2">
      <c r="B6" s="17"/>
      <c r="D6" s="23" t="s">
        <v>14</v>
      </c>
      <c r="J6" s="17"/>
    </row>
    <row r="7" spans="1:44" s="1" customFormat="1" ht="26.25" customHeight="1" x14ac:dyDescent="0.2">
      <c r="B7" s="17"/>
      <c r="E7" s="202" t="str">
        <f>'Rekapitulace zakázky'!K6</f>
        <v>Údržbové a dílčí opravné práce na objektech u SPS OŘ PHA 2023-2024 - Praha město</v>
      </c>
      <c r="F7" s="203"/>
      <c r="G7" s="203"/>
      <c r="H7" s="203"/>
      <c r="J7" s="17"/>
    </row>
    <row r="8" spans="1:44" s="2" customFormat="1" ht="12" customHeight="1" x14ac:dyDescent="0.2">
      <c r="A8" s="25"/>
      <c r="B8" s="26"/>
      <c r="C8" s="25"/>
      <c r="D8" s="23" t="s">
        <v>114</v>
      </c>
      <c r="E8" s="25"/>
      <c r="F8" s="25"/>
      <c r="G8" s="25"/>
      <c r="H8" s="25"/>
      <c r="I8" s="25"/>
      <c r="J8" s="31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</row>
    <row r="9" spans="1:44" s="2" customFormat="1" ht="16.5" customHeight="1" x14ac:dyDescent="0.2">
      <c r="A9" s="25"/>
      <c r="B9" s="26"/>
      <c r="C9" s="25"/>
      <c r="D9" s="25"/>
      <c r="E9" s="167" t="s">
        <v>1461</v>
      </c>
      <c r="F9" s="201"/>
      <c r="G9" s="201"/>
      <c r="H9" s="201"/>
      <c r="I9" s="25"/>
      <c r="J9" s="31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</row>
    <row r="10" spans="1:44" s="2" customFormat="1" x14ac:dyDescent="0.2">
      <c r="A10" s="25"/>
      <c r="B10" s="26"/>
      <c r="C10" s="25"/>
      <c r="D10" s="25"/>
      <c r="E10" s="25"/>
      <c r="F10" s="25"/>
      <c r="G10" s="25"/>
      <c r="H10" s="25"/>
      <c r="I10" s="25"/>
      <c r="J10" s="31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</row>
    <row r="11" spans="1:44" s="2" customFormat="1" ht="12" customHeight="1" x14ac:dyDescent="0.2">
      <c r="A11" s="25"/>
      <c r="B11" s="26"/>
      <c r="C11" s="25"/>
      <c r="D11" s="23" t="s">
        <v>16</v>
      </c>
      <c r="E11" s="25"/>
      <c r="F11" s="21" t="s">
        <v>1</v>
      </c>
      <c r="G11" s="25"/>
      <c r="H11" s="25"/>
      <c r="I11" s="25"/>
      <c r="J11" s="31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</row>
    <row r="12" spans="1:44" s="2" customFormat="1" ht="12" customHeight="1" x14ac:dyDescent="0.2">
      <c r="A12" s="25"/>
      <c r="B12" s="26"/>
      <c r="C12" s="25"/>
      <c r="D12" s="23" t="s">
        <v>18</v>
      </c>
      <c r="E12" s="25"/>
      <c r="F12" s="21" t="s">
        <v>19</v>
      </c>
      <c r="G12" s="25"/>
      <c r="H12" s="25"/>
      <c r="I12" s="25"/>
      <c r="J12" s="31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</row>
    <row r="13" spans="1:44" s="2" customFormat="1" ht="10.9" customHeight="1" x14ac:dyDescent="0.2">
      <c r="A13" s="25"/>
      <c r="B13" s="26"/>
      <c r="C13" s="25"/>
      <c r="D13" s="25"/>
      <c r="E13" s="25"/>
      <c r="F13" s="25"/>
      <c r="G13" s="25"/>
      <c r="H13" s="25"/>
      <c r="I13" s="25"/>
      <c r="J13" s="31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</row>
    <row r="14" spans="1:44" s="2" customFormat="1" ht="12" customHeight="1" x14ac:dyDescent="0.2">
      <c r="A14" s="25"/>
      <c r="B14" s="26"/>
      <c r="C14" s="25"/>
      <c r="D14" s="23" t="s">
        <v>22</v>
      </c>
      <c r="E14" s="25"/>
      <c r="F14" s="25"/>
      <c r="G14" s="25"/>
      <c r="H14" s="25"/>
      <c r="I14" s="25"/>
      <c r="J14" s="31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</row>
    <row r="15" spans="1:44" s="2" customFormat="1" ht="18" customHeight="1" x14ac:dyDescent="0.2">
      <c r="A15" s="25"/>
      <c r="B15" s="26"/>
      <c r="C15" s="25"/>
      <c r="D15" s="25"/>
      <c r="E15" s="21" t="s">
        <v>25</v>
      </c>
      <c r="F15" s="25"/>
      <c r="G15" s="25"/>
      <c r="H15" s="25"/>
      <c r="I15" s="25"/>
      <c r="J15" s="31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</row>
    <row r="16" spans="1:44" s="2" customFormat="1" ht="6.95" customHeight="1" x14ac:dyDescent="0.2">
      <c r="A16" s="25"/>
      <c r="B16" s="26"/>
      <c r="C16" s="25"/>
      <c r="D16" s="25"/>
      <c r="E16" s="25"/>
      <c r="F16" s="25"/>
      <c r="G16" s="25"/>
      <c r="H16" s="25"/>
      <c r="I16" s="25"/>
      <c r="J16" s="31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</row>
    <row r="17" spans="1:29" s="2" customFormat="1" ht="12" customHeight="1" x14ac:dyDescent="0.2">
      <c r="A17" s="25"/>
      <c r="B17" s="26"/>
      <c r="C17" s="25"/>
      <c r="D17" s="23" t="s">
        <v>28</v>
      </c>
      <c r="E17" s="25"/>
      <c r="F17" s="25"/>
      <c r="G17" s="25"/>
      <c r="H17" s="25"/>
      <c r="I17" s="25"/>
      <c r="J17" s="31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</row>
    <row r="18" spans="1:29" s="2" customFormat="1" ht="18" customHeight="1" x14ac:dyDescent="0.2">
      <c r="A18" s="25"/>
      <c r="B18" s="26"/>
      <c r="C18" s="25"/>
      <c r="D18" s="25"/>
      <c r="E18" s="171" t="str">
        <f>'Rekapitulace zakázky'!E14</f>
        <v xml:space="preserve"> </v>
      </c>
      <c r="F18" s="171"/>
      <c r="G18" s="171"/>
      <c r="H18" s="171"/>
      <c r="I18" s="25"/>
      <c r="J18" s="31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</row>
    <row r="19" spans="1:29" s="2" customFormat="1" ht="6.95" customHeight="1" x14ac:dyDescent="0.2">
      <c r="A19" s="25"/>
      <c r="B19" s="26"/>
      <c r="C19" s="25"/>
      <c r="D19" s="25"/>
      <c r="E19" s="25"/>
      <c r="F19" s="25"/>
      <c r="G19" s="25"/>
      <c r="H19" s="25"/>
      <c r="I19" s="25"/>
      <c r="J19" s="31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s="2" customFormat="1" ht="12" customHeight="1" x14ac:dyDescent="0.2">
      <c r="A20" s="25"/>
      <c r="B20" s="26"/>
      <c r="C20" s="25"/>
      <c r="D20" s="23" t="s">
        <v>30</v>
      </c>
      <c r="E20" s="25"/>
      <c r="F20" s="25"/>
      <c r="G20" s="25"/>
      <c r="H20" s="25"/>
      <c r="I20" s="25"/>
      <c r="J20" s="31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s="2" customFormat="1" ht="18" customHeight="1" x14ac:dyDescent="0.2">
      <c r="A21" s="25"/>
      <c r="B21" s="26"/>
      <c r="C21" s="25"/>
      <c r="D21" s="25"/>
      <c r="E21" s="21" t="s">
        <v>29</v>
      </c>
      <c r="F21" s="25"/>
      <c r="G21" s="25"/>
      <c r="H21" s="25"/>
      <c r="I21" s="25"/>
      <c r="J21" s="31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s="2" customFormat="1" ht="6.95" customHeight="1" x14ac:dyDescent="0.2">
      <c r="A22" s="25"/>
      <c r="B22" s="26"/>
      <c r="C22" s="25"/>
      <c r="D22" s="25"/>
      <c r="E22" s="25"/>
      <c r="F22" s="25"/>
      <c r="G22" s="25"/>
      <c r="H22" s="25"/>
      <c r="I22" s="25"/>
      <c r="J22" s="31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s="2" customFormat="1" ht="12" customHeight="1" x14ac:dyDescent="0.2">
      <c r="A23" s="25"/>
      <c r="B23" s="26"/>
      <c r="C23" s="25"/>
      <c r="D23" s="23" t="s">
        <v>32</v>
      </c>
      <c r="E23" s="25"/>
      <c r="F23" s="25"/>
      <c r="G23" s="25"/>
      <c r="H23" s="25"/>
      <c r="I23" s="25"/>
      <c r="J23" s="31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s="2" customFormat="1" ht="18" customHeight="1" x14ac:dyDescent="0.2">
      <c r="A24" s="25"/>
      <c r="B24" s="26"/>
      <c r="C24" s="25"/>
      <c r="D24" s="25"/>
      <c r="E24" s="21" t="s">
        <v>33</v>
      </c>
      <c r="F24" s="25"/>
      <c r="G24" s="25"/>
      <c r="H24" s="25"/>
      <c r="I24" s="25"/>
      <c r="J24" s="31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s="2" customFormat="1" ht="6.95" customHeight="1" x14ac:dyDescent="0.2">
      <c r="A25" s="25"/>
      <c r="B25" s="26"/>
      <c r="C25" s="25"/>
      <c r="D25" s="25"/>
      <c r="E25" s="25"/>
      <c r="F25" s="25"/>
      <c r="G25" s="25"/>
      <c r="H25" s="25"/>
      <c r="I25" s="25"/>
      <c r="J25" s="31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</row>
    <row r="26" spans="1:29" s="2" customFormat="1" ht="12" customHeight="1" x14ac:dyDescent="0.2">
      <c r="A26" s="25"/>
      <c r="B26" s="26"/>
      <c r="C26" s="25"/>
      <c r="D26" s="23" t="s">
        <v>34</v>
      </c>
      <c r="E26" s="25"/>
      <c r="F26" s="25"/>
      <c r="G26" s="25"/>
      <c r="H26" s="25"/>
      <c r="I26" s="25"/>
      <c r="J26" s="31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</row>
    <row r="27" spans="1:29" s="8" customFormat="1" ht="16.5" customHeight="1" x14ac:dyDescent="0.2">
      <c r="A27" s="81"/>
      <c r="B27" s="82"/>
      <c r="C27" s="81"/>
      <c r="D27" s="154"/>
      <c r="E27" s="204"/>
      <c r="F27" s="204"/>
      <c r="G27" s="204"/>
      <c r="H27" s="204"/>
      <c r="I27" s="81"/>
      <c r="J27" s="83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</row>
    <row r="28" spans="1:29" s="2" customFormat="1" ht="6.95" customHeight="1" x14ac:dyDescent="0.2">
      <c r="A28" s="25"/>
      <c r="B28" s="26"/>
      <c r="C28" s="25"/>
      <c r="D28" s="45"/>
      <c r="E28" s="45"/>
      <c r="F28" s="45"/>
      <c r="G28" s="45"/>
      <c r="H28" s="45"/>
      <c r="I28" s="25"/>
      <c r="J28" s="31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</row>
    <row r="29" spans="1:29" s="2" customFormat="1" ht="6.95" customHeight="1" x14ac:dyDescent="0.2">
      <c r="A29" s="25"/>
      <c r="B29" s="26"/>
      <c r="C29" s="25"/>
      <c r="D29" s="45"/>
      <c r="E29" s="45"/>
      <c r="F29" s="45"/>
      <c r="G29" s="45"/>
      <c r="H29" s="45"/>
      <c r="I29" s="53"/>
      <c r="J29" s="31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</row>
    <row r="30" spans="1:29" s="2" customFormat="1" ht="25.35" customHeight="1" x14ac:dyDescent="0.2">
      <c r="A30" s="25"/>
      <c r="B30" s="26"/>
      <c r="C30" s="25"/>
      <c r="D30" s="141"/>
      <c r="E30" s="45"/>
      <c r="F30" s="45"/>
      <c r="G30" s="45"/>
      <c r="H30" s="45"/>
      <c r="I30" s="25"/>
      <c r="J30" s="31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</row>
    <row r="31" spans="1:29" s="2" customFormat="1" ht="6.95" customHeight="1" x14ac:dyDescent="0.2">
      <c r="A31" s="25"/>
      <c r="B31" s="26"/>
      <c r="C31" s="25"/>
      <c r="D31" s="45"/>
      <c r="E31" s="45"/>
      <c r="F31" s="45"/>
      <c r="G31" s="45"/>
      <c r="H31" s="45"/>
      <c r="I31" s="53"/>
      <c r="J31" s="31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</row>
    <row r="32" spans="1:29" s="2" customFormat="1" ht="14.45" customHeight="1" x14ac:dyDescent="0.2">
      <c r="A32" s="25"/>
      <c r="B32" s="26"/>
      <c r="C32" s="25"/>
      <c r="D32" s="45"/>
      <c r="E32" s="45"/>
      <c r="F32" s="149"/>
      <c r="G32" s="45"/>
      <c r="H32" s="45"/>
      <c r="I32" s="25"/>
      <c r="J32" s="31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</row>
    <row r="33" spans="1:29" s="2" customFormat="1" ht="14.45" customHeight="1" x14ac:dyDescent="0.2">
      <c r="A33" s="25"/>
      <c r="B33" s="26"/>
      <c r="C33" s="25"/>
      <c r="D33" s="139"/>
      <c r="E33" s="143"/>
      <c r="F33" s="150"/>
      <c r="G33" s="45"/>
      <c r="H33" s="45"/>
      <c r="I33" s="25"/>
      <c r="J33" s="31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</row>
    <row r="34" spans="1:29" s="2" customFormat="1" ht="14.45" customHeight="1" x14ac:dyDescent="0.2">
      <c r="A34" s="25"/>
      <c r="B34" s="26"/>
      <c r="C34" s="25"/>
      <c r="D34" s="45"/>
      <c r="E34" s="143"/>
      <c r="F34" s="150"/>
      <c r="G34" s="45"/>
      <c r="H34" s="45"/>
      <c r="I34" s="25"/>
      <c r="J34" s="31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</row>
    <row r="35" spans="1:29" s="2" customFormat="1" ht="14.45" hidden="1" customHeight="1" x14ac:dyDescent="0.2">
      <c r="A35" s="25"/>
      <c r="B35" s="26"/>
      <c r="C35" s="25"/>
      <c r="D35" s="45"/>
      <c r="E35" s="143"/>
      <c r="F35" s="150"/>
      <c r="G35" s="45"/>
      <c r="H35" s="45"/>
      <c r="I35" s="25"/>
      <c r="J35" s="31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</row>
    <row r="36" spans="1:29" s="2" customFormat="1" ht="14.45" hidden="1" customHeight="1" x14ac:dyDescent="0.2">
      <c r="A36" s="25"/>
      <c r="B36" s="26"/>
      <c r="C36" s="25"/>
      <c r="D36" s="45"/>
      <c r="E36" s="143"/>
      <c r="F36" s="150"/>
      <c r="G36" s="45"/>
      <c r="H36" s="45"/>
      <c r="I36" s="25"/>
      <c r="J36" s="31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</row>
    <row r="37" spans="1:29" s="2" customFormat="1" ht="14.45" hidden="1" customHeight="1" x14ac:dyDescent="0.2">
      <c r="A37" s="25"/>
      <c r="B37" s="26"/>
      <c r="C37" s="25"/>
      <c r="D37" s="45"/>
      <c r="E37" s="143"/>
      <c r="F37" s="150"/>
      <c r="G37" s="45"/>
      <c r="H37" s="45"/>
      <c r="I37" s="25"/>
      <c r="J37" s="31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</row>
    <row r="38" spans="1:29" s="2" customFormat="1" ht="6.95" customHeight="1" x14ac:dyDescent="0.2">
      <c r="A38" s="25"/>
      <c r="B38" s="26"/>
      <c r="C38" s="25"/>
      <c r="D38" s="45"/>
      <c r="E38" s="45"/>
      <c r="F38" s="45"/>
      <c r="G38" s="45"/>
      <c r="H38" s="45"/>
      <c r="I38" s="25"/>
      <c r="J38" s="31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</row>
    <row r="39" spans="1:29" s="2" customFormat="1" ht="25.35" customHeight="1" x14ac:dyDescent="0.2">
      <c r="A39" s="25"/>
      <c r="B39" s="26"/>
      <c r="C39" s="153"/>
      <c r="D39" s="147"/>
      <c r="E39" s="146"/>
      <c r="F39" s="146"/>
      <c r="G39" s="152"/>
      <c r="H39" s="148"/>
      <c r="I39" s="85"/>
      <c r="J39" s="31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</row>
    <row r="40" spans="1:29" s="2" customFormat="1" ht="14.45" customHeight="1" x14ac:dyDescent="0.2">
      <c r="A40" s="25"/>
      <c r="B40" s="26"/>
      <c r="C40" s="25"/>
      <c r="D40" s="45"/>
      <c r="E40" s="45"/>
      <c r="F40" s="45"/>
      <c r="G40" s="45"/>
      <c r="H40" s="45"/>
      <c r="I40" s="25"/>
      <c r="J40" s="31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</row>
    <row r="41" spans="1:29" s="1" customFormat="1" ht="14.45" customHeight="1" x14ac:dyDescent="0.2">
      <c r="B41" s="17"/>
      <c r="D41" s="140"/>
      <c r="E41" s="140"/>
      <c r="F41" s="140"/>
      <c r="G41" s="140"/>
      <c r="H41" s="140"/>
      <c r="J41" s="17"/>
    </row>
    <row r="42" spans="1:29" s="1" customFormat="1" ht="14.45" customHeight="1" x14ac:dyDescent="0.2">
      <c r="B42" s="17"/>
      <c r="D42" s="140"/>
      <c r="E42" s="140"/>
      <c r="F42" s="140"/>
      <c r="G42" s="140"/>
      <c r="H42" s="140"/>
      <c r="J42" s="17"/>
    </row>
    <row r="43" spans="1:29" s="1" customFormat="1" ht="14.45" customHeight="1" x14ac:dyDescent="0.2">
      <c r="B43" s="17"/>
      <c r="D43" s="140"/>
      <c r="E43" s="140"/>
      <c r="F43" s="140"/>
      <c r="G43" s="140"/>
      <c r="H43" s="140"/>
      <c r="J43" s="17"/>
    </row>
    <row r="44" spans="1:29" s="1" customFormat="1" ht="14.45" customHeight="1" x14ac:dyDescent="0.2">
      <c r="B44" s="17"/>
      <c r="D44" s="140"/>
      <c r="E44" s="140"/>
      <c r="F44" s="140"/>
      <c r="G44" s="140"/>
      <c r="H44" s="140"/>
      <c r="J44" s="17"/>
    </row>
    <row r="45" spans="1:29" s="1" customFormat="1" ht="14.45" customHeight="1" x14ac:dyDescent="0.2">
      <c r="B45" s="17"/>
      <c r="D45" s="140"/>
      <c r="E45" s="140"/>
      <c r="F45" s="140"/>
      <c r="G45" s="140"/>
      <c r="H45" s="140"/>
      <c r="J45" s="17"/>
    </row>
    <row r="46" spans="1:29" s="1" customFormat="1" ht="14.45" customHeight="1" x14ac:dyDescent="0.2">
      <c r="B46" s="17"/>
      <c r="D46" s="140"/>
      <c r="E46" s="140"/>
      <c r="F46" s="140"/>
      <c r="G46" s="140"/>
      <c r="H46" s="140"/>
      <c r="J46" s="17"/>
    </row>
    <row r="47" spans="1:29" s="1" customFormat="1" ht="14.45" customHeight="1" x14ac:dyDescent="0.2">
      <c r="B47" s="17"/>
      <c r="D47" s="140"/>
      <c r="E47" s="140"/>
      <c r="F47" s="140"/>
      <c r="G47" s="140"/>
      <c r="H47" s="140"/>
      <c r="J47" s="17"/>
    </row>
    <row r="48" spans="1:29" s="1" customFormat="1" ht="14.45" customHeight="1" x14ac:dyDescent="0.2">
      <c r="B48" s="17"/>
      <c r="D48" s="140"/>
      <c r="E48" s="140"/>
      <c r="F48" s="140"/>
      <c r="G48" s="140"/>
      <c r="H48" s="140"/>
      <c r="J48" s="17"/>
    </row>
    <row r="49" spans="1:29" s="1" customFormat="1" ht="14.45" customHeight="1" x14ac:dyDescent="0.2">
      <c r="B49" s="17"/>
      <c r="D49" s="140"/>
      <c r="E49" s="140"/>
      <c r="F49" s="140"/>
      <c r="G49" s="140"/>
      <c r="H49" s="140"/>
      <c r="J49" s="17"/>
    </row>
    <row r="50" spans="1:29" s="2" customFormat="1" ht="14.45" customHeight="1" x14ac:dyDescent="0.2">
      <c r="B50" s="31"/>
      <c r="D50" s="145"/>
      <c r="E50" s="144"/>
      <c r="F50" s="144"/>
      <c r="G50" s="145"/>
      <c r="H50" s="144"/>
      <c r="I50" s="32"/>
      <c r="J50" s="31"/>
    </row>
    <row r="51" spans="1:29" x14ac:dyDescent="0.2">
      <c r="B51" s="17"/>
      <c r="D51" s="140"/>
      <c r="E51" s="140"/>
      <c r="F51" s="140"/>
      <c r="G51" s="140"/>
      <c r="H51" s="140"/>
      <c r="J51" s="17"/>
    </row>
    <row r="52" spans="1:29" x14ac:dyDescent="0.2">
      <c r="B52" s="17"/>
      <c r="D52" s="140"/>
      <c r="E52" s="140"/>
      <c r="F52" s="140"/>
      <c r="G52" s="140"/>
      <c r="H52" s="140"/>
      <c r="J52" s="17"/>
    </row>
    <row r="53" spans="1:29" x14ac:dyDescent="0.2">
      <c r="B53" s="17"/>
      <c r="D53" s="140"/>
      <c r="E53" s="140"/>
      <c r="F53" s="140"/>
      <c r="G53" s="140"/>
      <c r="H53" s="140"/>
      <c r="J53" s="17"/>
    </row>
    <row r="54" spans="1:29" x14ac:dyDescent="0.2">
      <c r="B54" s="17"/>
      <c r="D54" s="140"/>
      <c r="E54" s="140"/>
      <c r="F54" s="140"/>
      <c r="G54" s="140"/>
      <c r="H54" s="140"/>
      <c r="J54" s="17"/>
    </row>
    <row r="55" spans="1:29" x14ac:dyDescent="0.2">
      <c r="B55" s="17"/>
      <c r="D55" s="140"/>
      <c r="E55" s="140"/>
      <c r="F55" s="140"/>
      <c r="G55" s="140"/>
      <c r="H55" s="140"/>
      <c r="J55" s="17"/>
    </row>
    <row r="56" spans="1:29" x14ac:dyDescent="0.2">
      <c r="B56" s="17"/>
      <c r="D56" s="140"/>
      <c r="E56" s="140"/>
      <c r="F56" s="140"/>
      <c r="G56" s="140"/>
      <c r="H56" s="140"/>
      <c r="J56" s="17"/>
    </row>
    <row r="57" spans="1:29" x14ac:dyDescent="0.2">
      <c r="B57" s="17"/>
      <c r="D57" s="140"/>
      <c r="E57" s="140"/>
      <c r="F57" s="140"/>
      <c r="G57" s="140"/>
      <c r="H57" s="140"/>
      <c r="J57" s="17"/>
    </row>
    <row r="58" spans="1:29" x14ac:dyDescent="0.2">
      <c r="B58" s="17"/>
      <c r="D58" s="140"/>
      <c r="E58" s="140"/>
      <c r="F58" s="140"/>
      <c r="G58" s="140"/>
      <c r="H58" s="140"/>
      <c r="J58" s="17"/>
    </row>
    <row r="59" spans="1:29" x14ac:dyDescent="0.2">
      <c r="B59" s="17"/>
      <c r="D59" s="140"/>
      <c r="E59" s="140"/>
      <c r="F59" s="140"/>
      <c r="G59" s="140"/>
      <c r="H59" s="140"/>
      <c r="J59" s="17"/>
    </row>
    <row r="60" spans="1:29" x14ac:dyDescent="0.2">
      <c r="B60" s="17"/>
      <c r="D60" s="140"/>
      <c r="E60" s="140"/>
      <c r="F60" s="140"/>
      <c r="G60" s="140"/>
      <c r="H60" s="140"/>
      <c r="J60" s="17"/>
    </row>
    <row r="61" spans="1:29" s="2" customFormat="1" ht="12.75" x14ac:dyDescent="0.2">
      <c r="A61" s="25"/>
      <c r="B61" s="26"/>
      <c r="C61" s="25"/>
      <c r="D61" s="143"/>
      <c r="E61" s="45"/>
      <c r="F61" s="151"/>
      <c r="G61" s="143"/>
      <c r="H61" s="45"/>
      <c r="I61" s="27"/>
      <c r="J61" s="31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</row>
    <row r="62" spans="1:29" x14ac:dyDescent="0.2">
      <c r="B62" s="17"/>
      <c r="D62" s="140"/>
      <c r="E62" s="140"/>
      <c r="F62" s="140"/>
      <c r="G62" s="140"/>
      <c r="H62" s="140"/>
      <c r="J62" s="17"/>
    </row>
    <row r="63" spans="1:29" x14ac:dyDescent="0.2">
      <c r="B63" s="17"/>
      <c r="D63" s="140"/>
      <c r="E63" s="140"/>
      <c r="F63" s="140"/>
      <c r="G63" s="140"/>
      <c r="H63" s="140"/>
      <c r="J63" s="17"/>
    </row>
    <row r="64" spans="1:29" x14ac:dyDescent="0.2">
      <c r="B64" s="17"/>
      <c r="D64" s="140"/>
      <c r="E64" s="140"/>
      <c r="F64" s="140"/>
      <c r="G64" s="140"/>
      <c r="H64" s="140"/>
      <c r="J64" s="17"/>
    </row>
    <row r="65" spans="1:29" s="2" customFormat="1" ht="12.75" x14ac:dyDescent="0.2">
      <c r="A65" s="25"/>
      <c r="B65" s="26"/>
      <c r="C65" s="25"/>
      <c r="D65" s="145"/>
      <c r="E65" s="45"/>
      <c r="F65" s="45"/>
      <c r="G65" s="145"/>
      <c r="H65" s="45"/>
      <c r="I65" s="34"/>
      <c r="J65" s="31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</row>
    <row r="66" spans="1:29" x14ac:dyDescent="0.2">
      <c r="B66" s="17"/>
      <c r="D66" s="140"/>
      <c r="E66" s="140"/>
      <c r="F66" s="140"/>
      <c r="G66" s="140"/>
      <c r="H66" s="140"/>
      <c r="J66" s="17"/>
    </row>
    <row r="67" spans="1:29" x14ac:dyDescent="0.2">
      <c r="B67" s="17"/>
      <c r="D67" s="140"/>
      <c r="E67" s="140"/>
      <c r="F67" s="140"/>
      <c r="G67" s="140"/>
      <c r="H67" s="140"/>
      <c r="J67" s="17"/>
    </row>
    <row r="68" spans="1:29" x14ac:dyDescent="0.2">
      <c r="B68" s="17"/>
      <c r="D68" s="140"/>
      <c r="E68" s="140"/>
      <c r="F68" s="140"/>
      <c r="G68" s="140"/>
      <c r="H68" s="140"/>
      <c r="J68" s="17"/>
    </row>
    <row r="69" spans="1:29" x14ac:dyDescent="0.2">
      <c r="B69" s="17"/>
      <c r="D69" s="140"/>
      <c r="E69" s="140"/>
      <c r="F69" s="140"/>
      <c r="G69" s="140"/>
      <c r="H69" s="140"/>
      <c r="J69" s="17"/>
    </row>
    <row r="70" spans="1:29" x14ac:dyDescent="0.2">
      <c r="B70" s="17"/>
      <c r="D70" s="140"/>
      <c r="E70" s="140"/>
      <c r="F70" s="140"/>
      <c r="G70" s="140"/>
      <c r="H70" s="140"/>
      <c r="J70" s="17"/>
    </row>
    <row r="71" spans="1:29" x14ac:dyDescent="0.2">
      <c r="B71" s="17"/>
      <c r="D71" s="140"/>
      <c r="E71" s="140"/>
      <c r="F71" s="140"/>
      <c r="G71" s="140"/>
      <c r="H71" s="140"/>
      <c r="J71" s="17"/>
    </row>
    <row r="72" spans="1:29" x14ac:dyDescent="0.2">
      <c r="B72" s="17"/>
      <c r="D72" s="140"/>
      <c r="E72" s="140"/>
      <c r="F72" s="140"/>
      <c r="G72" s="140"/>
      <c r="H72" s="140"/>
      <c r="J72" s="17"/>
    </row>
    <row r="73" spans="1:29" x14ac:dyDescent="0.2">
      <c r="B73" s="17"/>
      <c r="D73" s="140"/>
      <c r="E73" s="140"/>
      <c r="F73" s="140"/>
      <c r="G73" s="140"/>
      <c r="H73" s="140"/>
      <c r="J73" s="17"/>
    </row>
    <row r="74" spans="1:29" x14ac:dyDescent="0.2">
      <c r="B74" s="17"/>
      <c r="D74" s="140"/>
      <c r="E74" s="140"/>
      <c r="F74" s="140"/>
      <c r="G74" s="140"/>
      <c r="H74" s="140"/>
      <c r="J74" s="17"/>
    </row>
    <row r="75" spans="1:29" x14ac:dyDescent="0.2">
      <c r="B75" s="17"/>
      <c r="D75" s="140"/>
      <c r="E75" s="140"/>
      <c r="F75" s="140"/>
      <c r="G75" s="140"/>
      <c r="H75" s="140"/>
      <c r="J75" s="17"/>
    </row>
    <row r="76" spans="1:29" s="2" customFormat="1" ht="12.75" x14ac:dyDescent="0.2">
      <c r="A76" s="25"/>
      <c r="B76" s="26"/>
      <c r="C76" s="25"/>
      <c r="D76" s="143"/>
      <c r="E76" s="45"/>
      <c r="F76" s="151"/>
      <c r="G76" s="143"/>
      <c r="H76" s="45"/>
      <c r="I76" s="27"/>
      <c r="J76" s="31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</row>
    <row r="77" spans="1:29" s="2" customFormat="1" ht="14.45" customHeight="1" x14ac:dyDescent="0.2">
      <c r="A77" s="25"/>
      <c r="B77" s="35"/>
      <c r="C77" s="36"/>
      <c r="D77" s="36"/>
      <c r="E77" s="36"/>
      <c r="F77" s="36"/>
      <c r="G77" s="36"/>
      <c r="H77" s="36"/>
      <c r="I77" s="36"/>
      <c r="J77" s="31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</row>
    <row r="81" spans="1:45" s="2" customFormat="1" ht="6.95" customHeight="1" x14ac:dyDescent="0.2">
      <c r="A81" s="25"/>
      <c r="B81" s="37"/>
      <c r="C81" s="38"/>
      <c r="D81" s="38"/>
      <c r="E81" s="38"/>
      <c r="F81" s="38"/>
      <c r="G81" s="38"/>
      <c r="H81" s="38"/>
      <c r="I81" s="38"/>
      <c r="J81" s="31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</row>
    <row r="82" spans="1:45" s="2" customFormat="1" ht="24.95" customHeight="1" x14ac:dyDescent="0.2">
      <c r="A82" s="25"/>
      <c r="B82" s="26"/>
      <c r="C82" s="18" t="str">
        <f>'001 - Oprava střechy VB'!C82</f>
        <v>REKAPITULACE ČLENĚNÍ ORIENTAČNÍHO SOUPISU</v>
      </c>
      <c r="D82" s="25"/>
      <c r="E82" s="25"/>
      <c r="F82" s="25"/>
      <c r="G82" s="25"/>
      <c r="H82" s="25"/>
      <c r="I82" s="25"/>
      <c r="J82" s="31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</row>
    <row r="83" spans="1:45" s="2" customFormat="1" ht="6.95" customHeight="1" x14ac:dyDescent="0.2">
      <c r="A83" s="25"/>
      <c r="B83" s="26"/>
      <c r="C83" s="25"/>
      <c r="D83" s="25"/>
      <c r="E83" s="25"/>
      <c r="F83" s="25"/>
      <c r="G83" s="25"/>
      <c r="H83" s="25"/>
      <c r="I83" s="25"/>
      <c r="J83" s="31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</row>
    <row r="84" spans="1:45" s="2" customFormat="1" ht="12" customHeight="1" x14ac:dyDescent="0.2">
      <c r="A84" s="25"/>
      <c r="B84" s="26"/>
      <c r="C84" s="23" t="s">
        <v>14</v>
      </c>
      <c r="D84" s="25"/>
      <c r="E84" s="25"/>
      <c r="F84" s="25"/>
      <c r="G84" s="25"/>
      <c r="H84" s="25"/>
      <c r="I84" s="25"/>
      <c r="J84" s="31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</row>
    <row r="85" spans="1:45" s="2" customFormat="1" ht="26.25" customHeight="1" x14ac:dyDescent="0.2">
      <c r="A85" s="25"/>
      <c r="B85" s="26"/>
      <c r="C85" s="25"/>
      <c r="D85" s="25"/>
      <c r="E85" s="202" t="str">
        <f>E7</f>
        <v>Údržbové a dílčí opravné práce na objektech u SPS OŘ PHA 2023-2024 - Praha město</v>
      </c>
      <c r="F85" s="203"/>
      <c r="G85" s="203"/>
      <c r="H85" s="203"/>
      <c r="I85" s="25"/>
      <c r="J85" s="31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</row>
    <row r="86" spans="1:45" s="2" customFormat="1" ht="12" customHeight="1" x14ac:dyDescent="0.2">
      <c r="A86" s="25"/>
      <c r="B86" s="26"/>
      <c r="C86" s="23" t="s">
        <v>114</v>
      </c>
      <c r="D86" s="25"/>
      <c r="E86" s="25"/>
      <c r="F86" s="25"/>
      <c r="G86" s="25"/>
      <c r="H86" s="25"/>
      <c r="I86" s="25"/>
      <c r="J86" s="31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</row>
    <row r="87" spans="1:45" s="2" customFormat="1" ht="16.5" customHeight="1" x14ac:dyDescent="0.2">
      <c r="A87" s="25"/>
      <c r="B87" s="26"/>
      <c r="C87" s="25"/>
      <c r="D87" s="25"/>
      <c r="E87" s="167" t="str">
        <f>E9</f>
        <v>005 - Nátěr sloupů přístřešků nástupiště</v>
      </c>
      <c r="F87" s="201"/>
      <c r="G87" s="201"/>
      <c r="H87" s="201"/>
      <c r="I87" s="25"/>
      <c r="J87" s="31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</row>
    <row r="88" spans="1:45" s="2" customFormat="1" ht="6.95" customHeight="1" x14ac:dyDescent="0.2">
      <c r="A88" s="25"/>
      <c r="B88" s="26"/>
      <c r="C88" s="25"/>
      <c r="D88" s="25"/>
      <c r="E88" s="25"/>
      <c r="F88" s="25"/>
      <c r="G88" s="25"/>
      <c r="H88" s="25"/>
      <c r="I88" s="25"/>
      <c r="J88" s="31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</row>
    <row r="89" spans="1:45" s="2" customFormat="1" ht="12" customHeight="1" x14ac:dyDescent="0.2">
      <c r="A89" s="25"/>
      <c r="B89" s="26"/>
      <c r="C89" s="23" t="s">
        <v>18</v>
      </c>
      <c r="D89" s="25"/>
      <c r="E89" s="25"/>
      <c r="F89" s="21" t="str">
        <f>F12</f>
        <v>Obvod OŘ Praha</v>
      </c>
      <c r="G89" s="25"/>
      <c r="H89" s="25"/>
      <c r="I89" s="25"/>
      <c r="J89" s="31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</row>
    <row r="90" spans="1:45" s="2" customFormat="1" ht="6.95" customHeight="1" x14ac:dyDescent="0.2">
      <c r="A90" s="25"/>
      <c r="B90" s="26"/>
      <c r="C90" s="25"/>
      <c r="D90" s="25"/>
      <c r="E90" s="25"/>
      <c r="F90" s="25"/>
      <c r="G90" s="25"/>
      <c r="H90" s="25"/>
      <c r="I90" s="25"/>
      <c r="J90" s="31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</row>
    <row r="91" spans="1:45" s="2" customFormat="1" ht="15.2" customHeight="1" x14ac:dyDescent="0.2">
      <c r="A91" s="25"/>
      <c r="B91" s="26"/>
      <c r="C91" s="23" t="s">
        <v>22</v>
      </c>
      <c r="D91" s="25"/>
      <c r="E91" s="25"/>
      <c r="F91" s="21" t="str">
        <f>E15</f>
        <v>Správa železnic, státní organizace</v>
      </c>
      <c r="G91" s="25"/>
      <c r="H91" s="25"/>
      <c r="I91" s="25"/>
      <c r="J91" s="31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</row>
    <row r="92" spans="1:45" s="2" customFormat="1" ht="15.2" customHeight="1" x14ac:dyDescent="0.2">
      <c r="A92" s="25"/>
      <c r="B92" s="26"/>
      <c r="C92" s="23" t="s">
        <v>28</v>
      </c>
      <c r="D92" s="25"/>
      <c r="E92" s="25"/>
      <c r="F92" s="21" t="str">
        <f>IF(E18="","",E18)</f>
        <v xml:space="preserve"> </v>
      </c>
      <c r="G92" s="25"/>
      <c r="H92" s="25"/>
      <c r="I92" s="25"/>
      <c r="J92" s="31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</row>
    <row r="93" spans="1:45" s="2" customFormat="1" ht="10.35" customHeight="1" x14ac:dyDescent="0.2">
      <c r="A93" s="25"/>
      <c r="B93" s="26"/>
      <c r="C93" s="25"/>
      <c r="D93" s="25"/>
      <c r="E93" s="25"/>
      <c r="F93" s="25"/>
      <c r="G93" s="25"/>
      <c r="H93" s="25"/>
      <c r="I93" s="25"/>
      <c r="J93" s="31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</row>
    <row r="94" spans="1:45" s="2" customFormat="1" ht="29.25" customHeight="1" x14ac:dyDescent="0.2">
      <c r="A94" s="25"/>
      <c r="B94" s="26"/>
      <c r="C94" s="86" t="s">
        <v>116</v>
      </c>
      <c r="D94" s="84"/>
      <c r="E94" s="84"/>
      <c r="F94" s="84"/>
      <c r="G94" s="84"/>
      <c r="H94" s="84"/>
      <c r="I94" s="84"/>
      <c r="J94" s="31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</row>
    <row r="95" spans="1:45" s="2" customFormat="1" ht="10.35" customHeight="1" x14ac:dyDescent="0.2">
      <c r="A95" s="25"/>
      <c r="B95" s="26"/>
      <c r="C95" s="25"/>
      <c r="D95" s="25"/>
      <c r="E95" s="25"/>
      <c r="F95" s="25"/>
      <c r="G95" s="25"/>
      <c r="H95" s="25"/>
      <c r="I95" s="25"/>
      <c r="J95" s="31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</row>
    <row r="96" spans="1:45" s="2" customFormat="1" ht="22.9" customHeight="1" x14ac:dyDescent="0.2">
      <c r="A96" s="25"/>
      <c r="B96" s="26"/>
      <c r="C96" s="87"/>
      <c r="D96" s="25"/>
      <c r="E96" s="25"/>
      <c r="F96" s="25"/>
      <c r="G96" s="25"/>
      <c r="H96" s="25"/>
      <c r="I96" s="25"/>
      <c r="J96" s="31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S96" s="14" t="s">
        <v>117</v>
      </c>
    </row>
    <row r="97" spans="1:29" s="9" customFormat="1" ht="24.95" customHeight="1" x14ac:dyDescent="0.2">
      <c r="B97" s="88"/>
      <c r="D97" s="89" t="s">
        <v>119</v>
      </c>
      <c r="E97" s="90"/>
      <c r="F97" s="90"/>
      <c r="G97" s="90"/>
      <c r="H97" s="90"/>
      <c r="J97" s="88"/>
    </row>
    <row r="98" spans="1:29" s="10" customFormat="1" ht="19.899999999999999" customHeight="1" x14ac:dyDescent="0.2">
      <c r="B98" s="91"/>
      <c r="D98" s="92" t="s">
        <v>1224</v>
      </c>
      <c r="E98" s="93"/>
      <c r="F98" s="93"/>
      <c r="G98" s="93"/>
      <c r="H98" s="93"/>
      <c r="J98" s="91"/>
    </row>
    <row r="99" spans="1:29" s="10" customFormat="1" ht="19.899999999999999" customHeight="1" x14ac:dyDescent="0.2">
      <c r="B99" s="91"/>
      <c r="D99" s="92" t="s">
        <v>656</v>
      </c>
      <c r="E99" s="93"/>
      <c r="F99" s="93"/>
      <c r="G99" s="93"/>
      <c r="H99" s="93"/>
      <c r="J99" s="91"/>
    </row>
    <row r="100" spans="1:29" s="10" customFormat="1" ht="19.899999999999999" customHeight="1" x14ac:dyDescent="0.2">
      <c r="B100" s="91"/>
      <c r="D100" s="92" t="s">
        <v>122</v>
      </c>
      <c r="E100" s="93"/>
      <c r="F100" s="93"/>
      <c r="G100" s="93"/>
      <c r="H100" s="93"/>
      <c r="J100" s="91"/>
    </row>
    <row r="101" spans="1:29" s="9" customFormat="1" ht="24.95" customHeight="1" x14ac:dyDescent="0.2">
      <c r="B101" s="88"/>
      <c r="D101" s="89" t="s">
        <v>124</v>
      </c>
      <c r="E101" s="90"/>
      <c r="F101" s="90"/>
      <c r="G101" s="90"/>
      <c r="H101" s="90"/>
      <c r="J101" s="88"/>
    </row>
    <row r="102" spans="1:29" s="10" customFormat="1" ht="19.899999999999999" customHeight="1" x14ac:dyDescent="0.2">
      <c r="B102" s="91"/>
      <c r="D102" s="92" t="s">
        <v>127</v>
      </c>
      <c r="E102" s="93"/>
      <c r="F102" s="93"/>
      <c r="G102" s="93"/>
      <c r="H102" s="93"/>
      <c r="J102" s="91"/>
    </row>
    <row r="103" spans="1:29" s="10" customFormat="1" ht="19.899999999999999" customHeight="1" x14ac:dyDescent="0.2">
      <c r="B103" s="91"/>
      <c r="D103" s="92" t="s">
        <v>663</v>
      </c>
      <c r="E103" s="93"/>
      <c r="F103" s="93"/>
      <c r="G103" s="93"/>
      <c r="H103" s="93"/>
      <c r="J103" s="91"/>
    </row>
    <row r="104" spans="1:29" s="2" customFormat="1" ht="21.75" customHeight="1" x14ac:dyDescent="0.2">
      <c r="A104" s="25"/>
      <c r="B104" s="26"/>
      <c r="C104" s="25"/>
      <c r="D104" s="25"/>
      <c r="E104" s="25"/>
      <c r="F104" s="25"/>
      <c r="G104" s="25"/>
      <c r="H104" s="25"/>
      <c r="I104" s="25"/>
      <c r="J104" s="31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</row>
    <row r="105" spans="1:29" s="2" customFormat="1" ht="6.95" customHeight="1" x14ac:dyDescent="0.2">
      <c r="A105" s="25"/>
      <c r="B105" s="35"/>
      <c r="C105" s="36"/>
      <c r="D105" s="36"/>
      <c r="E105" s="36"/>
      <c r="F105" s="36"/>
      <c r="G105" s="36"/>
      <c r="H105" s="36"/>
      <c r="I105" s="36"/>
      <c r="J105" s="31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</row>
    <row r="109" spans="1:29" s="2" customFormat="1" ht="6.95" customHeight="1" x14ac:dyDescent="0.2">
      <c r="A109" s="25"/>
      <c r="B109" s="37"/>
      <c r="C109" s="38"/>
      <c r="D109" s="38"/>
      <c r="E109" s="38"/>
      <c r="F109" s="38"/>
      <c r="G109" s="38"/>
      <c r="H109" s="38"/>
      <c r="I109" s="38"/>
      <c r="J109" s="31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</row>
    <row r="110" spans="1:29" s="2" customFormat="1" ht="24.95" customHeight="1" x14ac:dyDescent="0.2">
      <c r="A110" s="25"/>
      <c r="B110" s="26"/>
      <c r="C110" s="18" t="str">
        <f>'001 - Oprava střechy VB'!C116</f>
        <v>ORIENTAČNÍ SOUPIS PRACÍ</v>
      </c>
      <c r="D110" s="25"/>
      <c r="E110" s="25"/>
      <c r="F110" s="25"/>
      <c r="G110" s="25"/>
      <c r="H110" s="25"/>
      <c r="I110" s="25"/>
      <c r="J110" s="31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</row>
    <row r="111" spans="1:29" s="2" customFormat="1" ht="6.95" customHeight="1" x14ac:dyDescent="0.2">
      <c r="A111" s="25"/>
      <c r="B111" s="26"/>
      <c r="C111" s="25"/>
      <c r="D111" s="25"/>
      <c r="E111" s="25"/>
      <c r="F111" s="25"/>
      <c r="G111" s="25"/>
      <c r="H111" s="25"/>
      <c r="I111" s="25"/>
      <c r="J111" s="31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</row>
    <row r="112" spans="1:29" s="2" customFormat="1" ht="12" customHeight="1" x14ac:dyDescent="0.2">
      <c r="A112" s="25"/>
      <c r="B112" s="26"/>
      <c r="C112" s="23" t="s">
        <v>14</v>
      </c>
      <c r="D112" s="25"/>
      <c r="E112" s="25"/>
      <c r="F112" s="25"/>
      <c r="G112" s="25"/>
      <c r="H112" s="25"/>
      <c r="I112" s="25"/>
      <c r="J112" s="31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</row>
    <row r="113" spans="1:63" s="2" customFormat="1" ht="26.25" customHeight="1" x14ac:dyDescent="0.2">
      <c r="A113" s="25"/>
      <c r="B113" s="26"/>
      <c r="C113" s="25"/>
      <c r="D113" s="25"/>
      <c r="E113" s="202" t="str">
        <f>E7</f>
        <v>Údržbové a dílčí opravné práce na objektech u SPS OŘ PHA 2023-2024 - Praha město</v>
      </c>
      <c r="F113" s="203"/>
      <c r="G113" s="203"/>
      <c r="H113" s="203"/>
      <c r="I113" s="25"/>
      <c r="J113" s="31"/>
      <c r="Q113" s="25"/>
      <c r="R113" s="25"/>
      <c r="S113" s="25"/>
      <c r="T113" s="25"/>
      <c r="U113" s="25"/>
      <c r="V113" s="25"/>
      <c r="W113" s="25"/>
      <c r="X113" s="25"/>
      <c r="Y113" s="25"/>
      <c r="Z113" s="25"/>
      <c r="AA113" s="25"/>
      <c r="AB113" s="25"/>
      <c r="AC113" s="25"/>
    </row>
    <row r="114" spans="1:63" s="2" customFormat="1" ht="12" customHeight="1" x14ac:dyDescent="0.2">
      <c r="A114" s="25"/>
      <c r="B114" s="26"/>
      <c r="C114" s="23" t="s">
        <v>114</v>
      </c>
      <c r="D114" s="25"/>
      <c r="E114" s="25"/>
      <c r="F114" s="25"/>
      <c r="G114" s="25"/>
      <c r="H114" s="25"/>
      <c r="I114" s="25"/>
      <c r="J114" s="31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</row>
    <row r="115" spans="1:63" s="2" customFormat="1" ht="16.5" customHeight="1" x14ac:dyDescent="0.2">
      <c r="A115" s="25"/>
      <c r="B115" s="26"/>
      <c r="C115" s="25"/>
      <c r="D115" s="25"/>
      <c r="E115" s="167" t="str">
        <f>E9</f>
        <v>005 - Nátěr sloupů přístřešků nástupiště</v>
      </c>
      <c r="F115" s="201"/>
      <c r="G115" s="201"/>
      <c r="H115" s="201"/>
      <c r="I115" s="25"/>
      <c r="J115" s="31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</row>
    <row r="116" spans="1:63" s="2" customFormat="1" ht="6.95" customHeight="1" x14ac:dyDescent="0.2">
      <c r="A116" s="25"/>
      <c r="B116" s="26"/>
      <c r="C116" s="25"/>
      <c r="D116" s="25"/>
      <c r="E116" s="25"/>
      <c r="F116" s="25"/>
      <c r="G116" s="25"/>
      <c r="H116" s="25"/>
      <c r="I116" s="25"/>
      <c r="J116" s="31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</row>
    <row r="117" spans="1:63" s="2" customFormat="1" ht="12" customHeight="1" x14ac:dyDescent="0.2">
      <c r="A117" s="25"/>
      <c r="B117" s="26"/>
      <c r="C117" s="23" t="s">
        <v>18</v>
      </c>
      <c r="D117" s="25"/>
      <c r="E117" s="25"/>
      <c r="F117" s="21" t="str">
        <f>F12</f>
        <v>Obvod OŘ Praha</v>
      </c>
      <c r="G117" s="25"/>
      <c r="H117" s="25"/>
      <c r="I117" s="25"/>
      <c r="J117" s="31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</row>
    <row r="118" spans="1:63" s="2" customFormat="1" ht="6.95" customHeight="1" x14ac:dyDescent="0.2">
      <c r="A118" s="25"/>
      <c r="B118" s="26"/>
      <c r="C118" s="25"/>
      <c r="D118" s="25"/>
      <c r="E118" s="25"/>
      <c r="F118" s="25"/>
      <c r="G118" s="25"/>
      <c r="H118" s="25"/>
      <c r="I118" s="25"/>
      <c r="J118" s="31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</row>
    <row r="119" spans="1:63" s="2" customFormat="1" ht="15.2" customHeight="1" x14ac:dyDescent="0.2">
      <c r="A119" s="25"/>
      <c r="B119" s="26"/>
      <c r="C119" s="23" t="s">
        <v>22</v>
      </c>
      <c r="D119" s="25"/>
      <c r="E119" s="25"/>
      <c r="F119" s="21" t="str">
        <f>E15</f>
        <v>Správa železnic, státní organizace</v>
      </c>
      <c r="G119" s="25"/>
      <c r="H119" s="25"/>
      <c r="I119" s="25"/>
      <c r="J119" s="31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</row>
    <row r="120" spans="1:63" s="2" customFormat="1" ht="15.2" customHeight="1" x14ac:dyDescent="0.2">
      <c r="A120" s="25"/>
      <c r="B120" s="26"/>
      <c r="C120" s="23" t="s">
        <v>28</v>
      </c>
      <c r="D120" s="25"/>
      <c r="E120" s="25"/>
      <c r="F120" s="21" t="str">
        <f>IF(E18="","",E18)</f>
        <v xml:space="preserve"> </v>
      </c>
      <c r="G120" s="25"/>
      <c r="H120" s="25"/>
      <c r="I120" s="25"/>
      <c r="J120" s="31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</row>
    <row r="121" spans="1:63" s="2" customFormat="1" ht="10.35" customHeight="1" x14ac:dyDescent="0.2">
      <c r="A121" s="25"/>
      <c r="B121" s="26"/>
      <c r="C121" s="25"/>
      <c r="D121" s="25"/>
      <c r="E121" s="25"/>
      <c r="F121" s="25"/>
      <c r="G121" s="25"/>
      <c r="H121" s="25"/>
      <c r="I121" s="25"/>
      <c r="J121" s="31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</row>
    <row r="122" spans="1:63" s="11" customFormat="1" ht="29.25" customHeight="1" x14ac:dyDescent="0.2">
      <c r="A122" s="94"/>
      <c r="B122" s="95"/>
      <c r="C122" s="96" t="s">
        <v>131</v>
      </c>
      <c r="D122" s="97" t="s">
        <v>43</v>
      </c>
      <c r="E122" s="97" t="s">
        <v>40</v>
      </c>
      <c r="F122" s="97" t="s">
        <v>41</v>
      </c>
      <c r="G122" s="97" t="s">
        <v>132</v>
      </c>
      <c r="H122" s="97" t="s">
        <v>133</v>
      </c>
      <c r="I122" s="98" t="s">
        <v>134</v>
      </c>
      <c r="J122" s="99"/>
      <c r="K122" s="49" t="s">
        <v>1</v>
      </c>
      <c r="L122" s="50" t="s">
        <v>36</v>
      </c>
      <c r="M122" s="50" t="s">
        <v>135</v>
      </c>
      <c r="N122" s="50" t="s">
        <v>136</v>
      </c>
      <c r="O122" s="50" t="s">
        <v>137</v>
      </c>
      <c r="P122" s="50" t="s">
        <v>138</v>
      </c>
      <c r="Q122" s="50" t="s">
        <v>139</v>
      </c>
      <c r="R122" s="51" t="s">
        <v>140</v>
      </c>
      <c r="S122" s="94"/>
      <c r="T122" s="94"/>
      <c r="U122" s="94"/>
      <c r="V122" s="94"/>
      <c r="W122" s="94"/>
      <c r="X122" s="94"/>
      <c r="Y122" s="94"/>
      <c r="Z122" s="94"/>
      <c r="AA122" s="94"/>
      <c r="AB122" s="94"/>
      <c r="AC122" s="94"/>
    </row>
    <row r="123" spans="1:63" s="2" customFormat="1" ht="22.9" customHeight="1" x14ac:dyDescent="0.2">
      <c r="A123" s="25"/>
      <c r="B123" s="26"/>
      <c r="C123" s="56"/>
      <c r="D123" s="25"/>
      <c r="E123" s="25"/>
      <c r="F123" s="25"/>
      <c r="G123" s="25"/>
      <c r="H123" s="25"/>
      <c r="I123" s="25"/>
      <c r="J123" s="26"/>
      <c r="K123" s="52"/>
      <c r="L123" s="43"/>
      <c r="M123" s="53"/>
      <c r="N123" s="100">
        <f>N124+N134</f>
        <v>106.899726</v>
      </c>
      <c r="O123" s="53"/>
      <c r="P123" s="100">
        <f>P124+P134</f>
        <v>4.8603053312000002E-2</v>
      </c>
      <c r="Q123" s="53"/>
      <c r="R123" s="101">
        <f>R124+R134</f>
        <v>1.0618299999999999E-2</v>
      </c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  <c r="AR123" s="14" t="s">
        <v>56</v>
      </c>
      <c r="AS123" s="14" t="s">
        <v>117</v>
      </c>
      <c r="BI123" s="102" t="e">
        <f>BI124+BI134</f>
        <v>#REF!</v>
      </c>
    </row>
    <row r="124" spans="1:63" s="12" customFormat="1" ht="25.9" customHeight="1" x14ac:dyDescent="0.2">
      <c r="B124" s="103"/>
      <c r="D124" s="104" t="s">
        <v>56</v>
      </c>
      <c r="E124" s="105" t="s">
        <v>149</v>
      </c>
      <c r="F124" s="105" t="s">
        <v>150</v>
      </c>
      <c r="J124" s="103"/>
      <c r="K124" s="106"/>
      <c r="L124" s="107"/>
      <c r="M124" s="107"/>
      <c r="N124" s="108">
        <f>N125+N127+N130</f>
        <v>12.868296000000001</v>
      </c>
      <c r="O124" s="107"/>
      <c r="P124" s="108">
        <f>P125+P127+P130</f>
        <v>1.1842373312000002E-2</v>
      </c>
      <c r="Q124" s="107"/>
      <c r="R124" s="109">
        <f>R125+R127+R130</f>
        <v>0</v>
      </c>
      <c r="AP124" s="104" t="s">
        <v>65</v>
      </c>
      <c r="AR124" s="110" t="s">
        <v>56</v>
      </c>
      <c r="AS124" s="110" t="s">
        <v>57</v>
      </c>
      <c r="AW124" s="104" t="s">
        <v>144</v>
      </c>
      <c r="BI124" s="111" t="e">
        <f>BI125+BI127+BI130</f>
        <v>#REF!</v>
      </c>
    </row>
    <row r="125" spans="1:63" s="12" customFormat="1" ht="22.9" customHeight="1" x14ac:dyDescent="0.2">
      <c r="B125" s="103"/>
      <c r="D125" s="104" t="s">
        <v>56</v>
      </c>
      <c r="E125" s="125" t="s">
        <v>180</v>
      </c>
      <c r="F125" s="125" t="s">
        <v>1348</v>
      </c>
      <c r="J125" s="103"/>
      <c r="K125" s="106"/>
      <c r="L125" s="107"/>
      <c r="M125" s="107"/>
      <c r="N125" s="108">
        <f>N126</f>
        <v>0.12324600000000001</v>
      </c>
      <c r="O125" s="107"/>
      <c r="P125" s="108">
        <f>P126</f>
        <v>0</v>
      </c>
      <c r="Q125" s="107"/>
      <c r="R125" s="109">
        <f>R126</f>
        <v>0</v>
      </c>
      <c r="AP125" s="104" t="s">
        <v>65</v>
      </c>
      <c r="AR125" s="110" t="s">
        <v>56</v>
      </c>
      <c r="AS125" s="110" t="s">
        <v>65</v>
      </c>
      <c r="AW125" s="104" t="s">
        <v>144</v>
      </c>
      <c r="BI125" s="111" t="e">
        <f>BI126</f>
        <v>#REF!</v>
      </c>
    </row>
    <row r="126" spans="1:63" s="2" customFormat="1" ht="24.2" customHeight="1" x14ac:dyDescent="0.2">
      <c r="A126" s="25"/>
      <c r="B126" s="112"/>
      <c r="C126" s="113" t="s">
        <v>65</v>
      </c>
      <c r="D126" s="113" t="s">
        <v>145</v>
      </c>
      <c r="E126" s="114" t="s">
        <v>1462</v>
      </c>
      <c r="F126" s="115" t="s">
        <v>1463</v>
      </c>
      <c r="G126" s="116" t="s">
        <v>727</v>
      </c>
      <c r="H126" s="117">
        <v>0.73799999999999999</v>
      </c>
      <c r="I126" s="118"/>
      <c r="J126" s="26"/>
      <c r="K126" s="119" t="s">
        <v>1</v>
      </c>
      <c r="L126" s="120" t="s">
        <v>37</v>
      </c>
      <c r="M126" s="121">
        <v>0.16700000000000001</v>
      </c>
      <c r="N126" s="121">
        <f>M126*H126</f>
        <v>0.12324600000000001</v>
      </c>
      <c r="O126" s="121">
        <v>0</v>
      </c>
      <c r="P126" s="121">
        <f>O126*H126</f>
        <v>0</v>
      </c>
      <c r="Q126" s="121">
        <v>0</v>
      </c>
      <c r="R126" s="122">
        <f>Q126*H126</f>
        <v>0</v>
      </c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  <c r="AP126" s="123" t="s">
        <v>143</v>
      </c>
      <c r="AR126" s="123" t="s">
        <v>145</v>
      </c>
      <c r="AS126" s="123" t="s">
        <v>67</v>
      </c>
      <c r="AW126" s="14" t="s">
        <v>144</v>
      </c>
      <c r="BC126" s="124" t="e">
        <f>IF(L126="základní",#REF!,0)</f>
        <v>#REF!</v>
      </c>
      <c r="BD126" s="124">
        <f>IF(L126="snížená",#REF!,0)</f>
        <v>0</v>
      </c>
      <c r="BE126" s="124">
        <f>IF(L126="zákl. přenesená",#REF!,0)</f>
        <v>0</v>
      </c>
      <c r="BF126" s="124">
        <f>IF(L126="sníž. přenesená",#REF!,0)</f>
        <v>0</v>
      </c>
      <c r="BG126" s="124">
        <f>IF(L126="nulová",#REF!,0)</f>
        <v>0</v>
      </c>
      <c r="BH126" s="14" t="s">
        <v>65</v>
      </c>
      <c r="BI126" s="124" t="e">
        <f>ROUND(#REF!*H126,2)</f>
        <v>#REF!</v>
      </c>
      <c r="BJ126" s="14" t="s">
        <v>143</v>
      </c>
      <c r="BK126" s="123" t="s">
        <v>1464</v>
      </c>
    </row>
    <row r="127" spans="1:63" s="12" customFormat="1" ht="22.9" customHeight="1" x14ac:dyDescent="0.2">
      <c r="B127" s="103"/>
      <c r="D127" s="104" t="s">
        <v>56</v>
      </c>
      <c r="E127" s="125" t="s">
        <v>164</v>
      </c>
      <c r="F127" s="125" t="s">
        <v>729</v>
      </c>
      <c r="J127" s="103"/>
      <c r="K127" s="106"/>
      <c r="L127" s="107"/>
      <c r="M127" s="107"/>
      <c r="N127" s="108">
        <f>SUM(N128:N129)</f>
        <v>12.6874</v>
      </c>
      <c r="O127" s="107"/>
      <c r="P127" s="108">
        <f>SUM(P128:P129)</f>
        <v>1.1842373312000002E-2</v>
      </c>
      <c r="Q127" s="107"/>
      <c r="R127" s="109">
        <f>SUM(R128:R129)</f>
        <v>0</v>
      </c>
      <c r="AP127" s="104" t="s">
        <v>65</v>
      </c>
      <c r="AR127" s="110" t="s">
        <v>56</v>
      </c>
      <c r="AS127" s="110" t="s">
        <v>65</v>
      </c>
      <c r="AW127" s="104" t="s">
        <v>144</v>
      </c>
      <c r="BI127" s="111" t="e">
        <f>SUM(BI128:BI129)</f>
        <v>#REF!</v>
      </c>
    </row>
    <row r="128" spans="1:63" s="2" customFormat="1" ht="16.5" customHeight="1" x14ac:dyDescent="0.2">
      <c r="A128" s="25"/>
      <c r="B128" s="112"/>
      <c r="C128" s="113" t="s">
        <v>67</v>
      </c>
      <c r="D128" s="113" t="s">
        <v>145</v>
      </c>
      <c r="E128" s="114" t="s">
        <v>1465</v>
      </c>
      <c r="F128" s="115" t="s">
        <v>1466</v>
      </c>
      <c r="G128" s="116" t="s">
        <v>162</v>
      </c>
      <c r="H128" s="117">
        <v>11.816000000000001</v>
      </c>
      <c r="I128" s="118"/>
      <c r="J128" s="26"/>
      <c r="K128" s="119" t="s">
        <v>1</v>
      </c>
      <c r="L128" s="120" t="s">
        <v>37</v>
      </c>
      <c r="M128" s="121">
        <v>0.85</v>
      </c>
      <c r="N128" s="121">
        <f>M128*H128</f>
        <v>10.0436</v>
      </c>
      <c r="O128" s="121">
        <v>1.002232E-3</v>
      </c>
      <c r="P128" s="121">
        <f>O128*H128</f>
        <v>1.1842373312000002E-2</v>
      </c>
      <c r="Q128" s="121">
        <v>0</v>
      </c>
      <c r="R128" s="122">
        <f>Q128*H128</f>
        <v>0</v>
      </c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  <c r="AP128" s="123" t="s">
        <v>143</v>
      </c>
      <c r="AR128" s="123" t="s">
        <v>145</v>
      </c>
      <c r="AS128" s="123" t="s">
        <v>67</v>
      </c>
      <c r="AW128" s="14" t="s">
        <v>144</v>
      </c>
      <c r="BC128" s="124" t="e">
        <f>IF(L128="základní",#REF!,0)</f>
        <v>#REF!</v>
      </c>
      <c r="BD128" s="124">
        <f>IF(L128="snížená",#REF!,0)</f>
        <v>0</v>
      </c>
      <c r="BE128" s="124">
        <f>IF(L128="zákl. přenesená",#REF!,0)</f>
        <v>0</v>
      </c>
      <c r="BF128" s="124">
        <f>IF(L128="sníž. přenesená",#REF!,0)</f>
        <v>0</v>
      </c>
      <c r="BG128" s="124">
        <f>IF(L128="nulová",#REF!,0)</f>
        <v>0</v>
      </c>
      <c r="BH128" s="14" t="s">
        <v>65</v>
      </c>
      <c r="BI128" s="124" t="e">
        <f>ROUND(#REF!*H128,2)</f>
        <v>#REF!</v>
      </c>
      <c r="BJ128" s="14" t="s">
        <v>143</v>
      </c>
      <c r="BK128" s="123" t="s">
        <v>1467</v>
      </c>
    </row>
    <row r="129" spans="1:63" s="2" customFormat="1" ht="16.5" customHeight="1" x14ac:dyDescent="0.2">
      <c r="A129" s="25"/>
      <c r="B129" s="112"/>
      <c r="C129" s="113" t="s">
        <v>151</v>
      </c>
      <c r="D129" s="113" t="s">
        <v>145</v>
      </c>
      <c r="E129" s="114" t="s">
        <v>1468</v>
      </c>
      <c r="F129" s="115" t="s">
        <v>1469</v>
      </c>
      <c r="G129" s="116" t="s">
        <v>155</v>
      </c>
      <c r="H129" s="117">
        <v>52.875999999999998</v>
      </c>
      <c r="I129" s="118"/>
      <c r="J129" s="26"/>
      <c r="K129" s="119" t="s">
        <v>1</v>
      </c>
      <c r="L129" s="120" t="s">
        <v>37</v>
      </c>
      <c r="M129" s="121">
        <v>0.05</v>
      </c>
      <c r="N129" s="121">
        <f>M129*H129</f>
        <v>2.6438000000000001</v>
      </c>
      <c r="O129" s="121">
        <v>0</v>
      </c>
      <c r="P129" s="121">
        <f>O129*H129</f>
        <v>0</v>
      </c>
      <c r="Q129" s="121">
        <v>0</v>
      </c>
      <c r="R129" s="122">
        <f>Q129*H129</f>
        <v>0</v>
      </c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P129" s="123" t="s">
        <v>143</v>
      </c>
      <c r="AR129" s="123" t="s">
        <v>145</v>
      </c>
      <c r="AS129" s="123" t="s">
        <v>67</v>
      </c>
      <c r="AW129" s="14" t="s">
        <v>144</v>
      </c>
      <c r="BC129" s="124" t="e">
        <f>IF(L129="základní",#REF!,0)</f>
        <v>#REF!</v>
      </c>
      <c r="BD129" s="124">
        <f>IF(L129="snížená",#REF!,0)</f>
        <v>0</v>
      </c>
      <c r="BE129" s="124">
        <f>IF(L129="zákl. přenesená",#REF!,0)</f>
        <v>0</v>
      </c>
      <c r="BF129" s="124">
        <f>IF(L129="sníž. přenesená",#REF!,0)</f>
        <v>0</v>
      </c>
      <c r="BG129" s="124">
        <f>IF(L129="nulová",#REF!,0)</f>
        <v>0</v>
      </c>
      <c r="BH129" s="14" t="s">
        <v>65</v>
      </c>
      <c r="BI129" s="124" t="e">
        <f>ROUND(#REF!*H129,2)</f>
        <v>#REF!</v>
      </c>
      <c r="BJ129" s="14" t="s">
        <v>143</v>
      </c>
      <c r="BK129" s="123" t="s">
        <v>1470</v>
      </c>
    </row>
    <row r="130" spans="1:63" s="12" customFormat="1" ht="22.9" customHeight="1" x14ac:dyDescent="0.2">
      <c r="B130" s="103"/>
      <c r="D130" s="104" t="s">
        <v>56</v>
      </c>
      <c r="E130" s="125" t="s">
        <v>208</v>
      </c>
      <c r="F130" s="125" t="s">
        <v>209</v>
      </c>
      <c r="J130" s="103"/>
      <c r="K130" s="106"/>
      <c r="L130" s="107"/>
      <c r="M130" s="107"/>
      <c r="N130" s="108">
        <f>SUM(N131:N133)</f>
        <v>5.7650000000000007E-2</v>
      </c>
      <c r="O130" s="107"/>
      <c r="P130" s="108">
        <f>SUM(P131:P133)</f>
        <v>0</v>
      </c>
      <c r="Q130" s="107"/>
      <c r="R130" s="109">
        <f>SUM(R131:R133)</f>
        <v>0</v>
      </c>
      <c r="AP130" s="104" t="s">
        <v>65</v>
      </c>
      <c r="AR130" s="110" t="s">
        <v>56</v>
      </c>
      <c r="AS130" s="110" t="s">
        <v>65</v>
      </c>
      <c r="AW130" s="104" t="s">
        <v>144</v>
      </c>
      <c r="BI130" s="111" t="e">
        <f>SUM(BI131:BI133)</f>
        <v>#REF!</v>
      </c>
    </row>
    <row r="131" spans="1:63" s="2" customFormat="1" ht="24.2" customHeight="1" x14ac:dyDescent="0.2">
      <c r="A131" s="25"/>
      <c r="B131" s="112"/>
      <c r="C131" s="113" t="s">
        <v>143</v>
      </c>
      <c r="D131" s="113" t="s">
        <v>145</v>
      </c>
      <c r="E131" s="114" t="s">
        <v>1471</v>
      </c>
      <c r="F131" s="115" t="s">
        <v>1472</v>
      </c>
      <c r="G131" s="116" t="s">
        <v>212</v>
      </c>
      <c r="H131" s="117">
        <v>0.01</v>
      </c>
      <c r="I131" s="118"/>
      <c r="J131" s="26"/>
      <c r="K131" s="119" t="s">
        <v>1</v>
      </c>
      <c r="L131" s="120" t="s">
        <v>37</v>
      </c>
      <c r="M131" s="121">
        <v>5.46</v>
      </c>
      <c r="N131" s="121">
        <f>M131*H131</f>
        <v>5.4600000000000003E-2</v>
      </c>
      <c r="O131" s="121">
        <v>0</v>
      </c>
      <c r="P131" s="121">
        <f>O131*H131</f>
        <v>0</v>
      </c>
      <c r="Q131" s="121">
        <v>0</v>
      </c>
      <c r="R131" s="122">
        <f>Q131*H131</f>
        <v>0</v>
      </c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P131" s="123" t="s">
        <v>143</v>
      </c>
      <c r="AR131" s="123" t="s">
        <v>145</v>
      </c>
      <c r="AS131" s="123" t="s">
        <v>67</v>
      </c>
      <c r="AW131" s="14" t="s">
        <v>144</v>
      </c>
      <c r="BC131" s="124" t="e">
        <f>IF(L131="základní",#REF!,0)</f>
        <v>#REF!</v>
      </c>
      <c r="BD131" s="124">
        <f>IF(L131="snížená",#REF!,0)</f>
        <v>0</v>
      </c>
      <c r="BE131" s="124">
        <f>IF(L131="zákl. přenesená",#REF!,0)</f>
        <v>0</v>
      </c>
      <c r="BF131" s="124">
        <f>IF(L131="sníž. přenesená",#REF!,0)</f>
        <v>0</v>
      </c>
      <c r="BG131" s="124">
        <f>IF(L131="nulová",#REF!,0)</f>
        <v>0</v>
      </c>
      <c r="BH131" s="14" t="s">
        <v>65</v>
      </c>
      <c r="BI131" s="124" t="e">
        <f>ROUND(#REF!*H131,2)</f>
        <v>#REF!</v>
      </c>
      <c r="BJ131" s="14" t="s">
        <v>143</v>
      </c>
      <c r="BK131" s="123" t="s">
        <v>1473</v>
      </c>
    </row>
    <row r="132" spans="1:63" s="2" customFormat="1" ht="24.2" customHeight="1" x14ac:dyDescent="0.2">
      <c r="A132" s="25"/>
      <c r="B132" s="112"/>
      <c r="C132" s="113" t="s">
        <v>166</v>
      </c>
      <c r="D132" s="113" t="s">
        <v>145</v>
      </c>
      <c r="E132" s="114" t="s">
        <v>219</v>
      </c>
      <c r="F132" s="115" t="s">
        <v>1474</v>
      </c>
      <c r="G132" s="116" t="s">
        <v>212</v>
      </c>
      <c r="H132" s="117">
        <v>0.01</v>
      </c>
      <c r="I132" s="118"/>
      <c r="J132" s="26"/>
      <c r="K132" s="119" t="s">
        <v>1</v>
      </c>
      <c r="L132" s="120" t="s">
        <v>37</v>
      </c>
      <c r="M132" s="121">
        <v>0.125</v>
      </c>
      <c r="N132" s="121">
        <f>M132*H132</f>
        <v>1.25E-3</v>
      </c>
      <c r="O132" s="121">
        <v>0</v>
      </c>
      <c r="P132" s="121">
        <f>O132*H132</f>
        <v>0</v>
      </c>
      <c r="Q132" s="121">
        <v>0</v>
      </c>
      <c r="R132" s="122">
        <f>Q132*H132</f>
        <v>0</v>
      </c>
      <c r="S132" s="25"/>
      <c r="T132" s="25"/>
      <c r="U132" s="25"/>
      <c r="V132" s="25"/>
      <c r="W132" s="25"/>
      <c r="X132" s="25"/>
      <c r="Y132" s="25"/>
      <c r="Z132" s="25"/>
      <c r="AA132" s="25"/>
      <c r="AB132" s="25"/>
      <c r="AC132" s="25"/>
      <c r="AP132" s="123" t="s">
        <v>143</v>
      </c>
      <c r="AR132" s="123" t="s">
        <v>145</v>
      </c>
      <c r="AS132" s="123" t="s">
        <v>67</v>
      </c>
      <c r="AW132" s="14" t="s">
        <v>144</v>
      </c>
      <c r="BC132" s="124" t="e">
        <f>IF(L132="základní",#REF!,0)</f>
        <v>#REF!</v>
      </c>
      <c r="BD132" s="124">
        <f>IF(L132="snížená",#REF!,0)</f>
        <v>0</v>
      </c>
      <c r="BE132" s="124">
        <f>IF(L132="zákl. přenesená",#REF!,0)</f>
        <v>0</v>
      </c>
      <c r="BF132" s="124">
        <f>IF(L132="sníž. přenesená",#REF!,0)</f>
        <v>0</v>
      </c>
      <c r="BG132" s="124">
        <f>IF(L132="nulová",#REF!,0)</f>
        <v>0</v>
      </c>
      <c r="BH132" s="14" t="s">
        <v>65</v>
      </c>
      <c r="BI132" s="124" t="e">
        <f>ROUND(#REF!*H132,2)</f>
        <v>#REF!</v>
      </c>
      <c r="BJ132" s="14" t="s">
        <v>143</v>
      </c>
      <c r="BK132" s="123" t="s">
        <v>1475</v>
      </c>
    </row>
    <row r="133" spans="1:63" s="2" customFormat="1" ht="24.2" customHeight="1" x14ac:dyDescent="0.2">
      <c r="A133" s="25"/>
      <c r="B133" s="112"/>
      <c r="C133" s="113" t="s">
        <v>171</v>
      </c>
      <c r="D133" s="113" t="s">
        <v>145</v>
      </c>
      <c r="E133" s="114" t="s">
        <v>223</v>
      </c>
      <c r="F133" s="115" t="s">
        <v>224</v>
      </c>
      <c r="G133" s="116" t="s">
        <v>212</v>
      </c>
      <c r="H133" s="117">
        <v>0.3</v>
      </c>
      <c r="I133" s="118"/>
      <c r="J133" s="26"/>
      <c r="K133" s="119" t="s">
        <v>1</v>
      </c>
      <c r="L133" s="120" t="s">
        <v>37</v>
      </c>
      <c r="M133" s="121">
        <v>6.0000000000000001E-3</v>
      </c>
      <c r="N133" s="121">
        <f>M133*H133</f>
        <v>1.8E-3</v>
      </c>
      <c r="O133" s="121">
        <v>0</v>
      </c>
      <c r="P133" s="121">
        <f>O133*H133</f>
        <v>0</v>
      </c>
      <c r="Q133" s="121">
        <v>0</v>
      </c>
      <c r="R133" s="122">
        <f>Q133*H133</f>
        <v>0</v>
      </c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  <c r="AP133" s="123" t="s">
        <v>143</v>
      </c>
      <c r="AR133" s="123" t="s">
        <v>145</v>
      </c>
      <c r="AS133" s="123" t="s">
        <v>67</v>
      </c>
      <c r="AW133" s="14" t="s">
        <v>144</v>
      </c>
      <c r="BC133" s="124" t="e">
        <f>IF(L133="základní",#REF!,0)</f>
        <v>#REF!</v>
      </c>
      <c r="BD133" s="124">
        <f>IF(L133="snížená",#REF!,0)</f>
        <v>0</v>
      </c>
      <c r="BE133" s="124">
        <f>IF(L133="zákl. přenesená",#REF!,0)</f>
        <v>0</v>
      </c>
      <c r="BF133" s="124">
        <f>IF(L133="sníž. přenesená",#REF!,0)</f>
        <v>0</v>
      </c>
      <c r="BG133" s="124">
        <f>IF(L133="nulová",#REF!,0)</f>
        <v>0</v>
      </c>
      <c r="BH133" s="14" t="s">
        <v>65</v>
      </c>
      <c r="BI133" s="124" t="e">
        <f>ROUND(#REF!*H133,2)</f>
        <v>#REF!</v>
      </c>
      <c r="BJ133" s="14" t="s">
        <v>143</v>
      </c>
      <c r="BK133" s="123" t="s">
        <v>1476</v>
      </c>
    </row>
    <row r="134" spans="1:63" s="12" customFormat="1" ht="25.9" customHeight="1" x14ac:dyDescent="0.2">
      <c r="B134" s="103"/>
      <c r="D134" s="104" t="s">
        <v>56</v>
      </c>
      <c r="E134" s="105" t="s">
        <v>256</v>
      </c>
      <c r="F134" s="105" t="s">
        <v>257</v>
      </c>
      <c r="J134" s="103"/>
      <c r="K134" s="106"/>
      <c r="L134" s="107"/>
      <c r="M134" s="107"/>
      <c r="N134" s="108">
        <f>N135+N144</f>
        <v>94.03143</v>
      </c>
      <c r="O134" s="107"/>
      <c r="P134" s="108">
        <f>P135+P144</f>
        <v>3.6760680000000004E-2</v>
      </c>
      <c r="Q134" s="107"/>
      <c r="R134" s="109">
        <f>R135+R144</f>
        <v>1.0618299999999999E-2</v>
      </c>
      <c r="AP134" s="104" t="s">
        <v>67</v>
      </c>
      <c r="AR134" s="110" t="s">
        <v>56</v>
      </c>
      <c r="AS134" s="110" t="s">
        <v>57</v>
      </c>
      <c r="AW134" s="104" t="s">
        <v>144</v>
      </c>
      <c r="BI134" s="111" t="e">
        <f>BI135+BI144</f>
        <v>#REF!</v>
      </c>
    </row>
    <row r="135" spans="1:63" s="12" customFormat="1" ht="22.9" customHeight="1" x14ac:dyDescent="0.2">
      <c r="B135" s="103"/>
      <c r="D135" s="104" t="s">
        <v>56</v>
      </c>
      <c r="E135" s="125" t="s">
        <v>341</v>
      </c>
      <c r="F135" s="125" t="s">
        <v>342</v>
      </c>
      <c r="J135" s="103"/>
      <c r="K135" s="106"/>
      <c r="L135" s="107"/>
      <c r="M135" s="107"/>
      <c r="N135" s="108">
        <f>SUM(N136:N143)</f>
        <v>1.461354</v>
      </c>
      <c r="O135" s="107"/>
      <c r="P135" s="108">
        <f>SUM(P136:P143)</f>
        <v>0</v>
      </c>
      <c r="Q135" s="107"/>
      <c r="R135" s="109">
        <f>SUM(R136:R143)</f>
        <v>1.0618299999999999E-2</v>
      </c>
      <c r="AP135" s="104" t="s">
        <v>67</v>
      </c>
      <c r="AR135" s="110" t="s">
        <v>56</v>
      </c>
      <c r="AS135" s="110" t="s">
        <v>65</v>
      </c>
      <c r="AW135" s="104" t="s">
        <v>144</v>
      </c>
      <c r="BI135" s="111" t="e">
        <f>SUM(BI136:BI143)</f>
        <v>#REF!</v>
      </c>
    </row>
    <row r="136" spans="1:63" s="2" customFormat="1" ht="24.2" customHeight="1" x14ac:dyDescent="0.2">
      <c r="A136" s="25"/>
      <c r="B136" s="112"/>
      <c r="C136" s="113" t="s">
        <v>175</v>
      </c>
      <c r="D136" s="113" t="s">
        <v>145</v>
      </c>
      <c r="E136" s="114" t="s">
        <v>1477</v>
      </c>
      <c r="F136" s="115" t="s">
        <v>1478</v>
      </c>
      <c r="G136" s="116" t="s">
        <v>162</v>
      </c>
      <c r="H136" s="117">
        <v>0.73799999999999999</v>
      </c>
      <c r="I136" s="118"/>
      <c r="J136" s="26"/>
      <c r="K136" s="119" t="s">
        <v>1</v>
      </c>
      <c r="L136" s="120" t="s">
        <v>37</v>
      </c>
      <c r="M136" s="121">
        <v>0.33800000000000002</v>
      </c>
      <c r="N136" s="121">
        <f t="shared" ref="N136:N143" si="0">M136*H136</f>
        <v>0.24944400000000003</v>
      </c>
      <c r="O136" s="121">
        <v>0</v>
      </c>
      <c r="P136" s="121">
        <f t="shared" ref="P136:P143" si="1">O136*H136</f>
        <v>0</v>
      </c>
      <c r="Q136" s="121">
        <v>0</v>
      </c>
      <c r="R136" s="122">
        <f t="shared" ref="R136:R143" si="2">Q136*H136</f>
        <v>0</v>
      </c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P136" s="123" t="s">
        <v>214</v>
      </c>
      <c r="AR136" s="123" t="s">
        <v>145</v>
      </c>
      <c r="AS136" s="123" t="s">
        <v>67</v>
      </c>
      <c r="AW136" s="14" t="s">
        <v>144</v>
      </c>
      <c r="BC136" s="124" t="e">
        <f>IF(L136="základní",#REF!,0)</f>
        <v>#REF!</v>
      </c>
      <c r="BD136" s="124">
        <f>IF(L136="snížená",#REF!,0)</f>
        <v>0</v>
      </c>
      <c r="BE136" s="124">
        <f>IF(L136="zákl. přenesená",#REF!,0)</f>
        <v>0</v>
      </c>
      <c r="BF136" s="124">
        <f>IF(L136="sníž. přenesená",#REF!,0)</f>
        <v>0</v>
      </c>
      <c r="BG136" s="124">
        <f>IF(L136="nulová",#REF!,0)</f>
        <v>0</v>
      </c>
      <c r="BH136" s="14" t="s">
        <v>65</v>
      </c>
      <c r="BI136" s="124" t="e">
        <f>ROUND(#REF!*H136,2)</f>
        <v>#REF!</v>
      </c>
      <c r="BJ136" s="14" t="s">
        <v>214</v>
      </c>
      <c r="BK136" s="123" t="s">
        <v>1479</v>
      </c>
    </row>
    <row r="137" spans="1:63" s="2" customFormat="1" ht="16.5" customHeight="1" x14ac:dyDescent="0.2">
      <c r="A137" s="25"/>
      <c r="B137" s="112"/>
      <c r="C137" s="113" t="s">
        <v>180</v>
      </c>
      <c r="D137" s="113" t="s">
        <v>145</v>
      </c>
      <c r="E137" s="114" t="s">
        <v>939</v>
      </c>
      <c r="F137" s="115" t="s">
        <v>940</v>
      </c>
      <c r="G137" s="116" t="s">
        <v>198</v>
      </c>
      <c r="H137" s="117">
        <v>2.6949999999999998</v>
      </c>
      <c r="I137" s="118"/>
      <c r="J137" s="26"/>
      <c r="K137" s="119" t="s">
        <v>1</v>
      </c>
      <c r="L137" s="120" t="s">
        <v>37</v>
      </c>
      <c r="M137" s="121">
        <v>0.14699999999999999</v>
      </c>
      <c r="N137" s="121">
        <f t="shared" si="0"/>
        <v>0.39616499999999993</v>
      </c>
      <c r="O137" s="121">
        <v>0</v>
      </c>
      <c r="P137" s="121">
        <f t="shared" si="1"/>
        <v>0</v>
      </c>
      <c r="Q137" s="121">
        <v>3.9399999999999999E-3</v>
      </c>
      <c r="R137" s="122">
        <f t="shared" si="2"/>
        <v>1.0618299999999999E-2</v>
      </c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P137" s="123" t="s">
        <v>214</v>
      </c>
      <c r="AR137" s="123" t="s">
        <v>145</v>
      </c>
      <c r="AS137" s="123" t="s">
        <v>67</v>
      </c>
      <c r="AW137" s="14" t="s">
        <v>144</v>
      </c>
      <c r="BC137" s="124" t="e">
        <f>IF(L137="základní",#REF!,0)</f>
        <v>#REF!</v>
      </c>
      <c r="BD137" s="124">
        <f>IF(L137="snížená",#REF!,0)</f>
        <v>0</v>
      </c>
      <c r="BE137" s="124">
        <f>IF(L137="zákl. přenesená",#REF!,0)</f>
        <v>0</v>
      </c>
      <c r="BF137" s="124">
        <f>IF(L137="sníž. přenesená",#REF!,0)</f>
        <v>0</v>
      </c>
      <c r="BG137" s="124">
        <f>IF(L137="nulová",#REF!,0)</f>
        <v>0</v>
      </c>
      <c r="BH137" s="14" t="s">
        <v>65</v>
      </c>
      <c r="BI137" s="124" t="e">
        <f>ROUND(#REF!*H137,2)</f>
        <v>#REF!</v>
      </c>
      <c r="BJ137" s="14" t="s">
        <v>214</v>
      </c>
      <c r="BK137" s="123" t="s">
        <v>1480</v>
      </c>
    </row>
    <row r="138" spans="1:63" s="2" customFormat="1" ht="16.5" customHeight="1" x14ac:dyDescent="0.2">
      <c r="A138" s="25"/>
      <c r="B138" s="112"/>
      <c r="C138" s="113" t="s">
        <v>164</v>
      </c>
      <c r="D138" s="113" t="s">
        <v>145</v>
      </c>
      <c r="E138" s="114" t="s">
        <v>1481</v>
      </c>
      <c r="F138" s="115" t="s">
        <v>1482</v>
      </c>
      <c r="G138" s="116" t="s">
        <v>198</v>
      </c>
      <c r="H138" s="117">
        <v>2.6949999999999998</v>
      </c>
      <c r="I138" s="118"/>
      <c r="J138" s="26"/>
      <c r="K138" s="119" t="s">
        <v>1</v>
      </c>
      <c r="L138" s="120" t="s">
        <v>37</v>
      </c>
      <c r="M138" s="121">
        <v>0.215</v>
      </c>
      <c r="N138" s="121">
        <f t="shared" si="0"/>
        <v>0.57942499999999997</v>
      </c>
      <c r="O138" s="121">
        <v>0</v>
      </c>
      <c r="P138" s="121">
        <f t="shared" si="1"/>
        <v>0</v>
      </c>
      <c r="Q138" s="121">
        <v>0</v>
      </c>
      <c r="R138" s="122">
        <f t="shared" si="2"/>
        <v>0</v>
      </c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P138" s="123" t="s">
        <v>214</v>
      </c>
      <c r="AR138" s="123" t="s">
        <v>145</v>
      </c>
      <c r="AS138" s="123" t="s">
        <v>67</v>
      </c>
      <c r="AW138" s="14" t="s">
        <v>144</v>
      </c>
      <c r="BC138" s="124" t="e">
        <f>IF(L138="základní",#REF!,0)</f>
        <v>#REF!</v>
      </c>
      <c r="BD138" s="124">
        <f>IF(L138="snížená",#REF!,0)</f>
        <v>0</v>
      </c>
      <c r="BE138" s="124">
        <f>IF(L138="zákl. přenesená",#REF!,0)</f>
        <v>0</v>
      </c>
      <c r="BF138" s="124">
        <f>IF(L138="sníž. přenesená",#REF!,0)</f>
        <v>0</v>
      </c>
      <c r="BG138" s="124">
        <f>IF(L138="nulová",#REF!,0)</f>
        <v>0</v>
      </c>
      <c r="BH138" s="14" t="s">
        <v>65</v>
      </c>
      <c r="BI138" s="124" t="e">
        <f>ROUND(#REF!*H138,2)</f>
        <v>#REF!</v>
      </c>
      <c r="BJ138" s="14" t="s">
        <v>214</v>
      </c>
      <c r="BK138" s="123" t="s">
        <v>1483</v>
      </c>
    </row>
    <row r="139" spans="1:63" s="2" customFormat="1" ht="16.5" customHeight="1" x14ac:dyDescent="0.2">
      <c r="A139" s="25"/>
      <c r="B139" s="112"/>
      <c r="C139" s="126" t="s">
        <v>187</v>
      </c>
      <c r="D139" s="126" t="s">
        <v>242</v>
      </c>
      <c r="E139" s="127" t="s">
        <v>1484</v>
      </c>
      <c r="F139" s="128" t="s">
        <v>1485</v>
      </c>
      <c r="G139" s="129" t="s">
        <v>162</v>
      </c>
      <c r="H139" s="130">
        <v>1.4770000000000001</v>
      </c>
      <c r="I139" s="131"/>
      <c r="J139" s="132"/>
      <c r="K139" s="133" t="s">
        <v>1</v>
      </c>
      <c r="L139" s="134" t="s">
        <v>37</v>
      </c>
      <c r="M139" s="121">
        <v>0</v>
      </c>
      <c r="N139" s="121">
        <f t="shared" si="0"/>
        <v>0</v>
      </c>
      <c r="O139" s="121">
        <v>0</v>
      </c>
      <c r="P139" s="121">
        <f t="shared" si="1"/>
        <v>0</v>
      </c>
      <c r="Q139" s="121">
        <v>0</v>
      </c>
      <c r="R139" s="122">
        <f t="shared" si="2"/>
        <v>0</v>
      </c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P139" s="123" t="s">
        <v>267</v>
      </c>
      <c r="AR139" s="123" t="s">
        <v>242</v>
      </c>
      <c r="AS139" s="123" t="s">
        <v>67</v>
      </c>
      <c r="AW139" s="14" t="s">
        <v>144</v>
      </c>
      <c r="BC139" s="124" t="e">
        <f>IF(L139="základní",#REF!,0)</f>
        <v>#REF!</v>
      </c>
      <c r="BD139" s="124">
        <f>IF(L139="snížená",#REF!,0)</f>
        <v>0</v>
      </c>
      <c r="BE139" s="124">
        <f>IF(L139="zákl. přenesená",#REF!,0)</f>
        <v>0</v>
      </c>
      <c r="BF139" s="124">
        <f>IF(L139="sníž. přenesená",#REF!,0)</f>
        <v>0</v>
      </c>
      <c r="BG139" s="124">
        <f>IF(L139="nulová",#REF!,0)</f>
        <v>0</v>
      </c>
      <c r="BH139" s="14" t="s">
        <v>65</v>
      </c>
      <c r="BI139" s="124" t="e">
        <f>ROUND(#REF!*H139,2)</f>
        <v>#REF!</v>
      </c>
      <c r="BJ139" s="14" t="s">
        <v>214</v>
      </c>
      <c r="BK139" s="123" t="s">
        <v>1486</v>
      </c>
    </row>
    <row r="140" spans="1:63" s="2" customFormat="1" ht="16.5" customHeight="1" x14ac:dyDescent="0.2">
      <c r="A140" s="25"/>
      <c r="B140" s="112"/>
      <c r="C140" s="126" t="s">
        <v>191</v>
      </c>
      <c r="D140" s="126" t="s">
        <v>242</v>
      </c>
      <c r="E140" s="127" t="s">
        <v>1487</v>
      </c>
      <c r="F140" s="128" t="s">
        <v>1488</v>
      </c>
      <c r="G140" s="129" t="s">
        <v>162</v>
      </c>
      <c r="H140" s="130">
        <v>0.73799999999999999</v>
      </c>
      <c r="I140" s="131"/>
      <c r="J140" s="132"/>
      <c r="K140" s="133" t="s">
        <v>1</v>
      </c>
      <c r="L140" s="134" t="s">
        <v>37</v>
      </c>
      <c r="M140" s="121">
        <v>0</v>
      </c>
      <c r="N140" s="121">
        <f t="shared" si="0"/>
        <v>0</v>
      </c>
      <c r="O140" s="121">
        <v>0</v>
      </c>
      <c r="P140" s="121">
        <f t="shared" si="1"/>
        <v>0</v>
      </c>
      <c r="Q140" s="121">
        <v>0</v>
      </c>
      <c r="R140" s="122">
        <f t="shared" si="2"/>
        <v>0</v>
      </c>
      <c r="S140" s="25"/>
      <c r="T140" s="25"/>
      <c r="U140" s="25"/>
      <c r="V140" s="25"/>
      <c r="W140" s="25"/>
      <c r="X140" s="25"/>
      <c r="Y140" s="25"/>
      <c r="Z140" s="25"/>
      <c r="AA140" s="25"/>
      <c r="AB140" s="25"/>
      <c r="AC140" s="25"/>
      <c r="AP140" s="123" t="s">
        <v>267</v>
      </c>
      <c r="AR140" s="123" t="s">
        <v>242</v>
      </c>
      <c r="AS140" s="123" t="s">
        <v>67</v>
      </c>
      <c r="AW140" s="14" t="s">
        <v>144</v>
      </c>
      <c r="BC140" s="124" t="e">
        <f>IF(L140="základní",#REF!,0)</f>
        <v>#REF!</v>
      </c>
      <c r="BD140" s="124">
        <f>IF(L140="snížená",#REF!,0)</f>
        <v>0</v>
      </c>
      <c r="BE140" s="124">
        <f>IF(L140="zákl. přenesená",#REF!,0)</f>
        <v>0</v>
      </c>
      <c r="BF140" s="124">
        <f>IF(L140="sníž. přenesená",#REF!,0)</f>
        <v>0</v>
      </c>
      <c r="BG140" s="124">
        <f>IF(L140="nulová",#REF!,0)</f>
        <v>0</v>
      </c>
      <c r="BH140" s="14" t="s">
        <v>65</v>
      </c>
      <c r="BI140" s="124" t="e">
        <f>ROUND(#REF!*H140,2)</f>
        <v>#REF!</v>
      </c>
      <c r="BJ140" s="14" t="s">
        <v>214</v>
      </c>
      <c r="BK140" s="123" t="s">
        <v>1489</v>
      </c>
    </row>
    <row r="141" spans="1:63" s="2" customFormat="1" ht="16.5" customHeight="1" x14ac:dyDescent="0.2">
      <c r="A141" s="25"/>
      <c r="B141" s="112"/>
      <c r="C141" s="113" t="s">
        <v>195</v>
      </c>
      <c r="D141" s="113" t="s">
        <v>145</v>
      </c>
      <c r="E141" s="114" t="s">
        <v>1490</v>
      </c>
      <c r="F141" s="115" t="s">
        <v>1491</v>
      </c>
      <c r="G141" s="116" t="s">
        <v>162</v>
      </c>
      <c r="H141" s="117">
        <v>2.9540000000000002</v>
      </c>
      <c r="I141" s="118"/>
      <c r="J141" s="26"/>
      <c r="K141" s="119" t="s">
        <v>1</v>
      </c>
      <c r="L141" s="120" t="s">
        <v>37</v>
      </c>
      <c r="M141" s="121">
        <v>0.08</v>
      </c>
      <c r="N141" s="121">
        <f t="shared" si="0"/>
        <v>0.23632000000000003</v>
      </c>
      <c r="O141" s="121">
        <v>0</v>
      </c>
      <c r="P141" s="121">
        <f t="shared" si="1"/>
        <v>0</v>
      </c>
      <c r="Q141" s="121">
        <v>0</v>
      </c>
      <c r="R141" s="122">
        <f t="shared" si="2"/>
        <v>0</v>
      </c>
      <c r="S141" s="25"/>
      <c r="T141" s="25"/>
      <c r="U141" s="25"/>
      <c r="V141" s="25"/>
      <c r="W141" s="25"/>
      <c r="X141" s="25"/>
      <c r="Y141" s="25"/>
      <c r="Z141" s="25"/>
      <c r="AA141" s="25"/>
      <c r="AB141" s="25"/>
      <c r="AC141" s="25"/>
      <c r="AP141" s="123" t="s">
        <v>214</v>
      </c>
      <c r="AR141" s="123" t="s">
        <v>145</v>
      </c>
      <c r="AS141" s="123" t="s">
        <v>67</v>
      </c>
      <c r="AW141" s="14" t="s">
        <v>144</v>
      </c>
      <c r="BC141" s="124" t="e">
        <f>IF(L141="základní",#REF!,0)</f>
        <v>#REF!</v>
      </c>
      <c r="BD141" s="124">
        <f>IF(L141="snížená",#REF!,0)</f>
        <v>0</v>
      </c>
      <c r="BE141" s="124">
        <f>IF(L141="zákl. přenesená",#REF!,0)</f>
        <v>0</v>
      </c>
      <c r="BF141" s="124">
        <f>IF(L141="sníž. přenesená",#REF!,0)</f>
        <v>0</v>
      </c>
      <c r="BG141" s="124">
        <f>IF(L141="nulová",#REF!,0)</f>
        <v>0</v>
      </c>
      <c r="BH141" s="14" t="s">
        <v>65</v>
      </c>
      <c r="BI141" s="124" t="e">
        <f>ROUND(#REF!*H141,2)</f>
        <v>#REF!</v>
      </c>
      <c r="BJ141" s="14" t="s">
        <v>214</v>
      </c>
      <c r="BK141" s="123" t="s">
        <v>1492</v>
      </c>
    </row>
    <row r="142" spans="1:63" s="2" customFormat="1" ht="16.5" customHeight="1" x14ac:dyDescent="0.2">
      <c r="A142" s="25"/>
      <c r="B142" s="112"/>
      <c r="C142" s="126" t="s">
        <v>200</v>
      </c>
      <c r="D142" s="126" t="s">
        <v>242</v>
      </c>
      <c r="E142" s="127" t="s">
        <v>1493</v>
      </c>
      <c r="F142" s="128" t="s">
        <v>1494</v>
      </c>
      <c r="G142" s="129" t="s">
        <v>162</v>
      </c>
      <c r="H142" s="130">
        <v>2.9540000000000002</v>
      </c>
      <c r="I142" s="131"/>
      <c r="J142" s="132"/>
      <c r="K142" s="133" t="s">
        <v>1</v>
      </c>
      <c r="L142" s="134" t="s">
        <v>37</v>
      </c>
      <c r="M142" s="121">
        <v>0</v>
      </c>
      <c r="N142" s="121">
        <f t="shared" si="0"/>
        <v>0</v>
      </c>
      <c r="O142" s="121">
        <v>0</v>
      </c>
      <c r="P142" s="121">
        <f t="shared" si="1"/>
        <v>0</v>
      </c>
      <c r="Q142" s="121">
        <v>0</v>
      </c>
      <c r="R142" s="122">
        <f t="shared" si="2"/>
        <v>0</v>
      </c>
      <c r="S142" s="25"/>
      <c r="T142" s="25"/>
      <c r="U142" s="25"/>
      <c r="V142" s="25"/>
      <c r="W142" s="25"/>
      <c r="X142" s="25"/>
      <c r="Y142" s="25"/>
      <c r="Z142" s="25"/>
      <c r="AA142" s="25"/>
      <c r="AB142" s="25"/>
      <c r="AC142" s="25"/>
      <c r="AP142" s="123" t="s">
        <v>267</v>
      </c>
      <c r="AR142" s="123" t="s">
        <v>242</v>
      </c>
      <c r="AS142" s="123" t="s">
        <v>67</v>
      </c>
      <c r="AW142" s="14" t="s">
        <v>144</v>
      </c>
      <c r="BC142" s="124" t="e">
        <f>IF(L142="základní",#REF!,0)</f>
        <v>#REF!</v>
      </c>
      <c r="BD142" s="124">
        <f>IF(L142="snížená",#REF!,0)</f>
        <v>0</v>
      </c>
      <c r="BE142" s="124">
        <f>IF(L142="zákl. přenesená",#REF!,0)</f>
        <v>0</v>
      </c>
      <c r="BF142" s="124">
        <f>IF(L142="sníž. přenesená",#REF!,0)</f>
        <v>0</v>
      </c>
      <c r="BG142" s="124">
        <f>IF(L142="nulová",#REF!,0)</f>
        <v>0</v>
      </c>
      <c r="BH142" s="14" t="s">
        <v>65</v>
      </c>
      <c r="BI142" s="124" t="e">
        <f>ROUND(#REF!*H142,2)</f>
        <v>#REF!</v>
      </c>
      <c r="BJ142" s="14" t="s">
        <v>214</v>
      </c>
      <c r="BK142" s="123" t="s">
        <v>1495</v>
      </c>
    </row>
    <row r="143" spans="1:63" s="2" customFormat="1" ht="24.2" customHeight="1" x14ac:dyDescent="0.2">
      <c r="A143" s="25"/>
      <c r="B143" s="112"/>
      <c r="C143" s="113" t="s">
        <v>204</v>
      </c>
      <c r="D143" s="113" t="s">
        <v>145</v>
      </c>
      <c r="E143" s="114" t="s">
        <v>625</v>
      </c>
      <c r="F143" s="115" t="s">
        <v>626</v>
      </c>
      <c r="G143" s="116" t="s">
        <v>339</v>
      </c>
      <c r="H143" s="117">
        <v>18.309000000000001</v>
      </c>
      <c r="I143" s="118"/>
      <c r="J143" s="26"/>
      <c r="K143" s="119" t="s">
        <v>1</v>
      </c>
      <c r="L143" s="120" t="s">
        <v>37</v>
      </c>
      <c r="M143" s="121">
        <v>0</v>
      </c>
      <c r="N143" s="121">
        <f t="shared" si="0"/>
        <v>0</v>
      </c>
      <c r="O143" s="121">
        <v>0</v>
      </c>
      <c r="P143" s="121">
        <f t="shared" si="1"/>
        <v>0</v>
      </c>
      <c r="Q143" s="121">
        <v>0</v>
      </c>
      <c r="R143" s="122">
        <f t="shared" si="2"/>
        <v>0</v>
      </c>
      <c r="S143" s="25"/>
      <c r="T143" s="25"/>
      <c r="U143" s="25"/>
      <c r="V143" s="25"/>
      <c r="W143" s="25"/>
      <c r="X143" s="25"/>
      <c r="Y143" s="25"/>
      <c r="Z143" s="25"/>
      <c r="AA143" s="25"/>
      <c r="AB143" s="25"/>
      <c r="AC143" s="25"/>
      <c r="AP143" s="123" t="s">
        <v>214</v>
      </c>
      <c r="AR143" s="123" t="s">
        <v>145</v>
      </c>
      <c r="AS143" s="123" t="s">
        <v>67</v>
      </c>
      <c r="AW143" s="14" t="s">
        <v>144</v>
      </c>
      <c r="BC143" s="124" t="e">
        <f>IF(L143="základní",#REF!,0)</f>
        <v>#REF!</v>
      </c>
      <c r="BD143" s="124">
        <f>IF(L143="snížená",#REF!,0)</f>
        <v>0</v>
      </c>
      <c r="BE143" s="124">
        <f>IF(L143="zákl. přenesená",#REF!,0)</f>
        <v>0</v>
      </c>
      <c r="BF143" s="124">
        <f>IF(L143="sníž. přenesená",#REF!,0)</f>
        <v>0</v>
      </c>
      <c r="BG143" s="124">
        <f>IF(L143="nulová",#REF!,0)</f>
        <v>0</v>
      </c>
      <c r="BH143" s="14" t="s">
        <v>65</v>
      </c>
      <c r="BI143" s="124" t="e">
        <f>ROUND(#REF!*H143,2)</f>
        <v>#REF!</v>
      </c>
      <c r="BJ143" s="14" t="s">
        <v>214</v>
      </c>
      <c r="BK143" s="123" t="s">
        <v>1496</v>
      </c>
    </row>
    <row r="144" spans="1:63" s="12" customFormat="1" ht="22.9" customHeight="1" x14ac:dyDescent="0.2">
      <c r="B144" s="103"/>
      <c r="D144" s="104" t="s">
        <v>56</v>
      </c>
      <c r="E144" s="125" t="s">
        <v>503</v>
      </c>
      <c r="F144" s="125" t="s">
        <v>1130</v>
      </c>
      <c r="J144" s="103"/>
      <c r="K144" s="106"/>
      <c r="L144" s="107"/>
      <c r="M144" s="107"/>
      <c r="N144" s="108">
        <f>SUM(N145:N150)</f>
        <v>92.570076</v>
      </c>
      <c r="O144" s="107"/>
      <c r="P144" s="108">
        <f>SUM(P145:P150)</f>
        <v>3.6760680000000004E-2</v>
      </c>
      <c r="Q144" s="107"/>
      <c r="R144" s="109">
        <f>SUM(R145:R150)</f>
        <v>0</v>
      </c>
      <c r="AP144" s="104" t="s">
        <v>67</v>
      </c>
      <c r="AR144" s="110" t="s">
        <v>56</v>
      </c>
      <c r="AS144" s="110" t="s">
        <v>65</v>
      </c>
      <c r="AW144" s="104" t="s">
        <v>144</v>
      </c>
      <c r="BI144" s="111" t="e">
        <f>SUM(BI145:BI150)</f>
        <v>#REF!</v>
      </c>
    </row>
    <row r="145" spans="1:63" s="2" customFormat="1" ht="16.5" customHeight="1" x14ac:dyDescent="0.2">
      <c r="A145" s="25"/>
      <c r="B145" s="112"/>
      <c r="C145" s="113" t="s">
        <v>8</v>
      </c>
      <c r="D145" s="113" t="s">
        <v>145</v>
      </c>
      <c r="E145" s="114" t="s">
        <v>1497</v>
      </c>
      <c r="F145" s="115" t="s">
        <v>1498</v>
      </c>
      <c r="G145" s="116" t="s">
        <v>178</v>
      </c>
      <c r="H145" s="117">
        <v>83.546999999999997</v>
      </c>
      <c r="I145" s="118"/>
      <c r="J145" s="26"/>
      <c r="K145" s="119" t="s">
        <v>1</v>
      </c>
      <c r="L145" s="120" t="s">
        <v>37</v>
      </c>
      <c r="M145" s="121">
        <v>1.0999999999999999E-2</v>
      </c>
      <c r="N145" s="121">
        <f t="shared" ref="N145:N150" si="3">M145*H145</f>
        <v>0.91901699999999986</v>
      </c>
      <c r="O145" s="121">
        <v>0</v>
      </c>
      <c r="P145" s="121">
        <f t="shared" ref="P145:P150" si="4">O145*H145</f>
        <v>0</v>
      </c>
      <c r="Q145" s="121">
        <v>0</v>
      </c>
      <c r="R145" s="122">
        <f t="shared" ref="R145:R150" si="5">Q145*H145</f>
        <v>0</v>
      </c>
      <c r="S145" s="25"/>
      <c r="T145" s="25"/>
      <c r="U145" s="25"/>
      <c r="V145" s="25"/>
      <c r="W145" s="25"/>
      <c r="X145" s="25"/>
      <c r="Y145" s="25"/>
      <c r="Z145" s="25"/>
      <c r="AA145" s="25"/>
      <c r="AB145" s="25"/>
      <c r="AC145" s="25"/>
      <c r="AP145" s="123" t="s">
        <v>214</v>
      </c>
      <c r="AR145" s="123" t="s">
        <v>145</v>
      </c>
      <c r="AS145" s="123" t="s">
        <v>67</v>
      </c>
      <c r="AW145" s="14" t="s">
        <v>144</v>
      </c>
      <c r="BC145" s="124" t="e">
        <f>IF(L145="základní",#REF!,0)</f>
        <v>#REF!</v>
      </c>
      <c r="BD145" s="124">
        <f>IF(L145="snížená",#REF!,0)</f>
        <v>0</v>
      </c>
      <c r="BE145" s="124">
        <f>IF(L145="zákl. přenesená",#REF!,0)</f>
        <v>0</v>
      </c>
      <c r="BF145" s="124">
        <f>IF(L145="sníž. přenesená",#REF!,0)</f>
        <v>0</v>
      </c>
      <c r="BG145" s="124">
        <f>IF(L145="nulová",#REF!,0)</f>
        <v>0</v>
      </c>
      <c r="BH145" s="14" t="s">
        <v>65</v>
      </c>
      <c r="BI145" s="124" t="e">
        <f>ROUND(#REF!*H145,2)</f>
        <v>#REF!</v>
      </c>
      <c r="BJ145" s="14" t="s">
        <v>214</v>
      </c>
      <c r="BK145" s="123" t="s">
        <v>1499</v>
      </c>
    </row>
    <row r="146" spans="1:63" s="2" customFormat="1" ht="24.2" customHeight="1" x14ac:dyDescent="0.2">
      <c r="A146" s="25"/>
      <c r="B146" s="112"/>
      <c r="C146" s="113" t="s">
        <v>214</v>
      </c>
      <c r="D146" s="113" t="s">
        <v>145</v>
      </c>
      <c r="E146" s="114" t="s">
        <v>1500</v>
      </c>
      <c r="F146" s="115" t="s">
        <v>1501</v>
      </c>
      <c r="G146" s="116" t="s">
        <v>178</v>
      </c>
      <c r="H146" s="117">
        <v>83.546999999999997</v>
      </c>
      <c r="I146" s="118"/>
      <c r="J146" s="26"/>
      <c r="K146" s="119" t="s">
        <v>1</v>
      </c>
      <c r="L146" s="120" t="s">
        <v>37</v>
      </c>
      <c r="M146" s="121">
        <v>0.34200000000000003</v>
      </c>
      <c r="N146" s="121">
        <f t="shared" si="3"/>
        <v>28.573074000000002</v>
      </c>
      <c r="O146" s="121">
        <v>0</v>
      </c>
      <c r="P146" s="121">
        <f t="shared" si="4"/>
        <v>0</v>
      </c>
      <c r="Q146" s="121">
        <v>0</v>
      </c>
      <c r="R146" s="122">
        <f t="shared" si="5"/>
        <v>0</v>
      </c>
      <c r="S146" s="25"/>
      <c r="T146" s="25"/>
      <c r="U146" s="25"/>
      <c r="V146" s="25"/>
      <c r="W146" s="25"/>
      <c r="X146" s="25"/>
      <c r="Y146" s="25"/>
      <c r="Z146" s="25"/>
      <c r="AA146" s="25"/>
      <c r="AB146" s="25"/>
      <c r="AC146" s="25"/>
      <c r="AP146" s="123" t="s">
        <v>214</v>
      </c>
      <c r="AR146" s="123" t="s">
        <v>145</v>
      </c>
      <c r="AS146" s="123" t="s">
        <v>67</v>
      </c>
      <c r="AW146" s="14" t="s">
        <v>144</v>
      </c>
      <c r="BC146" s="124" t="e">
        <f>IF(L146="základní",#REF!,0)</f>
        <v>#REF!</v>
      </c>
      <c r="BD146" s="124">
        <f>IF(L146="snížená",#REF!,0)</f>
        <v>0</v>
      </c>
      <c r="BE146" s="124">
        <f>IF(L146="zákl. přenesená",#REF!,0)</f>
        <v>0</v>
      </c>
      <c r="BF146" s="124">
        <f>IF(L146="sníž. přenesená",#REF!,0)</f>
        <v>0</v>
      </c>
      <c r="BG146" s="124">
        <f>IF(L146="nulová",#REF!,0)</f>
        <v>0</v>
      </c>
      <c r="BH146" s="14" t="s">
        <v>65</v>
      </c>
      <c r="BI146" s="124" t="e">
        <f>ROUND(#REF!*H146,2)</f>
        <v>#REF!</v>
      </c>
      <c r="BJ146" s="14" t="s">
        <v>214</v>
      </c>
      <c r="BK146" s="123" t="s">
        <v>1502</v>
      </c>
    </row>
    <row r="147" spans="1:63" s="2" customFormat="1" ht="24.2" customHeight="1" x14ac:dyDescent="0.2">
      <c r="A147" s="25"/>
      <c r="B147" s="112"/>
      <c r="C147" s="113" t="s">
        <v>218</v>
      </c>
      <c r="D147" s="113" t="s">
        <v>145</v>
      </c>
      <c r="E147" s="114" t="s">
        <v>1503</v>
      </c>
      <c r="F147" s="115" t="s">
        <v>1504</v>
      </c>
      <c r="G147" s="116" t="s">
        <v>178</v>
      </c>
      <c r="H147" s="117">
        <v>83.546999999999997</v>
      </c>
      <c r="I147" s="118"/>
      <c r="J147" s="26"/>
      <c r="K147" s="119" t="s">
        <v>1</v>
      </c>
      <c r="L147" s="120" t="s">
        <v>37</v>
      </c>
      <c r="M147" s="121">
        <v>0.184</v>
      </c>
      <c r="N147" s="121">
        <f t="shared" si="3"/>
        <v>15.372648</v>
      </c>
      <c r="O147" s="121">
        <v>1.7000000000000001E-4</v>
      </c>
      <c r="P147" s="121">
        <f t="shared" si="4"/>
        <v>1.420299E-2</v>
      </c>
      <c r="Q147" s="121">
        <v>0</v>
      </c>
      <c r="R147" s="122">
        <f t="shared" si="5"/>
        <v>0</v>
      </c>
      <c r="S147" s="25"/>
      <c r="T147" s="25"/>
      <c r="U147" s="25"/>
      <c r="V147" s="25"/>
      <c r="W147" s="25"/>
      <c r="X147" s="25"/>
      <c r="Y147" s="25"/>
      <c r="Z147" s="25"/>
      <c r="AA147" s="25"/>
      <c r="AB147" s="25"/>
      <c r="AC147" s="25"/>
      <c r="AP147" s="123" t="s">
        <v>214</v>
      </c>
      <c r="AR147" s="123" t="s">
        <v>145</v>
      </c>
      <c r="AS147" s="123" t="s">
        <v>67</v>
      </c>
      <c r="AW147" s="14" t="s">
        <v>144</v>
      </c>
      <c r="BC147" s="124" t="e">
        <f>IF(L147="základní",#REF!,0)</f>
        <v>#REF!</v>
      </c>
      <c r="BD147" s="124">
        <f>IF(L147="snížená",#REF!,0)</f>
        <v>0</v>
      </c>
      <c r="BE147" s="124">
        <f>IF(L147="zákl. přenesená",#REF!,0)</f>
        <v>0</v>
      </c>
      <c r="BF147" s="124">
        <f>IF(L147="sníž. přenesená",#REF!,0)</f>
        <v>0</v>
      </c>
      <c r="BG147" s="124">
        <f>IF(L147="nulová",#REF!,0)</f>
        <v>0</v>
      </c>
      <c r="BH147" s="14" t="s">
        <v>65</v>
      </c>
      <c r="BI147" s="124" t="e">
        <f>ROUND(#REF!*H147,2)</f>
        <v>#REF!</v>
      </c>
      <c r="BJ147" s="14" t="s">
        <v>214</v>
      </c>
      <c r="BK147" s="123" t="s">
        <v>1505</v>
      </c>
    </row>
    <row r="148" spans="1:63" s="2" customFormat="1" ht="24.2" customHeight="1" x14ac:dyDescent="0.2">
      <c r="A148" s="25"/>
      <c r="B148" s="112"/>
      <c r="C148" s="113" t="s">
        <v>222</v>
      </c>
      <c r="D148" s="113" t="s">
        <v>145</v>
      </c>
      <c r="E148" s="114" t="s">
        <v>1506</v>
      </c>
      <c r="F148" s="115" t="s">
        <v>1507</v>
      </c>
      <c r="G148" s="116" t="s">
        <v>178</v>
      </c>
      <c r="H148" s="117">
        <v>83.546999999999997</v>
      </c>
      <c r="I148" s="118"/>
      <c r="J148" s="26"/>
      <c r="K148" s="119" t="s">
        <v>1</v>
      </c>
      <c r="L148" s="120" t="s">
        <v>37</v>
      </c>
      <c r="M148" s="121">
        <v>0.16600000000000001</v>
      </c>
      <c r="N148" s="121">
        <f t="shared" si="3"/>
        <v>13.868802000000001</v>
      </c>
      <c r="O148" s="121">
        <v>1.2E-4</v>
      </c>
      <c r="P148" s="121">
        <f t="shared" si="4"/>
        <v>1.0025640000000001E-2</v>
      </c>
      <c r="Q148" s="121">
        <v>0</v>
      </c>
      <c r="R148" s="122">
        <f t="shared" si="5"/>
        <v>0</v>
      </c>
      <c r="S148" s="25"/>
      <c r="T148" s="25"/>
      <c r="U148" s="25"/>
      <c r="V148" s="25"/>
      <c r="W148" s="25"/>
      <c r="X148" s="25"/>
      <c r="Y148" s="25"/>
      <c r="Z148" s="25"/>
      <c r="AA148" s="25"/>
      <c r="AB148" s="25"/>
      <c r="AC148" s="25"/>
      <c r="AP148" s="123" t="s">
        <v>214</v>
      </c>
      <c r="AR148" s="123" t="s">
        <v>145</v>
      </c>
      <c r="AS148" s="123" t="s">
        <v>67</v>
      </c>
      <c r="AW148" s="14" t="s">
        <v>144</v>
      </c>
      <c r="BC148" s="124" t="e">
        <f>IF(L148="základní",#REF!,0)</f>
        <v>#REF!</v>
      </c>
      <c r="BD148" s="124">
        <f>IF(L148="snížená",#REF!,0)</f>
        <v>0</v>
      </c>
      <c r="BE148" s="124">
        <f>IF(L148="zákl. přenesená",#REF!,0)</f>
        <v>0</v>
      </c>
      <c r="BF148" s="124">
        <f>IF(L148="sníž. přenesená",#REF!,0)</f>
        <v>0</v>
      </c>
      <c r="BG148" s="124">
        <f>IF(L148="nulová",#REF!,0)</f>
        <v>0</v>
      </c>
      <c r="BH148" s="14" t="s">
        <v>65</v>
      </c>
      <c r="BI148" s="124" t="e">
        <f>ROUND(#REF!*H148,2)</f>
        <v>#REF!</v>
      </c>
      <c r="BJ148" s="14" t="s">
        <v>214</v>
      </c>
      <c r="BK148" s="123" t="s">
        <v>1508</v>
      </c>
    </row>
    <row r="149" spans="1:63" s="2" customFormat="1" ht="24.2" customHeight="1" x14ac:dyDescent="0.2">
      <c r="A149" s="25"/>
      <c r="B149" s="112"/>
      <c r="C149" s="113" t="s">
        <v>226</v>
      </c>
      <c r="D149" s="113" t="s">
        <v>145</v>
      </c>
      <c r="E149" s="114" t="s">
        <v>1509</v>
      </c>
      <c r="F149" s="115" t="s">
        <v>1510</v>
      </c>
      <c r="G149" s="116" t="s">
        <v>178</v>
      </c>
      <c r="H149" s="117">
        <v>83.546999999999997</v>
      </c>
      <c r="I149" s="118"/>
      <c r="J149" s="26"/>
      <c r="K149" s="119" t="s">
        <v>1</v>
      </c>
      <c r="L149" s="120" t="s">
        <v>37</v>
      </c>
      <c r="M149" s="121">
        <v>0.17199999999999999</v>
      </c>
      <c r="N149" s="121">
        <f t="shared" si="3"/>
        <v>14.370083999999999</v>
      </c>
      <c r="O149" s="121">
        <v>1.2E-4</v>
      </c>
      <c r="P149" s="121">
        <f t="shared" si="4"/>
        <v>1.0025640000000001E-2</v>
      </c>
      <c r="Q149" s="121">
        <v>0</v>
      </c>
      <c r="R149" s="122">
        <f t="shared" si="5"/>
        <v>0</v>
      </c>
      <c r="S149" s="25"/>
      <c r="T149" s="25"/>
      <c r="U149" s="25"/>
      <c r="V149" s="25"/>
      <c r="W149" s="25"/>
      <c r="X149" s="25"/>
      <c r="Y149" s="25"/>
      <c r="Z149" s="25"/>
      <c r="AA149" s="25"/>
      <c r="AB149" s="25"/>
      <c r="AC149" s="25"/>
      <c r="AP149" s="123" t="s">
        <v>214</v>
      </c>
      <c r="AR149" s="123" t="s">
        <v>145</v>
      </c>
      <c r="AS149" s="123" t="s">
        <v>67</v>
      </c>
      <c r="AW149" s="14" t="s">
        <v>144</v>
      </c>
      <c r="BC149" s="124" t="e">
        <f>IF(L149="základní",#REF!,0)</f>
        <v>#REF!</v>
      </c>
      <c r="BD149" s="124">
        <f>IF(L149="snížená",#REF!,0)</f>
        <v>0</v>
      </c>
      <c r="BE149" s="124">
        <f>IF(L149="zákl. přenesená",#REF!,0)</f>
        <v>0</v>
      </c>
      <c r="BF149" s="124">
        <f>IF(L149="sníž. přenesená",#REF!,0)</f>
        <v>0</v>
      </c>
      <c r="BG149" s="124">
        <f>IF(L149="nulová",#REF!,0)</f>
        <v>0</v>
      </c>
      <c r="BH149" s="14" t="s">
        <v>65</v>
      </c>
      <c r="BI149" s="124" t="e">
        <f>ROUND(#REF!*H149,2)</f>
        <v>#REF!</v>
      </c>
      <c r="BJ149" s="14" t="s">
        <v>214</v>
      </c>
      <c r="BK149" s="123" t="s">
        <v>1511</v>
      </c>
    </row>
    <row r="150" spans="1:63" s="2" customFormat="1" ht="24.2" customHeight="1" x14ac:dyDescent="0.2">
      <c r="A150" s="25"/>
      <c r="B150" s="112"/>
      <c r="C150" s="113" t="s">
        <v>230</v>
      </c>
      <c r="D150" s="113" t="s">
        <v>145</v>
      </c>
      <c r="E150" s="114" t="s">
        <v>1512</v>
      </c>
      <c r="F150" s="115" t="s">
        <v>1513</v>
      </c>
      <c r="G150" s="116" t="s">
        <v>178</v>
      </c>
      <c r="H150" s="117">
        <v>83.546999999999997</v>
      </c>
      <c r="I150" s="118"/>
      <c r="J150" s="26"/>
      <c r="K150" s="135" t="s">
        <v>1</v>
      </c>
      <c r="L150" s="136" t="s">
        <v>37</v>
      </c>
      <c r="M150" s="137">
        <v>0.23300000000000001</v>
      </c>
      <c r="N150" s="137">
        <f t="shared" si="3"/>
        <v>19.466450999999999</v>
      </c>
      <c r="O150" s="137">
        <v>3.0000000000000001E-5</v>
      </c>
      <c r="P150" s="137">
        <f t="shared" si="4"/>
        <v>2.5064100000000001E-3</v>
      </c>
      <c r="Q150" s="137">
        <v>0</v>
      </c>
      <c r="R150" s="138">
        <f t="shared" si="5"/>
        <v>0</v>
      </c>
      <c r="S150" s="25"/>
      <c r="T150" s="25"/>
      <c r="U150" s="25"/>
      <c r="V150" s="25"/>
      <c r="W150" s="25"/>
      <c r="X150" s="25"/>
      <c r="Y150" s="25"/>
      <c r="Z150" s="25"/>
      <c r="AA150" s="25"/>
      <c r="AB150" s="25"/>
      <c r="AC150" s="25"/>
      <c r="AP150" s="123" t="s">
        <v>214</v>
      </c>
      <c r="AR150" s="123" t="s">
        <v>145</v>
      </c>
      <c r="AS150" s="123" t="s">
        <v>67</v>
      </c>
      <c r="AW150" s="14" t="s">
        <v>144</v>
      </c>
      <c r="BC150" s="124" t="e">
        <f>IF(L150="základní",#REF!,0)</f>
        <v>#REF!</v>
      </c>
      <c r="BD150" s="124">
        <f>IF(L150="snížená",#REF!,0)</f>
        <v>0</v>
      </c>
      <c r="BE150" s="124">
        <f>IF(L150="zákl. přenesená",#REF!,0)</f>
        <v>0</v>
      </c>
      <c r="BF150" s="124">
        <f>IF(L150="sníž. přenesená",#REF!,0)</f>
        <v>0</v>
      </c>
      <c r="BG150" s="124">
        <f>IF(L150="nulová",#REF!,0)</f>
        <v>0</v>
      </c>
      <c r="BH150" s="14" t="s">
        <v>65</v>
      </c>
      <c r="BI150" s="124" t="e">
        <f>ROUND(#REF!*H150,2)</f>
        <v>#REF!</v>
      </c>
      <c r="BJ150" s="14" t="s">
        <v>214</v>
      </c>
      <c r="BK150" s="123" t="s">
        <v>1514</v>
      </c>
    </row>
    <row r="151" spans="1:63" s="2" customFormat="1" ht="6.95" customHeight="1" x14ac:dyDescent="0.2">
      <c r="A151" s="25"/>
      <c r="B151" s="35"/>
      <c r="C151" s="36"/>
      <c r="D151" s="36"/>
      <c r="E151" s="36"/>
      <c r="F151" s="36"/>
      <c r="G151" s="36"/>
      <c r="H151" s="36"/>
      <c r="I151" s="36"/>
      <c r="J151" s="26"/>
      <c r="K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  <c r="AA151" s="25"/>
      <c r="AB151" s="25"/>
      <c r="AC151" s="25"/>
    </row>
  </sheetData>
  <autoFilter ref="C122:I150"/>
  <mergeCells count="9">
    <mergeCell ref="E87:H87"/>
    <mergeCell ref="E113:H113"/>
    <mergeCell ref="E115:H115"/>
    <mergeCell ref="J2:T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167"/>
  <sheetViews>
    <sheetView showGridLines="0" workbookViewId="0">
      <selection activeCell="F30" sqref="F30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2.33203125" style="1" customWidth="1"/>
    <col min="7" max="7" width="7.5" style="1" customWidth="1"/>
    <col min="8" max="8" width="14" style="1" customWidth="1"/>
    <col min="9" max="9" width="22.33203125" style="1" hidden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1" spans="1:44" x14ac:dyDescent="0.2">
      <c r="A1" s="79"/>
    </row>
    <row r="2" spans="1:44" s="1" customFormat="1" ht="36.950000000000003" customHeight="1" x14ac:dyDescent="0.2">
      <c r="J2" s="189" t="s">
        <v>5</v>
      </c>
      <c r="K2" s="172"/>
      <c r="L2" s="172"/>
      <c r="M2" s="172"/>
      <c r="N2" s="172"/>
      <c r="O2" s="172"/>
      <c r="P2" s="172"/>
      <c r="Q2" s="172"/>
      <c r="R2" s="172"/>
      <c r="S2" s="172"/>
      <c r="T2" s="172"/>
      <c r="AR2" s="14" t="s">
        <v>82</v>
      </c>
    </row>
    <row r="3" spans="1:4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7"/>
      <c r="AR3" s="14" t="s">
        <v>67</v>
      </c>
    </row>
    <row r="4" spans="1:44" s="1" customFormat="1" ht="24.95" customHeight="1" x14ac:dyDescent="0.2">
      <c r="B4" s="17"/>
      <c r="D4" s="18" t="str">
        <f>'001 - Oprava střechy VB'!D4</f>
        <v>KRYCÍ LIST ORIENTAČNÍHO SOUPISU</v>
      </c>
      <c r="J4" s="17"/>
      <c r="K4" s="80" t="s">
        <v>10</v>
      </c>
      <c r="AR4" s="14" t="s">
        <v>3</v>
      </c>
    </row>
    <row r="5" spans="1:44" s="1" customFormat="1" ht="6.95" customHeight="1" x14ac:dyDescent="0.2">
      <c r="B5" s="17"/>
      <c r="J5" s="17"/>
    </row>
    <row r="6" spans="1:44" s="1" customFormat="1" ht="12" customHeight="1" x14ac:dyDescent="0.2">
      <c r="B6" s="17"/>
      <c r="D6" s="23" t="s">
        <v>14</v>
      </c>
      <c r="J6" s="17"/>
    </row>
    <row r="7" spans="1:44" s="1" customFormat="1" ht="26.25" customHeight="1" x14ac:dyDescent="0.2">
      <c r="B7" s="17"/>
      <c r="E7" s="202" t="str">
        <f>'Rekapitulace zakázky'!K6</f>
        <v>Údržbové a dílčí opravné práce na objektech u SPS OŘ PHA 2023-2024 - Praha město</v>
      </c>
      <c r="F7" s="203"/>
      <c r="G7" s="203"/>
      <c r="H7" s="203"/>
      <c r="J7" s="17"/>
    </row>
    <row r="8" spans="1:44" s="2" customFormat="1" ht="12" customHeight="1" x14ac:dyDescent="0.2">
      <c r="A8" s="25"/>
      <c r="B8" s="26"/>
      <c r="C8" s="25"/>
      <c r="D8" s="23" t="s">
        <v>114</v>
      </c>
      <c r="E8" s="25"/>
      <c r="F8" s="25"/>
      <c r="G8" s="25"/>
      <c r="H8" s="25"/>
      <c r="I8" s="25"/>
      <c r="J8" s="31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</row>
    <row r="9" spans="1:44" s="2" customFormat="1" ht="16.5" customHeight="1" x14ac:dyDescent="0.2">
      <c r="A9" s="25"/>
      <c r="B9" s="26"/>
      <c r="C9" s="25"/>
      <c r="D9" s="25"/>
      <c r="E9" s="167" t="s">
        <v>1515</v>
      </c>
      <c r="F9" s="201"/>
      <c r="G9" s="201"/>
      <c r="H9" s="201"/>
      <c r="I9" s="25"/>
      <c r="J9" s="31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</row>
    <row r="10" spans="1:44" s="2" customFormat="1" x14ac:dyDescent="0.2">
      <c r="A10" s="25"/>
      <c r="B10" s="26"/>
      <c r="C10" s="25"/>
      <c r="D10" s="25"/>
      <c r="E10" s="25"/>
      <c r="F10" s="25"/>
      <c r="G10" s="25"/>
      <c r="H10" s="25"/>
      <c r="I10" s="25"/>
      <c r="J10" s="31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</row>
    <row r="11" spans="1:44" s="2" customFormat="1" ht="12" customHeight="1" x14ac:dyDescent="0.2">
      <c r="A11" s="25"/>
      <c r="B11" s="26"/>
      <c r="C11" s="25"/>
      <c r="D11" s="23" t="s">
        <v>16</v>
      </c>
      <c r="E11" s="25"/>
      <c r="F11" s="21" t="s">
        <v>1</v>
      </c>
      <c r="G11" s="25"/>
      <c r="H11" s="25"/>
      <c r="I11" s="25"/>
      <c r="J11" s="31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</row>
    <row r="12" spans="1:44" s="2" customFormat="1" ht="12" customHeight="1" x14ac:dyDescent="0.2">
      <c r="A12" s="25"/>
      <c r="B12" s="26"/>
      <c r="C12" s="25"/>
      <c r="D12" s="23" t="s">
        <v>18</v>
      </c>
      <c r="E12" s="25"/>
      <c r="F12" s="21" t="s">
        <v>19</v>
      </c>
      <c r="G12" s="25"/>
      <c r="H12" s="25"/>
      <c r="I12" s="25"/>
      <c r="J12" s="31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</row>
    <row r="13" spans="1:44" s="2" customFormat="1" ht="10.9" customHeight="1" x14ac:dyDescent="0.2">
      <c r="A13" s="25"/>
      <c r="B13" s="26"/>
      <c r="C13" s="25"/>
      <c r="D13" s="25"/>
      <c r="E13" s="25"/>
      <c r="F13" s="25"/>
      <c r="G13" s="25"/>
      <c r="H13" s="25"/>
      <c r="I13" s="25"/>
      <c r="J13" s="31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</row>
    <row r="14" spans="1:44" s="2" customFormat="1" ht="12" customHeight="1" x14ac:dyDescent="0.2">
      <c r="A14" s="25"/>
      <c r="B14" s="26"/>
      <c r="C14" s="25"/>
      <c r="D14" s="23" t="s">
        <v>22</v>
      </c>
      <c r="E14" s="25"/>
      <c r="F14" s="25"/>
      <c r="G14" s="25"/>
      <c r="H14" s="25"/>
      <c r="I14" s="25"/>
      <c r="J14" s="31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</row>
    <row r="15" spans="1:44" s="2" customFormat="1" ht="18" customHeight="1" x14ac:dyDescent="0.2">
      <c r="A15" s="25"/>
      <c r="B15" s="26"/>
      <c r="C15" s="25"/>
      <c r="D15" s="25"/>
      <c r="E15" s="21" t="s">
        <v>25</v>
      </c>
      <c r="F15" s="25"/>
      <c r="G15" s="25"/>
      <c r="H15" s="25"/>
      <c r="I15" s="25"/>
      <c r="J15" s="31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</row>
    <row r="16" spans="1:44" s="2" customFormat="1" ht="6.95" customHeight="1" x14ac:dyDescent="0.2">
      <c r="A16" s="25"/>
      <c r="B16" s="26"/>
      <c r="C16" s="25"/>
      <c r="D16" s="25"/>
      <c r="E16" s="25"/>
      <c r="F16" s="25"/>
      <c r="G16" s="25"/>
      <c r="H16" s="25"/>
      <c r="I16" s="25"/>
      <c r="J16" s="31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</row>
    <row r="17" spans="1:29" s="2" customFormat="1" ht="12" customHeight="1" x14ac:dyDescent="0.2">
      <c r="A17" s="25"/>
      <c r="B17" s="26"/>
      <c r="C17" s="25"/>
      <c r="D17" s="23" t="s">
        <v>28</v>
      </c>
      <c r="E17" s="25"/>
      <c r="F17" s="25"/>
      <c r="G17" s="25"/>
      <c r="H17" s="25"/>
      <c r="I17" s="25"/>
      <c r="J17" s="31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</row>
    <row r="18" spans="1:29" s="2" customFormat="1" ht="18" customHeight="1" x14ac:dyDescent="0.2">
      <c r="A18" s="25"/>
      <c r="B18" s="26"/>
      <c r="C18" s="25"/>
      <c r="D18" s="25"/>
      <c r="E18" s="171" t="str">
        <f>'Rekapitulace zakázky'!E14</f>
        <v xml:space="preserve"> </v>
      </c>
      <c r="F18" s="171"/>
      <c r="G18" s="171"/>
      <c r="H18" s="171"/>
      <c r="I18" s="25"/>
      <c r="J18" s="31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</row>
    <row r="19" spans="1:29" s="2" customFormat="1" ht="6.95" customHeight="1" x14ac:dyDescent="0.2">
      <c r="A19" s="25"/>
      <c r="B19" s="26"/>
      <c r="C19" s="25"/>
      <c r="D19" s="25"/>
      <c r="E19" s="25"/>
      <c r="F19" s="25"/>
      <c r="G19" s="25"/>
      <c r="H19" s="25"/>
      <c r="I19" s="25"/>
      <c r="J19" s="31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s="2" customFormat="1" ht="12" customHeight="1" x14ac:dyDescent="0.2">
      <c r="A20" s="25"/>
      <c r="B20" s="26"/>
      <c r="C20" s="25"/>
      <c r="D20" s="23" t="s">
        <v>30</v>
      </c>
      <c r="E20" s="25"/>
      <c r="F20" s="25"/>
      <c r="G20" s="25"/>
      <c r="H20" s="25"/>
      <c r="I20" s="25"/>
      <c r="J20" s="31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s="2" customFormat="1" ht="18" customHeight="1" x14ac:dyDescent="0.2">
      <c r="A21" s="25"/>
      <c r="B21" s="26"/>
      <c r="C21" s="25"/>
      <c r="D21" s="25"/>
      <c r="E21" s="21" t="str">
        <f>IF('Rekapitulace zakázky'!E17="","",'Rekapitulace zakázky'!E17)</f>
        <v xml:space="preserve"> </v>
      </c>
      <c r="F21" s="25"/>
      <c r="G21" s="25"/>
      <c r="H21" s="25"/>
      <c r="I21" s="25"/>
      <c r="J21" s="31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s="2" customFormat="1" ht="6.95" customHeight="1" x14ac:dyDescent="0.2">
      <c r="A22" s="25"/>
      <c r="B22" s="26"/>
      <c r="C22" s="25"/>
      <c r="D22" s="25"/>
      <c r="E22" s="25"/>
      <c r="F22" s="25"/>
      <c r="G22" s="25"/>
      <c r="H22" s="25"/>
      <c r="I22" s="25"/>
      <c r="J22" s="31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s="2" customFormat="1" ht="12" customHeight="1" x14ac:dyDescent="0.2">
      <c r="A23" s="25"/>
      <c r="B23" s="26"/>
      <c r="C23" s="25"/>
      <c r="D23" s="23" t="s">
        <v>32</v>
      </c>
      <c r="E23" s="25"/>
      <c r="F23" s="25"/>
      <c r="G23" s="25"/>
      <c r="H23" s="25"/>
      <c r="I23" s="25"/>
      <c r="J23" s="31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s="2" customFormat="1" ht="18" customHeight="1" x14ac:dyDescent="0.2">
      <c r="A24" s="25"/>
      <c r="B24" s="26"/>
      <c r="C24" s="25"/>
      <c r="D24" s="25"/>
      <c r="E24" s="21" t="s">
        <v>33</v>
      </c>
      <c r="F24" s="25"/>
      <c r="G24" s="25"/>
      <c r="H24" s="25"/>
      <c r="I24" s="25"/>
      <c r="J24" s="31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s="2" customFormat="1" ht="6.95" customHeight="1" x14ac:dyDescent="0.2">
      <c r="A25" s="25"/>
      <c r="B25" s="26"/>
      <c r="C25" s="25"/>
      <c r="D25" s="25"/>
      <c r="E25" s="25"/>
      <c r="F25" s="25"/>
      <c r="G25" s="25"/>
      <c r="H25" s="25"/>
      <c r="I25" s="25"/>
      <c r="J25" s="31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</row>
    <row r="26" spans="1:29" s="2" customFormat="1" ht="12" customHeight="1" x14ac:dyDescent="0.2">
      <c r="A26" s="25"/>
      <c r="B26" s="26"/>
      <c r="C26" s="25"/>
      <c r="D26" s="23" t="s">
        <v>34</v>
      </c>
      <c r="E26" s="25"/>
      <c r="F26" s="25"/>
      <c r="G26" s="25"/>
      <c r="H26" s="25"/>
      <c r="I26" s="25"/>
      <c r="J26" s="31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</row>
    <row r="27" spans="1:29" s="8" customFormat="1" ht="16.5" customHeight="1" x14ac:dyDescent="0.2">
      <c r="A27" s="81"/>
      <c r="B27" s="82"/>
      <c r="C27" s="81"/>
      <c r="D27" s="81"/>
      <c r="E27" s="174" t="s">
        <v>1</v>
      </c>
      <c r="F27" s="174"/>
      <c r="G27" s="174"/>
      <c r="H27" s="174"/>
      <c r="I27" s="81"/>
      <c r="J27" s="83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</row>
    <row r="28" spans="1:29" s="2" customFormat="1" ht="6.95" customHeight="1" x14ac:dyDescent="0.2">
      <c r="A28" s="25"/>
      <c r="B28" s="26"/>
      <c r="C28" s="25"/>
      <c r="D28" s="25"/>
      <c r="E28" s="25"/>
      <c r="F28" s="25"/>
      <c r="G28" s="25"/>
      <c r="H28" s="25"/>
      <c r="I28" s="25"/>
      <c r="J28" s="31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</row>
    <row r="29" spans="1:29" s="2" customFormat="1" ht="6.95" customHeight="1" x14ac:dyDescent="0.2">
      <c r="A29" s="25"/>
      <c r="B29" s="26"/>
      <c r="C29" s="25"/>
      <c r="D29" s="45"/>
      <c r="E29" s="45"/>
      <c r="F29" s="45"/>
      <c r="G29" s="45"/>
      <c r="H29" s="45"/>
      <c r="I29" s="53"/>
      <c r="J29" s="31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</row>
    <row r="30" spans="1:29" s="2" customFormat="1" ht="25.35" customHeight="1" x14ac:dyDescent="0.2">
      <c r="A30" s="25"/>
      <c r="B30" s="26"/>
      <c r="C30" s="25"/>
      <c r="D30" s="141"/>
      <c r="E30" s="45"/>
      <c r="F30" s="45"/>
      <c r="G30" s="45"/>
      <c r="H30" s="45"/>
      <c r="I30" s="25"/>
      <c r="J30" s="31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</row>
    <row r="31" spans="1:29" s="2" customFormat="1" ht="6.95" customHeight="1" x14ac:dyDescent="0.2">
      <c r="A31" s="25"/>
      <c r="B31" s="26"/>
      <c r="C31" s="25"/>
      <c r="D31" s="45"/>
      <c r="E31" s="45"/>
      <c r="F31" s="45"/>
      <c r="G31" s="45"/>
      <c r="H31" s="45"/>
      <c r="I31" s="53"/>
      <c r="J31" s="31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</row>
    <row r="32" spans="1:29" s="2" customFormat="1" ht="14.45" customHeight="1" x14ac:dyDescent="0.2">
      <c r="A32" s="25"/>
      <c r="B32" s="26"/>
      <c r="C32" s="25"/>
      <c r="D32" s="45"/>
      <c r="E32" s="45"/>
      <c r="F32" s="149"/>
      <c r="G32" s="45"/>
      <c r="H32" s="45"/>
      <c r="I32" s="25"/>
      <c r="J32" s="31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</row>
    <row r="33" spans="1:29" s="2" customFormat="1" ht="14.45" customHeight="1" x14ac:dyDescent="0.2">
      <c r="A33" s="25"/>
      <c r="B33" s="26"/>
      <c r="C33" s="25"/>
      <c r="D33" s="139"/>
      <c r="E33" s="143"/>
      <c r="F33" s="150"/>
      <c r="G33" s="45"/>
      <c r="H33" s="45"/>
      <c r="I33" s="25"/>
      <c r="J33" s="31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</row>
    <row r="34" spans="1:29" s="2" customFormat="1" ht="14.45" customHeight="1" x14ac:dyDescent="0.2">
      <c r="A34" s="25"/>
      <c r="B34" s="26"/>
      <c r="C34" s="25"/>
      <c r="D34" s="45"/>
      <c r="E34" s="143"/>
      <c r="F34" s="150"/>
      <c r="G34" s="45"/>
      <c r="H34" s="45"/>
      <c r="I34" s="25"/>
      <c r="J34" s="31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</row>
    <row r="35" spans="1:29" s="2" customFormat="1" ht="14.45" hidden="1" customHeight="1" x14ac:dyDescent="0.2">
      <c r="A35" s="25"/>
      <c r="B35" s="26"/>
      <c r="C35" s="25"/>
      <c r="D35" s="45"/>
      <c r="E35" s="143"/>
      <c r="F35" s="150"/>
      <c r="G35" s="45"/>
      <c r="H35" s="45"/>
      <c r="I35" s="25"/>
      <c r="J35" s="31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</row>
    <row r="36" spans="1:29" s="2" customFormat="1" ht="14.45" hidden="1" customHeight="1" x14ac:dyDescent="0.2">
      <c r="A36" s="25"/>
      <c r="B36" s="26"/>
      <c r="C36" s="25"/>
      <c r="D36" s="45"/>
      <c r="E36" s="143"/>
      <c r="F36" s="150"/>
      <c r="G36" s="45"/>
      <c r="H36" s="45"/>
      <c r="I36" s="25"/>
      <c r="J36" s="31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</row>
    <row r="37" spans="1:29" s="2" customFormat="1" ht="14.45" hidden="1" customHeight="1" x14ac:dyDescent="0.2">
      <c r="A37" s="25"/>
      <c r="B37" s="26"/>
      <c r="C37" s="25"/>
      <c r="D37" s="45"/>
      <c r="E37" s="143"/>
      <c r="F37" s="150"/>
      <c r="G37" s="45"/>
      <c r="H37" s="45"/>
      <c r="I37" s="25"/>
      <c r="J37" s="31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</row>
    <row r="38" spans="1:29" s="2" customFormat="1" ht="6.95" customHeight="1" x14ac:dyDescent="0.2">
      <c r="A38" s="25"/>
      <c r="B38" s="26"/>
      <c r="C38" s="25"/>
      <c r="D38" s="45"/>
      <c r="E38" s="45"/>
      <c r="F38" s="45"/>
      <c r="G38" s="45"/>
      <c r="H38" s="45"/>
      <c r="I38" s="25"/>
      <c r="J38" s="31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</row>
    <row r="39" spans="1:29" s="2" customFormat="1" ht="25.35" customHeight="1" x14ac:dyDescent="0.2">
      <c r="A39" s="25"/>
      <c r="B39" s="26"/>
      <c r="C39" s="153"/>
      <c r="D39" s="147"/>
      <c r="E39" s="146"/>
      <c r="F39" s="146"/>
      <c r="G39" s="152"/>
      <c r="H39" s="148"/>
      <c r="I39" s="85"/>
      <c r="J39" s="31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</row>
    <row r="40" spans="1:29" s="2" customFormat="1" ht="14.45" customHeight="1" x14ac:dyDescent="0.2">
      <c r="A40" s="25"/>
      <c r="B40" s="26"/>
      <c r="C40" s="25"/>
      <c r="D40" s="45"/>
      <c r="E40" s="45"/>
      <c r="F40" s="45"/>
      <c r="G40" s="45"/>
      <c r="H40" s="45"/>
      <c r="I40" s="25"/>
      <c r="J40" s="31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</row>
    <row r="41" spans="1:29" s="1" customFormat="1" ht="14.45" customHeight="1" x14ac:dyDescent="0.2">
      <c r="B41" s="17"/>
      <c r="D41" s="140"/>
      <c r="E41" s="140"/>
      <c r="F41" s="140"/>
      <c r="G41" s="140"/>
      <c r="H41" s="140"/>
      <c r="J41" s="17"/>
    </row>
    <row r="42" spans="1:29" s="1" customFormat="1" ht="14.45" customHeight="1" x14ac:dyDescent="0.2">
      <c r="B42" s="17"/>
      <c r="D42" s="140"/>
      <c r="E42" s="140"/>
      <c r="F42" s="140"/>
      <c r="G42" s="140"/>
      <c r="H42" s="140"/>
      <c r="J42" s="17"/>
    </row>
    <row r="43" spans="1:29" s="1" customFormat="1" ht="14.45" customHeight="1" x14ac:dyDescent="0.2">
      <c r="B43" s="17"/>
      <c r="D43" s="140"/>
      <c r="E43" s="140"/>
      <c r="F43" s="140"/>
      <c r="G43" s="140"/>
      <c r="H43" s="140"/>
      <c r="J43" s="17"/>
    </row>
    <row r="44" spans="1:29" s="1" customFormat="1" ht="14.45" customHeight="1" x14ac:dyDescent="0.2">
      <c r="B44" s="17"/>
      <c r="D44" s="140"/>
      <c r="E44" s="140"/>
      <c r="F44" s="140"/>
      <c r="G44" s="140"/>
      <c r="H44" s="140"/>
      <c r="J44" s="17"/>
    </row>
    <row r="45" spans="1:29" s="1" customFormat="1" ht="14.45" customHeight="1" x14ac:dyDescent="0.2">
      <c r="B45" s="17"/>
      <c r="D45" s="140"/>
      <c r="E45" s="140"/>
      <c r="F45" s="140"/>
      <c r="G45" s="140"/>
      <c r="H45" s="140"/>
      <c r="J45" s="17"/>
    </row>
    <row r="46" spans="1:29" s="1" customFormat="1" ht="14.45" customHeight="1" x14ac:dyDescent="0.2">
      <c r="B46" s="17"/>
      <c r="D46" s="140"/>
      <c r="E46" s="140"/>
      <c r="F46" s="140"/>
      <c r="G46" s="140"/>
      <c r="H46" s="140"/>
      <c r="J46" s="17"/>
    </row>
    <row r="47" spans="1:29" s="1" customFormat="1" ht="14.45" customHeight="1" x14ac:dyDescent="0.2">
      <c r="B47" s="17"/>
      <c r="D47" s="140"/>
      <c r="E47" s="140"/>
      <c r="F47" s="140"/>
      <c r="G47" s="140"/>
      <c r="H47" s="140"/>
      <c r="J47" s="17"/>
    </row>
    <row r="48" spans="1:29" s="1" customFormat="1" ht="14.45" customHeight="1" x14ac:dyDescent="0.2">
      <c r="B48" s="17"/>
      <c r="D48" s="140"/>
      <c r="E48" s="140"/>
      <c r="F48" s="140"/>
      <c r="G48" s="140"/>
      <c r="H48" s="140"/>
      <c r="J48" s="17"/>
    </row>
    <row r="49" spans="1:29" s="1" customFormat="1" ht="14.45" customHeight="1" x14ac:dyDescent="0.2">
      <c r="B49" s="17"/>
      <c r="D49" s="140"/>
      <c r="E49" s="140"/>
      <c r="F49" s="140"/>
      <c r="G49" s="140"/>
      <c r="H49" s="140"/>
      <c r="J49" s="17"/>
    </row>
    <row r="50" spans="1:29" s="2" customFormat="1" ht="14.45" customHeight="1" x14ac:dyDescent="0.2">
      <c r="B50" s="31"/>
      <c r="D50" s="145"/>
      <c r="E50" s="144"/>
      <c r="F50" s="144"/>
      <c r="G50" s="145"/>
      <c r="H50" s="144"/>
      <c r="I50" s="32"/>
      <c r="J50" s="31"/>
    </row>
    <row r="51" spans="1:29" x14ac:dyDescent="0.2">
      <c r="B51" s="17"/>
      <c r="D51" s="140"/>
      <c r="E51" s="140"/>
      <c r="F51" s="140"/>
      <c r="G51" s="140"/>
      <c r="H51" s="140"/>
      <c r="J51" s="17"/>
    </row>
    <row r="52" spans="1:29" x14ac:dyDescent="0.2">
      <c r="B52" s="17"/>
      <c r="D52" s="140"/>
      <c r="E52" s="140"/>
      <c r="F52" s="140"/>
      <c r="G52" s="140"/>
      <c r="H52" s="140"/>
      <c r="J52" s="17"/>
    </row>
    <row r="53" spans="1:29" x14ac:dyDescent="0.2">
      <c r="B53" s="17"/>
      <c r="D53" s="140"/>
      <c r="E53" s="140"/>
      <c r="F53" s="140"/>
      <c r="G53" s="140"/>
      <c r="H53" s="140"/>
      <c r="J53" s="17"/>
    </row>
    <row r="54" spans="1:29" x14ac:dyDescent="0.2">
      <c r="B54" s="17"/>
      <c r="D54" s="140"/>
      <c r="E54" s="140"/>
      <c r="F54" s="140"/>
      <c r="G54" s="140"/>
      <c r="H54" s="140"/>
      <c r="J54" s="17"/>
    </row>
    <row r="55" spans="1:29" x14ac:dyDescent="0.2">
      <c r="B55" s="17"/>
      <c r="D55" s="140"/>
      <c r="E55" s="140"/>
      <c r="F55" s="140"/>
      <c r="G55" s="140"/>
      <c r="H55" s="140"/>
      <c r="J55" s="17"/>
    </row>
    <row r="56" spans="1:29" x14ac:dyDescent="0.2">
      <c r="B56" s="17"/>
      <c r="D56" s="140"/>
      <c r="E56" s="140"/>
      <c r="F56" s="140"/>
      <c r="G56" s="140"/>
      <c r="H56" s="140"/>
      <c r="J56" s="17"/>
    </row>
    <row r="57" spans="1:29" x14ac:dyDescent="0.2">
      <c r="B57" s="17"/>
      <c r="D57" s="140"/>
      <c r="E57" s="140"/>
      <c r="F57" s="140"/>
      <c r="G57" s="140"/>
      <c r="H57" s="140"/>
      <c r="J57" s="17"/>
    </row>
    <row r="58" spans="1:29" x14ac:dyDescent="0.2">
      <c r="B58" s="17"/>
      <c r="D58" s="140"/>
      <c r="E58" s="140"/>
      <c r="F58" s="140"/>
      <c r="G58" s="140"/>
      <c r="H58" s="140"/>
      <c r="J58" s="17"/>
    </row>
    <row r="59" spans="1:29" x14ac:dyDescent="0.2">
      <c r="B59" s="17"/>
      <c r="D59" s="140"/>
      <c r="E59" s="140"/>
      <c r="F59" s="140"/>
      <c r="G59" s="140"/>
      <c r="H59" s="140"/>
      <c r="J59" s="17"/>
    </row>
    <row r="60" spans="1:29" x14ac:dyDescent="0.2">
      <c r="B60" s="17"/>
      <c r="D60" s="140"/>
      <c r="E60" s="140"/>
      <c r="F60" s="140"/>
      <c r="G60" s="140"/>
      <c r="H60" s="140"/>
      <c r="J60" s="17"/>
    </row>
    <row r="61" spans="1:29" s="2" customFormat="1" ht="12.75" x14ac:dyDescent="0.2">
      <c r="A61" s="25"/>
      <c r="B61" s="26"/>
      <c r="C61" s="25"/>
      <c r="D61" s="143"/>
      <c r="E61" s="45"/>
      <c r="F61" s="151"/>
      <c r="G61" s="143"/>
      <c r="H61" s="45"/>
      <c r="I61" s="27"/>
      <c r="J61" s="31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</row>
    <row r="62" spans="1:29" x14ac:dyDescent="0.2">
      <c r="B62" s="17"/>
      <c r="D62" s="140"/>
      <c r="E62" s="140"/>
      <c r="F62" s="140"/>
      <c r="G62" s="140"/>
      <c r="H62" s="140"/>
      <c r="J62" s="17"/>
    </row>
    <row r="63" spans="1:29" x14ac:dyDescent="0.2">
      <c r="B63" s="17"/>
      <c r="D63" s="140"/>
      <c r="E63" s="140"/>
      <c r="F63" s="140"/>
      <c r="G63" s="140"/>
      <c r="H63" s="140"/>
      <c r="J63" s="17"/>
    </row>
    <row r="64" spans="1:29" x14ac:dyDescent="0.2">
      <c r="B64" s="17"/>
      <c r="D64" s="140"/>
      <c r="E64" s="140"/>
      <c r="F64" s="140"/>
      <c r="G64" s="140"/>
      <c r="H64" s="140"/>
      <c r="J64" s="17"/>
    </row>
    <row r="65" spans="1:29" s="2" customFormat="1" ht="12.75" x14ac:dyDescent="0.2">
      <c r="A65" s="25"/>
      <c r="B65" s="26"/>
      <c r="C65" s="25"/>
      <c r="D65" s="145"/>
      <c r="E65" s="45"/>
      <c r="F65" s="45"/>
      <c r="G65" s="145"/>
      <c r="H65" s="45"/>
      <c r="I65" s="34"/>
      <c r="J65" s="31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</row>
    <row r="66" spans="1:29" x14ac:dyDescent="0.2">
      <c r="B66" s="17"/>
      <c r="D66" s="140"/>
      <c r="E66" s="140"/>
      <c r="F66" s="140"/>
      <c r="G66" s="140"/>
      <c r="H66" s="140"/>
      <c r="J66" s="17"/>
    </row>
    <row r="67" spans="1:29" x14ac:dyDescent="0.2">
      <c r="B67" s="17"/>
      <c r="D67" s="140"/>
      <c r="E67" s="140"/>
      <c r="F67" s="140"/>
      <c r="G67" s="140"/>
      <c r="H67" s="140"/>
      <c r="J67" s="17"/>
    </row>
    <row r="68" spans="1:29" x14ac:dyDescent="0.2">
      <c r="B68" s="17"/>
      <c r="D68" s="140"/>
      <c r="E68" s="140"/>
      <c r="F68" s="140"/>
      <c r="G68" s="140"/>
      <c r="H68" s="140"/>
      <c r="J68" s="17"/>
    </row>
    <row r="69" spans="1:29" x14ac:dyDescent="0.2">
      <c r="B69" s="17"/>
      <c r="D69" s="140"/>
      <c r="E69" s="140"/>
      <c r="F69" s="140"/>
      <c r="G69" s="140"/>
      <c r="H69" s="140"/>
      <c r="J69" s="17"/>
    </row>
    <row r="70" spans="1:29" x14ac:dyDescent="0.2">
      <c r="B70" s="17"/>
      <c r="D70" s="140"/>
      <c r="E70" s="140"/>
      <c r="F70" s="140"/>
      <c r="G70" s="140"/>
      <c r="H70" s="140"/>
      <c r="J70" s="17"/>
    </row>
    <row r="71" spans="1:29" x14ac:dyDescent="0.2">
      <c r="B71" s="17"/>
      <c r="D71" s="140"/>
      <c r="E71" s="140"/>
      <c r="F71" s="140"/>
      <c r="G71" s="140"/>
      <c r="H71" s="140"/>
      <c r="J71" s="17"/>
    </row>
    <row r="72" spans="1:29" x14ac:dyDescent="0.2">
      <c r="B72" s="17"/>
      <c r="D72" s="140"/>
      <c r="E72" s="140"/>
      <c r="F72" s="140"/>
      <c r="G72" s="140"/>
      <c r="H72" s="140"/>
      <c r="J72" s="17"/>
    </row>
    <row r="73" spans="1:29" x14ac:dyDescent="0.2">
      <c r="B73" s="17"/>
      <c r="D73" s="140"/>
      <c r="E73" s="140"/>
      <c r="F73" s="140"/>
      <c r="G73" s="140"/>
      <c r="H73" s="140"/>
      <c r="J73" s="17"/>
    </row>
    <row r="74" spans="1:29" x14ac:dyDescent="0.2">
      <c r="B74" s="17"/>
      <c r="D74" s="140"/>
      <c r="E74" s="140"/>
      <c r="F74" s="140"/>
      <c r="G74" s="140"/>
      <c r="H74" s="140"/>
      <c r="J74" s="17"/>
    </row>
    <row r="75" spans="1:29" x14ac:dyDescent="0.2">
      <c r="B75" s="17"/>
      <c r="D75" s="140"/>
      <c r="E75" s="140"/>
      <c r="F75" s="140"/>
      <c r="G75" s="140"/>
      <c r="H75" s="140"/>
      <c r="J75" s="17"/>
    </row>
    <row r="76" spans="1:29" s="2" customFormat="1" ht="12.75" x14ac:dyDescent="0.2">
      <c r="A76" s="25"/>
      <c r="B76" s="26"/>
      <c r="C76" s="25"/>
      <c r="D76" s="143"/>
      <c r="E76" s="45"/>
      <c r="F76" s="151"/>
      <c r="G76" s="143"/>
      <c r="H76" s="45"/>
      <c r="I76" s="27"/>
      <c r="J76" s="31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</row>
    <row r="77" spans="1:29" s="2" customFormat="1" ht="14.45" customHeight="1" x14ac:dyDescent="0.2">
      <c r="A77" s="25"/>
      <c r="B77" s="35"/>
      <c r="C77" s="36"/>
      <c r="D77" s="36"/>
      <c r="E77" s="36"/>
      <c r="F77" s="36"/>
      <c r="G77" s="36"/>
      <c r="H77" s="36"/>
      <c r="I77" s="36"/>
      <c r="J77" s="31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</row>
    <row r="81" spans="1:45" s="2" customFormat="1" ht="6.95" customHeight="1" x14ac:dyDescent="0.2">
      <c r="A81" s="25"/>
      <c r="B81" s="37"/>
      <c r="C81" s="38"/>
      <c r="D81" s="38"/>
      <c r="E81" s="38"/>
      <c r="F81" s="38"/>
      <c r="G81" s="38"/>
      <c r="H81" s="38"/>
      <c r="I81" s="38"/>
      <c r="J81" s="31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</row>
    <row r="82" spans="1:45" s="2" customFormat="1" ht="24.95" customHeight="1" x14ac:dyDescent="0.2">
      <c r="A82" s="25"/>
      <c r="B82" s="26"/>
      <c r="C82" s="18" t="str">
        <f>'001 - Oprava střechy VB'!C82</f>
        <v>REKAPITULACE ČLENĚNÍ ORIENTAČNÍHO SOUPISU</v>
      </c>
      <c r="D82" s="25"/>
      <c r="E82" s="25"/>
      <c r="F82" s="25"/>
      <c r="G82" s="25"/>
      <c r="H82" s="25"/>
      <c r="I82" s="25"/>
      <c r="J82" s="31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</row>
    <row r="83" spans="1:45" s="2" customFormat="1" ht="6.95" customHeight="1" x14ac:dyDescent="0.2">
      <c r="A83" s="25"/>
      <c r="B83" s="26"/>
      <c r="C83" s="25"/>
      <c r="D83" s="25"/>
      <c r="E83" s="25"/>
      <c r="F83" s="25"/>
      <c r="G83" s="25"/>
      <c r="H83" s="25"/>
      <c r="I83" s="25"/>
      <c r="J83" s="31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</row>
    <row r="84" spans="1:45" s="2" customFormat="1" ht="12" customHeight="1" x14ac:dyDescent="0.2">
      <c r="A84" s="25"/>
      <c r="B84" s="26"/>
      <c r="C84" s="23" t="s">
        <v>14</v>
      </c>
      <c r="D84" s="25"/>
      <c r="E84" s="25"/>
      <c r="F84" s="25"/>
      <c r="G84" s="25"/>
      <c r="H84" s="25"/>
      <c r="I84" s="25"/>
      <c r="J84" s="31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</row>
    <row r="85" spans="1:45" s="2" customFormat="1" ht="26.25" customHeight="1" x14ac:dyDescent="0.2">
      <c r="A85" s="25"/>
      <c r="B85" s="26"/>
      <c r="C85" s="25"/>
      <c r="D85" s="25"/>
      <c r="E85" s="202" t="str">
        <f>E7</f>
        <v>Údržbové a dílčí opravné práce na objektech u SPS OŘ PHA 2023-2024 - Praha město</v>
      </c>
      <c r="F85" s="203"/>
      <c r="G85" s="203"/>
      <c r="H85" s="203"/>
      <c r="I85" s="25"/>
      <c r="J85" s="31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</row>
    <row r="86" spans="1:45" s="2" customFormat="1" ht="12" customHeight="1" x14ac:dyDescent="0.2">
      <c r="A86" s="25"/>
      <c r="B86" s="26"/>
      <c r="C86" s="23" t="s">
        <v>114</v>
      </c>
      <c r="D86" s="25"/>
      <c r="E86" s="25"/>
      <c r="F86" s="25"/>
      <c r="G86" s="25"/>
      <c r="H86" s="25"/>
      <c r="I86" s="25"/>
      <c r="J86" s="31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</row>
    <row r="87" spans="1:45" s="2" customFormat="1" ht="16.5" customHeight="1" x14ac:dyDescent="0.2">
      <c r="A87" s="25"/>
      <c r="B87" s="26"/>
      <c r="C87" s="25"/>
      <c r="D87" s="25"/>
      <c r="E87" s="167" t="str">
        <f>E9</f>
        <v>006 - Oprava vnitřních prostor 1PP</v>
      </c>
      <c r="F87" s="201"/>
      <c r="G87" s="201"/>
      <c r="H87" s="201"/>
      <c r="I87" s="25"/>
      <c r="J87" s="31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</row>
    <row r="88" spans="1:45" s="2" customFormat="1" ht="6.95" customHeight="1" x14ac:dyDescent="0.2">
      <c r="A88" s="25"/>
      <c r="B88" s="26"/>
      <c r="C88" s="25"/>
      <c r="D88" s="25"/>
      <c r="E88" s="25"/>
      <c r="F88" s="25"/>
      <c r="G88" s="25"/>
      <c r="H88" s="25"/>
      <c r="I88" s="25"/>
      <c r="J88" s="31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</row>
    <row r="89" spans="1:45" s="2" customFormat="1" ht="12" customHeight="1" x14ac:dyDescent="0.2">
      <c r="A89" s="25"/>
      <c r="B89" s="26"/>
      <c r="C89" s="23" t="s">
        <v>18</v>
      </c>
      <c r="D89" s="25"/>
      <c r="E89" s="25"/>
      <c r="F89" s="21" t="str">
        <f>F12</f>
        <v>Obvod OŘ Praha</v>
      </c>
      <c r="G89" s="25"/>
      <c r="H89" s="25"/>
      <c r="I89" s="25"/>
      <c r="J89" s="31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</row>
    <row r="90" spans="1:45" s="2" customFormat="1" ht="6.95" customHeight="1" x14ac:dyDescent="0.2">
      <c r="A90" s="25"/>
      <c r="B90" s="26"/>
      <c r="C90" s="25"/>
      <c r="D90" s="25"/>
      <c r="E90" s="25"/>
      <c r="F90" s="25"/>
      <c r="G90" s="25"/>
      <c r="H90" s="25"/>
      <c r="I90" s="25"/>
      <c r="J90" s="31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</row>
    <row r="91" spans="1:45" s="2" customFormat="1" ht="15.2" customHeight="1" x14ac:dyDescent="0.2">
      <c r="A91" s="25"/>
      <c r="B91" s="26"/>
      <c r="C91" s="23" t="s">
        <v>22</v>
      </c>
      <c r="D91" s="25"/>
      <c r="E91" s="25"/>
      <c r="F91" s="21" t="str">
        <f>E15</f>
        <v>Správa železnic, státní organizace</v>
      </c>
      <c r="G91" s="25"/>
      <c r="H91" s="25"/>
      <c r="I91" s="25"/>
      <c r="J91" s="31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</row>
    <row r="92" spans="1:45" s="2" customFormat="1" ht="15.2" customHeight="1" x14ac:dyDescent="0.2">
      <c r="A92" s="25"/>
      <c r="B92" s="26"/>
      <c r="C92" s="23" t="s">
        <v>28</v>
      </c>
      <c r="D92" s="25"/>
      <c r="E92" s="25"/>
      <c r="F92" s="21" t="str">
        <f>IF(E18="","",E18)</f>
        <v xml:space="preserve"> </v>
      </c>
      <c r="G92" s="25"/>
      <c r="H92" s="25"/>
      <c r="I92" s="25"/>
      <c r="J92" s="31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</row>
    <row r="93" spans="1:45" s="2" customFormat="1" ht="10.35" customHeight="1" x14ac:dyDescent="0.2">
      <c r="A93" s="25"/>
      <c r="B93" s="26"/>
      <c r="C93" s="25"/>
      <c r="D93" s="25"/>
      <c r="E93" s="25"/>
      <c r="F93" s="25"/>
      <c r="G93" s="25"/>
      <c r="H93" s="25"/>
      <c r="I93" s="25"/>
      <c r="J93" s="31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</row>
    <row r="94" spans="1:45" s="2" customFormat="1" ht="29.25" customHeight="1" x14ac:dyDescent="0.2">
      <c r="A94" s="25"/>
      <c r="B94" s="26"/>
      <c r="C94" s="86" t="s">
        <v>116</v>
      </c>
      <c r="D94" s="84"/>
      <c r="E94" s="84"/>
      <c r="F94" s="84"/>
      <c r="G94" s="84"/>
      <c r="H94" s="84"/>
      <c r="I94" s="84"/>
      <c r="J94" s="31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</row>
    <row r="95" spans="1:45" s="2" customFormat="1" ht="10.35" customHeight="1" x14ac:dyDescent="0.2">
      <c r="A95" s="25"/>
      <c r="B95" s="26"/>
      <c r="C95" s="25"/>
      <c r="D95" s="25"/>
      <c r="E95" s="25"/>
      <c r="F95" s="25"/>
      <c r="G95" s="25"/>
      <c r="H95" s="25"/>
      <c r="I95" s="25"/>
      <c r="J95" s="31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</row>
    <row r="96" spans="1:45" s="2" customFormat="1" ht="22.9" customHeight="1" x14ac:dyDescent="0.2">
      <c r="A96" s="25"/>
      <c r="B96" s="26"/>
      <c r="C96" s="87"/>
      <c r="D96" s="25"/>
      <c r="E96" s="25"/>
      <c r="F96" s="25"/>
      <c r="G96" s="25"/>
      <c r="H96" s="25"/>
      <c r="I96" s="25"/>
      <c r="J96" s="31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S96" s="14" t="s">
        <v>117</v>
      </c>
    </row>
    <row r="97" spans="1:29" s="9" customFormat="1" ht="24.95" customHeight="1" x14ac:dyDescent="0.2">
      <c r="B97" s="88"/>
      <c r="D97" s="89" t="s">
        <v>119</v>
      </c>
      <c r="E97" s="90"/>
      <c r="F97" s="90"/>
      <c r="G97" s="90"/>
      <c r="H97" s="90"/>
      <c r="J97" s="88"/>
    </row>
    <row r="98" spans="1:29" s="10" customFormat="1" ht="19.899999999999999" customHeight="1" x14ac:dyDescent="0.2">
      <c r="B98" s="91"/>
      <c r="D98" s="92" t="s">
        <v>655</v>
      </c>
      <c r="E98" s="93"/>
      <c r="F98" s="93"/>
      <c r="G98" s="93"/>
      <c r="H98" s="93"/>
      <c r="J98" s="91"/>
    </row>
    <row r="99" spans="1:29" s="10" customFormat="1" ht="19.899999999999999" customHeight="1" x14ac:dyDescent="0.2">
      <c r="B99" s="91"/>
      <c r="D99" s="92" t="s">
        <v>535</v>
      </c>
      <c r="E99" s="93"/>
      <c r="F99" s="93"/>
      <c r="G99" s="93"/>
      <c r="H99" s="93"/>
      <c r="J99" s="91"/>
    </row>
    <row r="100" spans="1:29" s="10" customFormat="1" ht="19.899999999999999" customHeight="1" x14ac:dyDescent="0.2">
      <c r="B100" s="91"/>
      <c r="D100" s="92" t="s">
        <v>122</v>
      </c>
      <c r="E100" s="93"/>
      <c r="F100" s="93"/>
      <c r="G100" s="93"/>
      <c r="H100" s="93"/>
      <c r="J100" s="91"/>
    </row>
    <row r="101" spans="1:29" s="10" customFormat="1" ht="19.899999999999999" customHeight="1" x14ac:dyDescent="0.2">
      <c r="B101" s="91"/>
      <c r="D101" s="92" t="s">
        <v>123</v>
      </c>
      <c r="E101" s="93"/>
      <c r="F101" s="93"/>
      <c r="G101" s="93"/>
      <c r="H101" s="93"/>
      <c r="J101" s="91"/>
    </row>
    <row r="102" spans="1:29" s="9" customFormat="1" ht="24.95" customHeight="1" x14ac:dyDescent="0.2">
      <c r="B102" s="88"/>
      <c r="D102" s="89" t="s">
        <v>124</v>
      </c>
      <c r="E102" s="90"/>
      <c r="F102" s="90"/>
      <c r="G102" s="90"/>
      <c r="H102" s="90"/>
      <c r="J102" s="88"/>
    </row>
    <row r="103" spans="1:29" s="10" customFormat="1" ht="19.899999999999999" customHeight="1" x14ac:dyDescent="0.2">
      <c r="B103" s="91"/>
      <c r="D103" s="92" t="s">
        <v>1516</v>
      </c>
      <c r="E103" s="93"/>
      <c r="F103" s="93"/>
      <c r="G103" s="93"/>
      <c r="H103" s="93"/>
      <c r="J103" s="91"/>
    </row>
    <row r="104" spans="1:29" s="10" customFormat="1" ht="19.899999999999999" customHeight="1" x14ac:dyDescent="0.2">
      <c r="B104" s="91"/>
      <c r="D104" s="92" t="s">
        <v>1517</v>
      </c>
      <c r="E104" s="93"/>
      <c r="F104" s="93"/>
      <c r="G104" s="93"/>
      <c r="H104" s="93"/>
      <c r="J104" s="91"/>
    </row>
    <row r="105" spans="1:29" s="10" customFormat="1" ht="19.899999999999999" customHeight="1" x14ac:dyDescent="0.2">
      <c r="B105" s="91"/>
      <c r="D105" s="92" t="s">
        <v>663</v>
      </c>
      <c r="E105" s="93"/>
      <c r="F105" s="93"/>
      <c r="G105" s="93"/>
      <c r="H105" s="93"/>
      <c r="J105" s="91"/>
    </row>
    <row r="106" spans="1:29" s="10" customFormat="1" ht="19.899999999999999" customHeight="1" x14ac:dyDescent="0.2">
      <c r="B106" s="91"/>
      <c r="D106" s="92" t="s">
        <v>1518</v>
      </c>
      <c r="E106" s="93"/>
      <c r="F106" s="93"/>
      <c r="G106" s="93"/>
      <c r="H106" s="93"/>
      <c r="J106" s="91"/>
    </row>
    <row r="107" spans="1:29" s="2" customFormat="1" ht="21.75" customHeight="1" x14ac:dyDescent="0.2">
      <c r="A107" s="25"/>
      <c r="B107" s="26"/>
      <c r="C107" s="25"/>
      <c r="D107" s="25"/>
      <c r="E107" s="25"/>
      <c r="F107" s="25"/>
      <c r="G107" s="25"/>
      <c r="H107" s="25"/>
      <c r="I107" s="25"/>
      <c r="J107" s="31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</row>
    <row r="108" spans="1:29" s="2" customFormat="1" ht="6.95" customHeight="1" x14ac:dyDescent="0.2">
      <c r="A108" s="25"/>
      <c r="B108" s="35"/>
      <c r="C108" s="36"/>
      <c r="D108" s="36"/>
      <c r="E108" s="36"/>
      <c r="F108" s="36"/>
      <c r="G108" s="36"/>
      <c r="H108" s="36"/>
      <c r="I108" s="36"/>
      <c r="J108" s="31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</row>
    <row r="112" spans="1:29" s="2" customFormat="1" ht="6.95" customHeight="1" x14ac:dyDescent="0.2">
      <c r="A112" s="25"/>
      <c r="B112" s="37"/>
      <c r="C112" s="38"/>
      <c r="D112" s="38"/>
      <c r="E112" s="38"/>
      <c r="F112" s="38"/>
      <c r="G112" s="38"/>
      <c r="H112" s="38"/>
      <c r="I112" s="38"/>
      <c r="J112" s="31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</row>
    <row r="113" spans="1:61" s="2" customFormat="1" ht="24.95" customHeight="1" x14ac:dyDescent="0.2">
      <c r="A113" s="25"/>
      <c r="B113" s="26"/>
      <c r="C113" s="18" t="str">
        <f>'001 - Oprava střechy VB'!C116</f>
        <v>ORIENTAČNÍ SOUPIS PRACÍ</v>
      </c>
      <c r="D113" s="25"/>
      <c r="E113" s="25"/>
      <c r="F113" s="25"/>
      <c r="G113" s="25"/>
      <c r="H113" s="25"/>
      <c r="I113" s="25"/>
      <c r="J113" s="31"/>
      <c r="Q113" s="25"/>
      <c r="R113" s="25"/>
      <c r="S113" s="25"/>
      <c r="T113" s="25"/>
      <c r="U113" s="25"/>
      <c r="V113" s="25"/>
      <c r="W113" s="25"/>
      <c r="X113" s="25"/>
      <c r="Y113" s="25"/>
      <c r="Z113" s="25"/>
      <c r="AA113" s="25"/>
      <c r="AB113" s="25"/>
      <c r="AC113" s="25"/>
    </row>
    <row r="114" spans="1:61" s="2" customFormat="1" ht="6.95" customHeight="1" x14ac:dyDescent="0.2">
      <c r="A114" s="25"/>
      <c r="B114" s="26"/>
      <c r="C114" s="25"/>
      <c r="D114" s="25"/>
      <c r="E114" s="25"/>
      <c r="F114" s="25"/>
      <c r="G114" s="25"/>
      <c r="H114" s="25"/>
      <c r="I114" s="25"/>
      <c r="J114" s="31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</row>
    <row r="115" spans="1:61" s="2" customFormat="1" ht="12" customHeight="1" x14ac:dyDescent="0.2">
      <c r="A115" s="25"/>
      <c r="B115" s="26"/>
      <c r="C115" s="23" t="s">
        <v>14</v>
      </c>
      <c r="D115" s="25"/>
      <c r="E115" s="25"/>
      <c r="F115" s="25"/>
      <c r="G115" s="25"/>
      <c r="H115" s="25"/>
      <c r="I115" s="25"/>
      <c r="J115" s="31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</row>
    <row r="116" spans="1:61" s="2" customFormat="1" ht="26.25" customHeight="1" x14ac:dyDescent="0.2">
      <c r="A116" s="25"/>
      <c r="B116" s="26"/>
      <c r="C116" s="25"/>
      <c r="D116" s="25"/>
      <c r="E116" s="202" t="str">
        <f>E7</f>
        <v>Údržbové a dílčí opravné práce na objektech u SPS OŘ PHA 2023-2024 - Praha město</v>
      </c>
      <c r="F116" s="203"/>
      <c r="G116" s="203"/>
      <c r="H116" s="203"/>
      <c r="I116" s="25"/>
      <c r="J116" s="31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</row>
    <row r="117" spans="1:61" s="2" customFormat="1" ht="12" customHeight="1" x14ac:dyDescent="0.2">
      <c r="A117" s="25"/>
      <c r="B117" s="26"/>
      <c r="C117" s="23" t="s">
        <v>114</v>
      </c>
      <c r="D117" s="25"/>
      <c r="E117" s="25"/>
      <c r="F117" s="25"/>
      <c r="G117" s="25"/>
      <c r="H117" s="25"/>
      <c r="I117" s="25"/>
      <c r="J117" s="31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</row>
    <row r="118" spans="1:61" s="2" customFormat="1" ht="16.5" customHeight="1" x14ac:dyDescent="0.2">
      <c r="A118" s="25"/>
      <c r="B118" s="26"/>
      <c r="C118" s="25"/>
      <c r="D118" s="25"/>
      <c r="E118" s="167" t="str">
        <f>E9</f>
        <v>006 - Oprava vnitřních prostor 1PP</v>
      </c>
      <c r="F118" s="201"/>
      <c r="G118" s="201"/>
      <c r="H118" s="201"/>
      <c r="I118" s="25"/>
      <c r="J118" s="31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</row>
    <row r="119" spans="1:61" s="2" customFormat="1" ht="6.95" customHeight="1" x14ac:dyDescent="0.2">
      <c r="A119" s="25"/>
      <c r="B119" s="26"/>
      <c r="C119" s="25"/>
      <c r="D119" s="25"/>
      <c r="E119" s="25"/>
      <c r="F119" s="25"/>
      <c r="G119" s="25"/>
      <c r="H119" s="25"/>
      <c r="I119" s="25"/>
      <c r="J119" s="31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</row>
    <row r="120" spans="1:61" s="2" customFormat="1" ht="12" customHeight="1" x14ac:dyDescent="0.2">
      <c r="A120" s="25"/>
      <c r="B120" s="26"/>
      <c r="C120" s="23" t="s">
        <v>18</v>
      </c>
      <c r="D120" s="25"/>
      <c r="E120" s="25"/>
      <c r="F120" s="21" t="str">
        <f>F12</f>
        <v>Obvod OŘ Praha</v>
      </c>
      <c r="G120" s="25"/>
      <c r="H120" s="25"/>
      <c r="I120" s="25"/>
      <c r="J120" s="31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</row>
    <row r="121" spans="1:61" s="2" customFormat="1" ht="6.95" customHeight="1" x14ac:dyDescent="0.2">
      <c r="A121" s="25"/>
      <c r="B121" s="26"/>
      <c r="C121" s="25"/>
      <c r="D121" s="25"/>
      <c r="E121" s="25"/>
      <c r="F121" s="25"/>
      <c r="G121" s="25"/>
      <c r="H121" s="25"/>
      <c r="I121" s="25"/>
      <c r="J121" s="31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</row>
    <row r="122" spans="1:61" s="2" customFormat="1" ht="15.2" customHeight="1" x14ac:dyDescent="0.2">
      <c r="A122" s="25"/>
      <c r="B122" s="26"/>
      <c r="C122" s="23" t="s">
        <v>22</v>
      </c>
      <c r="D122" s="25"/>
      <c r="E122" s="25"/>
      <c r="F122" s="21" t="str">
        <f>E15</f>
        <v>Správa železnic, státní organizace</v>
      </c>
      <c r="G122" s="25"/>
      <c r="H122" s="25"/>
      <c r="I122" s="25"/>
      <c r="J122" s="31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</row>
    <row r="123" spans="1:61" s="2" customFormat="1" ht="15.2" customHeight="1" x14ac:dyDescent="0.2">
      <c r="A123" s="25"/>
      <c r="B123" s="26"/>
      <c r="C123" s="23" t="s">
        <v>28</v>
      </c>
      <c r="D123" s="25"/>
      <c r="E123" s="25"/>
      <c r="F123" s="21" t="str">
        <f>IF(E18="","",E18)</f>
        <v xml:space="preserve"> </v>
      </c>
      <c r="G123" s="25"/>
      <c r="H123" s="25"/>
      <c r="I123" s="25"/>
      <c r="J123" s="31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</row>
    <row r="124" spans="1:61" s="2" customFormat="1" ht="10.35" customHeight="1" x14ac:dyDescent="0.2">
      <c r="A124" s="25"/>
      <c r="B124" s="26"/>
      <c r="C124" s="25"/>
      <c r="D124" s="25"/>
      <c r="E124" s="25"/>
      <c r="F124" s="25"/>
      <c r="G124" s="25"/>
      <c r="H124" s="25"/>
      <c r="I124" s="25"/>
      <c r="J124" s="31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</row>
    <row r="125" spans="1:61" s="11" customFormat="1" ht="29.25" customHeight="1" x14ac:dyDescent="0.2">
      <c r="A125" s="94"/>
      <c r="B125" s="95"/>
      <c r="C125" s="96" t="s">
        <v>131</v>
      </c>
      <c r="D125" s="97" t="s">
        <v>43</v>
      </c>
      <c r="E125" s="97" t="s">
        <v>40</v>
      </c>
      <c r="F125" s="97" t="s">
        <v>41</v>
      </c>
      <c r="G125" s="97" t="s">
        <v>132</v>
      </c>
      <c r="H125" s="97" t="s">
        <v>133</v>
      </c>
      <c r="I125" s="98" t="s">
        <v>134</v>
      </c>
      <c r="J125" s="99"/>
      <c r="K125" s="49" t="s">
        <v>1</v>
      </c>
      <c r="L125" s="50" t="s">
        <v>36</v>
      </c>
      <c r="M125" s="50" t="s">
        <v>135</v>
      </c>
      <c r="N125" s="50" t="s">
        <v>136</v>
      </c>
      <c r="O125" s="50" t="s">
        <v>137</v>
      </c>
      <c r="P125" s="50" t="s">
        <v>138</v>
      </c>
      <c r="Q125" s="50" t="s">
        <v>139</v>
      </c>
      <c r="R125" s="51" t="s">
        <v>140</v>
      </c>
      <c r="S125" s="94"/>
      <c r="T125" s="94"/>
      <c r="U125" s="94"/>
      <c r="V125" s="94"/>
      <c r="W125" s="94"/>
      <c r="X125" s="94"/>
      <c r="Y125" s="94"/>
      <c r="Z125" s="94"/>
      <c r="AA125" s="94"/>
      <c r="AB125" s="94"/>
      <c r="AC125" s="94"/>
    </row>
    <row r="126" spans="1:61" s="2" customFormat="1" ht="22.9" customHeight="1" x14ac:dyDescent="0.2">
      <c r="A126" s="25"/>
      <c r="B126" s="26"/>
      <c r="C126" s="56"/>
      <c r="D126" s="25"/>
      <c r="E126" s="25"/>
      <c r="F126" s="25"/>
      <c r="G126" s="25"/>
      <c r="H126" s="25"/>
      <c r="I126" s="25"/>
      <c r="J126" s="26"/>
      <c r="K126" s="52"/>
      <c r="L126" s="43"/>
      <c r="M126" s="53"/>
      <c r="N126" s="100">
        <f>N127+N147</f>
        <v>760.51373599999999</v>
      </c>
      <c r="O126" s="53"/>
      <c r="P126" s="100">
        <f>P127+P147</f>
        <v>6.7683923599999991</v>
      </c>
      <c r="Q126" s="53"/>
      <c r="R126" s="101">
        <f>R127+R147</f>
        <v>47.207523399999999</v>
      </c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  <c r="AR126" s="14" t="s">
        <v>56</v>
      </c>
      <c r="AS126" s="14" t="s">
        <v>117</v>
      </c>
      <c r="BI126" s="102" t="e">
        <f>BI127+BI147</f>
        <v>#REF!</v>
      </c>
    </row>
    <row r="127" spans="1:61" s="12" customFormat="1" ht="25.9" customHeight="1" x14ac:dyDescent="0.2">
      <c r="B127" s="103"/>
      <c r="D127" s="104" t="s">
        <v>56</v>
      </c>
      <c r="E127" s="105" t="s">
        <v>149</v>
      </c>
      <c r="F127" s="105" t="s">
        <v>150</v>
      </c>
      <c r="J127" s="103"/>
      <c r="K127" s="106"/>
      <c r="L127" s="107"/>
      <c r="M127" s="107"/>
      <c r="N127" s="108">
        <f>N128+N131+N139+N145</f>
        <v>678.35650799999996</v>
      </c>
      <c r="O127" s="107"/>
      <c r="P127" s="108">
        <f>P128+P131+P139+P145</f>
        <v>6.2036642599999992</v>
      </c>
      <c r="Q127" s="107"/>
      <c r="R127" s="109">
        <f>R128+R131+R139+R145</f>
        <v>47.205984000000001</v>
      </c>
      <c r="AP127" s="104" t="s">
        <v>65</v>
      </c>
      <c r="AR127" s="110" t="s">
        <v>56</v>
      </c>
      <c r="AS127" s="110" t="s">
        <v>57</v>
      </c>
      <c r="AW127" s="104" t="s">
        <v>144</v>
      </c>
      <c r="BI127" s="111" t="e">
        <f>BI128+BI131+BI139+BI145</f>
        <v>#REF!</v>
      </c>
    </row>
    <row r="128" spans="1:61" s="12" customFormat="1" ht="22.9" customHeight="1" x14ac:dyDescent="0.2">
      <c r="B128" s="103"/>
      <c r="D128" s="104" t="s">
        <v>56</v>
      </c>
      <c r="E128" s="125" t="s">
        <v>171</v>
      </c>
      <c r="F128" s="125" t="s">
        <v>676</v>
      </c>
      <c r="J128" s="103"/>
      <c r="K128" s="106"/>
      <c r="L128" s="107"/>
      <c r="M128" s="107"/>
      <c r="N128" s="108">
        <f>SUM(N129:N130)</f>
        <v>110.24607400000001</v>
      </c>
      <c r="O128" s="107"/>
      <c r="P128" s="108">
        <f>SUM(P129:P130)</f>
        <v>6.1466873999999994</v>
      </c>
      <c r="Q128" s="107"/>
      <c r="R128" s="109">
        <f>SUM(R129:R130)</f>
        <v>0</v>
      </c>
      <c r="AP128" s="104" t="s">
        <v>65</v>
      </c>
      <c r="AR128" s="110" t="s">
        <v>56</v>
      </c>
      <c r="AS128" s="110" t="s">
        <v>65</v>
      </c>
      <c r="AW128" s="104" t="s">
        <v>144</v>
      </c>
      <c r="BI128" s="111" t="e">
        <f>SUM(BI129:BI130)</f>
        <v>#REF!</v>
      </c>
    </row>
    <row r="129" spans="1:63" s="2" customFormat="1" ht="24.2" customHeight="1" x14ac:dyDescent="0.2">
      <c r="A129" s="25"/>
      <c r="B129" s="112"/>
      <c r="C129" s="113" t="s">
        <v>65</v>
      </c>
      <c r="D129" s="113" t="s">
        <v>145</v>
      </c>
      <c r="E129" s="114" t="s">
        <v>1519</v>
      </c>
      <c r="F129" s="115" t="s">
        <v>1520</v>
      </c>
      <c r="G129" s="116" t="s">
        <v>178</v>
      </c>
      <c r="H129" s="117">
        <v>335.15800000000002</v>
      </c>
      <c r="I129" s="118"/>
      <c r="J129" s="26"/>
      <c r="K129" s="119" t="s">
        <v>1</v>
      </c>
      <c r="L129" s="120" t="s">
        <v>37</v>
      </c>
      <c r="M129" s="121">
        <v>0.154</v>
      </c>
      <c r="N129" s="121">
        <f>M129*H129</f>
        <v>51.614332000000005</v>
      </c>
      <c r="O129" s="121">
        <v>7.3499999999999998E-3</v>
      </c>
      <c r="P129" s="121">
        <f>O129*H129</f>
        <v>2.4634113000000002</v>
      </c>
      <c r="Q129" s="121">
        <v>0</v>
      </c>
      <c r="R129" s="122">
        <f>Q129*H129</f>
        <v>0</v>
      </c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P129" s="123" t="s">
        <v>143</v>
      </c>
      <c r="AR129" s="123" t="s">
        <v>145</v>
      </c>
      <c r="AS129" s="123" t="s">
        <v>67</v>
      </c>
      <c r="AW129" s="14" t="s">
        <v>144</v>
      </c>
      <c r="BC129" s="124" t="e">
        <f>IF(L129="základní",#REF!,0)</f>
        <v>#REF!</v>
      </c>
      <c r="BD129" s="124">
        <f>IF(L129="snížená",#REF!,0)</f>
        <v>0</v>
      </c>
      <c r="BE129" s="124">
        <f>IF(L129="zákl. přenesená",#REF!,0)</f>
        <v>0</v>
      </c>
      <c r="BF129" s="124">
        <f>IF(L129="sníž. přenesená",#REF!,0)</f>
        <v>0</v>
      </c>
      <c r="BG129" s="124">
        <f>IF(L129="nulová",#REF!,0)</f>
        <v>0</v>
      </c>
      <c r="BH129" s="14" t="s">
        <v>65</v>
      </c>
      <c r="BI129" s="124" t="e">
        <f>ROUND(#REF!*H129,2)</f>
        <v>#REF!</v>
      </c>
      <c r="BJ129" s="14" t="s">
        <v>143</v>
      </c>
      <c r="BK129" s="123" t="s">
        <v>1521</v>
      </c>
    </row>
    <row r="130" spans="1:63" s="2" customFormat="1" ht="24.2" customHeight="1" x14ac:dyDescent="0.2">
      <c r="A130" s="25"/>
      <c r="B130" s="112"/>
      <c r="C130" s="113" t="s">
        <v>67</v>
      </c>
      <c r="D130" s="113" t="s">
        <v>145</v>
      </c>
      <c r="E130" s="114" t="s">
        <v>1522</v>
      </c>
      <c r="F130" s="115" t="s">
        <v>1523</v>
      </c>
      <c r="G130" s="116" t="s">
        <v>178</v>
      </c>
      <c r="H130" s="117">
        <v>501.12599999999998</v>
      </c>
      <c r="I130" s="118"/>
      <c r="J130" s="26"/>
      <c r="K130" s="119" t="s">
        <v>1</v>
      </c>
      <c r="L130" s="120" t="s">
        <v>37</v>
      </c>
      <c r="M130" s="121">
        <v>0.11700000000000001</v>
      </c>
      <c r="N130" s="121">
        <f>M130*H130</f>
        <v>58.631742000000003</v>
      </c>
      <c r="O130" s="121">
        <v>7.3499999999999998E-3</v>
      </c>
      <c r="P130" s="121">
        <f>O130*H130</f>
        <v>3.6832760999999996</v>
      </c>
      <c r="Q130" s="121">
        <v>0</v>
      </c>
      <c r="R130" s="122">
        <f>Q130*H130</f>
        <v>0</v>
      </c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  <c r="AP130" s="123" t="s">
        <v>143</v>
      </c>
      <c r="AR130" s="123" t="s">
        <v>145</v>
      </c>
      <c r="AS130" s="123" t="s">
        <v>67</v>
      </c>
      <c r="AW130" s="14" t="s">
        <v>144</v>
      </c>
      <c r="BC130" s="124" t="e">
        <f>IF(L130="základní",#REF!,0)</f>
        <v>#REF!</v>
      </c>
      <c r="BD130" s="124">
        <f>IF(L130="snížená",#REF!,0)</f>
        <v>0</v>
      </c>
      <c r="BE130" s="124">
        <f>IF(L130="zákl. přenesená",#REF!,0)</f>
        <v>0</v>
      </c>
      <c r="BF130" s="124">
        <f>IF(L130="sníž. přenesená",#REF!,0)</f>
        <v>0</v>
      </c>
      <c r="BG130" s="124">
        <f>IF(L130="nulová",#REF!,0)</f>
        <v>0</v>
      </c>
      <c r="BH130" s="14" t="s">
        <v>65</v>
      </c>
      <c r="BI130" s="124" t="e">
        <f>ROUND(#REF!*H130,2)</f>
        <v>#REF!</v>
      </c>
      <c r="BJ130" s="14" t="s">
        <v>143</v>
      </c>
      <c r="BK130" s="123" t="s">
        <v>1524</v>
      </c>
    </row>
    <row r="131" spans="1:63" s="12" customFormat="1" ht="22.9" customHeight="1" x14ac:dyDescent="0.2">
      <c r="B131" s="103"/>
      <c r="D131" s="104" t="s">
        <v>56</v>
      </c>
      <c r="E131" s="125" t="s">
        <v>164</v>
      </c>
      <c r="F131" s="125" t="s">
        <v>544</v>
      </c>
      <c r="J131" s="103"/>
      <c r="K131" s="106"/>
      <c r="L131" s="107"/>
      <c r="M131" s="107"/>
      <c r="N131" s="108">
        <f>SUM(N132:N138)</f>
        <v>437.42883799999998</v>
      </c>
      <c r="O131" s="107"/>
      <c r="P131" s="108">
        <f>SUM(P132:P138)</f>
        <v>5.6976859999999997E-2</v>
      </c>
      <c r="Q131" s="107"/>
      <c r="R131" s="109">
        <f>SUM(R132:R138)</f>
        <v>47.205984000000001</v>
      </c>
      <c r="AP131" s="104" t="s">
        <v>65</v>
      </c>
      <c r="AR131" s="110" t="s">
        <v>56</v>
      </c>
      <c r="AS131" s="110" t="s">
        <v>65</v>
      </c>
      <c r="AW131" s="104" t="s">
        <v>144</v>
      </c>
      <c r="BI131" s="111" t="e">
        <f>SUM(BI132:BI138)</f>
        <v>#REF!</v>
      </c>
    </row>
    <row r="132" spans="1:63" s="2" customFormat="1" ht="33" customHeight="1" x14ac:dyDescent="0.2">
      <c r="A132" s="25"/>
      <c r="B132" s="112"/>
      <c r="C132" s="113" t="s">
        <v>151</v>
      </c>
      <c r="D132" s="113" t="s">
        <v>145</v>
      </c>
      <c r="E132" s="114" t="s">
        <v>1525</v>
      </c>
      <c r="F132" s="115" t="s">
        <v>1526</v>
      </c>
      <c r="G132" s="116" t="s">
        <v>178</v>
      </c>
      <c r="H132" s="117">
        <v>335.15800000000002</v>
      </c>
      <c r="I132" s="118"/>
      <c r="J132" s="26"/>
      <c r="K132" s="119" t="s">
        <v>1</v>
      </c>
      <c r="L132" s="120" t="s">
        <v>37</v>
      </c>
      <c r="M132" s="121">
        <v>0.105</v>
      </c>
      <c r="N132" s="121">
        <f t="shared" ref="N132:N138" si="0">M132*H132</f>
        <v>35.191589999999998</v>
      </c>
      <c r="O132" s="121">
        <v>1.2999999999999999E-4</v>
      </c>
      <c r="P132" s="121">
        <f t="shared" ref="P132:P138" si="1">O132*H132</f>
        <v>4.3570539999999998E-2</v>
      </c>
      <c r="Q132" s="121">
        <v>0</v>
      </c>
      <c r="R132" s="122">
        <f t="shared" ref="R132:R138" si="2">Q132*H132</f>
        <v>0</v>
      </c>
      <c r="S132" s="25"/>
      <c r="T132" s="25"/>
      <c r="U132" s="25"/>
      <c r="V132" s="25"/>
      <c r="W132" s="25"/>
      <c r="X132" s="25"/>
      <c r="Y132" s="25"/>
      <c r="Z132" s="25"/>
      <c r="AA132" s="25"/>
      <c r="AB132" s="25"/>
      <c r="AC132" s="25"/>
      <c r="AP132" s="123" t="s">
        <v>143</v>
      </c>
      <c r="AR132" s="123" t="s">
        <v>145</v>
      </c>
      <c r="AS132" s="123" t="s">
        <v>67</v>
      </c>
      <c r="AW132" s="14" t="s">
        <v>144</v>
      </c>
      <c r="BC132" s="124" t="e">
        <f>IF(L132="základní",#REF!,0)</f>
        <v>#REF!</v>
      </c>
      <c r="BD132" s="124">
        <f>IF(L132="snížená",#REF!,0)</f>
        <v>0</v>
      </c>
      <c r="BE132" s="124">
        <f>IF(L132="zákl. přenesená",#REF!,0)</f>
        <v>0</v>
      </c>
      <c r="BF132" s="124">
        <f>IF(L132="sníž. přenesená",#REF!,0)</f>
        <v>0</v>
      </c>
      <c r="BG132" s="124">
        <f>IF(L132="nulová",#REF!,0)</f>
        <v>0</v>
      </c>
      <c r="BH132" s="14" t="s">
        <v>65</v>
      </c>
      <c r="BI132" s="124" t="e">
        <f>ROUND(#REF!*H132,2)</f>
        <v>#REF!</v>
      </c>
      <c r="BJ132" s="14" t="s">
        <v>143</v>
      </c>
      <c r="BK132" s="123" t="s">
        <v>1527</v>
      </c>
    </row>
    <row r="133" spans="1:63" s="2" customFormat="1" ht="24.2" customHeight="1" x14ac:dyDescent="0.2">
      <c r="A133" s="25"/>
      <c r="B133" s="112"/>
      <c r="C133" s="113" t="s">
        <v>143</v>
      </c>
      <c r="D133" s="113" t="s">
        <v>145</v>
      </c>
      <c r="E133" s="114" t="s">
        <v>1528</v>
      </c>
      <c r="F133" s="115" t="s">
        <v>1529</v>
      </c>
      <c r="G133" s="116" t="s">
        <v>178</v>
      </c>
      <c r="H133" s="117">
        <v>335.15800000000002</v>
      </c>
      <c r="I133" s="118"/>
      <c r="J133" s="26"/>
      <c r="K133" s="119" t="s">
        <v>1</v>
      </c>
      <c r="L133" s="120" t="s">
        <v>37</v>
      </c>
      <c r="M133" s="121">
        <v>0.308</v>
      </c>
      <c r="N133" s="121">
        <f t="shared" si="0"/>
        <v>103.22866400000001</v>
      </c>
      <c r="O133" s="121">
        <v>4.0000000000000003E-5</v>
      </c>
      <c r="P133" s="121">
        <f t="shared" si="1"/>
        <v>1.3406320000000001E-2</v>
      </c>
      <c r="Q133" s="121">
        <v>0</v>
      </c>
      <c r="R133" s="122">
        <f t="shared" si="2"/>
        <v>0</v>
      </c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  <c r="AP133" s="123" t="s">
        <v>143</v>
      </c>
      <c r="AR133" s="123" t="s">
        <v>145</v>
      </c>
      <c r="AS133" s="123" t="s">
        <v>67</v>
      </c>
      <c r="AW133" s="14" t="s">
        <v>144</v>
      </c>
      <c r="BC133" s="124" t="e">
        <f>IF(L133="základní",#REF!,0)</f>
        <v>#REF!</v>
      </c>
      <c r="BD133" s="124">
        <f>IF(L133="snížená",#REF!,0)</f>
        <v>0</v>
      </c>
      <c r="BE133" s="124">
        <f>IF(L133="zákl. přenesená",#REF!,0)</f>
        <v>0</v>
      </c>
      <c r="BF133" s="124">
        <f>IF(L133="sníž. přenesená",#REF!,0)</f>
        <v>0</v>
      </c>
      <c r="BG133" s="124">
        <f>IF(L133="nulová",#REF!,0)</f>
        <v>0</v>
      </c>
      <c r="BH133" s="14" t="s">
        <v>65</v>
      </c>
      <c r="BI133" s="124" t="e">
        <f>ROUND(#REF!*H133,2)</f>
        <v>#REF!</v>
      </c>
      <c r="BJ133" s="14" t="s">
        <v>143</v>
      </c>
      <c r="BK133" s="123" t="s">
        <v>1530</v>
      </c>
    </row>
    <row r="134" spans="1:63" s="2" customFormat="1" ht="24.2" customHeight="1" x14ac:dyDescent="0.2">
      <c r="A134" s="25"/>
      <c r="B134" s="112"/>
      <c r="C134" s="113" t="s">
        <v>166</v>
      </c>
      <c r="D134" s="113" t="s">
        <v>145</v>
      </c>
      <c r="E134" s="114" t="s">
        <v>1531</v>
      </c>
      <c r="F134" s="115" t="s">
        <v>1532</v>
      </c>
      <c r="G134" s="116" t="s">
        <v>155</v>
      </c>
      <c r="H134" s="117">
        <v>4.0819999999999999</v>
      </c>
      <c r="I134" s="118"/>
      <c r="J134" s="26"/>
      <c r="K134" s="119" t="s">
        <v>1</v>
      </c>
      <c r="L134" s="120" t="s">
        <v>37</v>
      </c>
      <c r="M134" s="121">
        <v>2.7130000000000001</v>
      </c>
      <c r="N134" s="121">
        <f t="shared" si="0"/>
        <v>11.074465999999999</v>
      </c>
      <c r="O134" s="121">
        <v>0</v>
      </c>
      <c r="P134" s="121">
        <f t="shared" si="1"/>
        <v>0</v>
      </c>
      <c r="Q134" s="121">
        <v>1.8</v>
      </c>
      <c r="R134" s="122">
        <f t="shared" si="2"/>
        <v>7.3475999999999999</v>
      </c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P134" s="123" t="s">
        <v>143</v>
      </c>
      <c r="AR134" s="123" t="s">
        <v>145</v>
      </c>
      <c r="AS134" s="123" t="s">
        <v>67</v>
      </c>
      <c r="AW134" s="14" t="s">
        <v>144</v>
      </c>
      <c r="BC134" s="124" t="e">
        <f>IF(L134="základní",#REF!,0)</f>
        <v>#REF!</v>
      </c>
      <c r="BD134" s="124">
        <f>IF(L134="snížená",#REF!,0)</f>
        <v>0</v>
      </c>
      <c r="BE134" s="124">
        <f>IF(L134="zákl. přenesená",#REF!,0)</f>
        <v>0</v>
      </c>
      <c r="BF134" s="124">
        <f>IF(L134="sníž. přenesená",#REF!,0)</f>
        <v>0</v>
      </c>
      <c r="BG134" s="124">
        <f>IF(L134="nulová",#REF!,0)</f>
        <v>0</v>
      </c>
      <c r="BH134" s="14" t="s">
        <v>65</v>
      </c>
      <c r="BI134" s="124" t="e">
        <f>ROUND(#REF!*H134,2)</f>
        <v>#REF!</v>
      </c>
      <c r="BJ134" s="14" t="s">
        <v>143</v>
      </c>
      <c r="BK134" s="123" t="s">
        <v>1533</v>
      </c>
    </row>
    <row r="135" spans="1:63" s="2" customFormat="1" ht="33" customHeight="1" x14ac:dyDescent="0.2">
      <c r="A135" s="25"/>
      <c r="B135" s="112"/>
      <c r="C135" s="113" t="s">
        <v>171</v>
      </c>
      <c r="D135" s="113" t="s">
        <v>145</v>
      </c>
      <c r="E135" s="114" t="s">
        <v>1534</v>
      </c>
      <c r="F135" s="115" t="s">
        <v>1535</v>
      </c>
      <c r="G135" s="116" t="s">
        <v>178</v>
      </c>
      <c r="H135" s="117">
        <v>335.15800000000002</v>
      </c>
      <c r="I135" s="118"/>
      <c r="J135" s="26"/>
      <c r="K135" s="119" t="s">
        <v>1</v>
      </c>
      <c r="L135" s="120" t="s">
        <v>37</v>
      </c>
      <c r="M135" s="121">
        <v>0.33</v>
      </c>
      <c r="N135" s="121">
        <f t="shared" si="0"/>
        <v>110.60214000000001</v>
      </c>
      <c r="O135" s="121">
        <v>0</v>
      </c>
      <c r="P135" s="121">
        <f t="shared" si="1"/>
        <v>0</v>
      </c>
      <c r="Q135" s="121">
        <v>0.05</v>
      </c>
      <c r="R135" s="122">
        <f t="shared" si="2"/>
        <v>16.757900000000003</v>
      </c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  <c r="AP135" s="123" t="s">
        <v>143</v>
      </c>
      <c r="AR135" s="123" t="s">
        <v>145</v>
      </c>
      <c r="AS135" s="123" t="s">
        <v>67</v>
      </c>
      <c r="AW135" s="14" t="s">
        <v>144</v>
      </c>
      <c r="BC135" s="124" t="e">
        <f>IF(L135="základní",#REF!,0)</f>
        <v>#REF!</v>
      </c>
      <c r="BD135" s="124">
        <f>IF(L135="snížená",#REF!,0)</f>
        <v>0</v>
      </c>
      <c r="BE135" s="124">
        <f>IF(L135="zákl. přenesená",#REF!,0)</f>
        <v>0</v>
      </c>
      <c r="BF135" s="124">
        <f>IF(L135="sníž. přenesená",#REF!,0)</f>
        <v>0</v>
      </c>
      <c r="BG135" s="124">
        <f>IF(L135="nulová",#REF!,0)</f>
        <v>0</v>
      </c>
      <c r="BH135" s="14" t="s">
        <v>65</v>
      </c>
      <c r="BI135" s="124" t="e">
        <f>ROUND(#REF!*H135,2)</f>
        <v>#REF!</v>
      </c>
      <c r="BJ135" s="14" t="s">
        <v>143</v>
      </c>
      <c r="BK135" s="123" t="s">
        <v>1536</v>
      </c>
    </row>
    <row r="136" spans="1:63" s="2" customFormat="1" ht="33" customHeight="1" x14ac:dyDescent="0.2">
      <c r="A136" s="25"/>
      <c r="B136" s="112"/>
      <c r="C136" s="113" t="s">
        <v>175</v>
      </c>
      <c r="D136" s="113" t="s">
        <v>145</v>
      </c>
      <c r="E136" s="114" t="s">
        <v>1537</v>
      </c>
      <c r="F136" s="115" t="s">
        <v>1538</v>
      </c>
      <c r="G136" s="116" t="s">
        <v>178</v>
      </c>
      <c r="H136" s="117">
        <v>501.12599999999998</v>
      </c>
      <c r="I136" s="118"/>
      <c r="J136" s="26"/>
      <c r="K136" s="119" t="s">
        <v>1</v>
      </c>
      <c r="L136" s="120" t="s">
        <v>37</v>
      </c>
      <c r="M136" s="121">
        <v>0.26</v>
      </c>
      <c r="N136" s="121">
        <f t="shared" si="0"/>
        <v>130.29275999999999</v>
      </c>
      <c r="O136" s="121">
        <v>0</v>
      </c>
      <c r="P136" s="121">
        <f t="shared" si="1"/>
        <v>0</v>
      </c>
      <c r="Q136" s="121">
        <v>4.5999999999999999E-2</v>
      </c>
      <c r="R136" s="122">
        <f t="shared" si="2"/>
        <v>23.051796</v>
      </c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P136" s="123" t="s">
        <v>143</v>
      </c>
      <c r="AR136" s="123" t="s">
        <v>145</v>
      </c>
      <c r="AS136" s="123" t="s">
        <v>67</v>
      </c>
      <c r="AW136" s="14" t="s">
        <v>144</v>
      </c>
      <c r="BC136" s="124" t="e">
        <f>IF(L136="základní",#REF!,0)</f>
        <v>#REF!</v>
      </c>
      <c r="BD136" s="124">
        <f>IF(L136="snížená",#REF!,0)</f>
        <v>0</v>
      </c>
      <c r="BE136" s="124">
        <f>IF(L136="zákl. přenesená",#REF!,0)</f>
        <v>0</v>
      </c>
      <c r="BF136" s="124">
        <f>IF(L136="sníž. přenesená",#REF!,0)</f>
        <v>0</v>
      </c>
      <c r="BG136" s="124">
        <f>IF(L136="nulová",#REF!,0)</f>
        <v>0</v>
      </c>
      <c r="BH136" s="14" t="s">
        <v>65</v>
      </c>
      <c r="BI136" s="124" t="e">
        <f>ROUND(#REF!*H136,2)</f>
        <v>#REF!</v>
      </c>
      <c r="BJ136" s="14" t="s">
        <v>143</v>
      </c>
      <c r="BK136" s="123" t="s">
        <v>1539</v>
      </c>
    </row>
    <row r="137" spans="1:63" s="2" customFormat="1" ht="33" customHeight="1" x14ac:dyDescent="0.2">
      <c r="A137" s="25"/>
      <c r="B137" s="112"/>
      <c r="C137" s="113" t="s">
        <v>180</v>
      </c>
      <c r="D137" s="113" t="s">
        <v>145</v>
      </c>
      <c r="E137" s="114" t="s">
        <v>1540</v>
      </c>
      <c r="F137" s="115" t="s">
        <v>1541</v>
      </c>
      <c r="G137" s="116" t="s">
        <v>169</v>
      </c>
      <c r="H137" s="117">
        <v>0.71599999999999997</v>
      </c>
      <c r="I137" s="118"/>
      <c r="J137" s="26"/>
      <c r="K137" s="119" t="s">
        <v>1</v>
      </c>
      <c r="L137" s="120" t="s">
        <v>37</v>
      </c>
      <c r="M137" s="121">
        <v>0</v>
      </c>
      <c r="N137" s="121">
        <f t="shared" si="0"/>
        <v>0</v>
      </c>
      <c r="O137" s="121">
        <v>0</v>
      </c>
      <c r="P137" s="121">
        <f t="shared" si="1"/>
        <v>0</v>
      </c>
      <c r="Q137" s="121">
        <v>6.8000000000000005E-2</v>
      </c>
      <c r="R137" s="122">
        <f t="shared" si="2"/>
        <v>4.8688000000000002E-2</v>
      </c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P137" s="123" t="s">
        <v>143</v>
      </c>
      <c r="AR137" s="123" t="s">
        <v>145</v>
      </c>
      <c r="AS137" s="123" t="s">
        <v>67</v>
      </c>
      <c r="AW137" s="14" t="s">
        <v>144</v>
      </c>
      <c r="BC137" s="124" t="e">
        <f>IF(L137="základní",#REF!,0)</f>
        <v>#REF!</v>
      </c>
      <c r="BD137" s="124">
        <f>IF(L137="snížená",#REF!,0)</f>
        <v>0</v>
      </c>
      <c r="BE137" s="124">
        <f>IF(L137="zákl. přenesená",#REF!,0)</f>
        <v>0</v>
      </c>
      <c r="BF137" s="124">
        <f>IF(L137="sníž. přenesená",#REF!,0)</f>
        <v>0</v>
      </c>
      <c r="BG137" s="124">
        <f>IF(L137="nulová",#REF!,0)</f>
        <v>0</v>
      </c>
      <c r="BH137" s="14" t="s">
        <v>65</v>
      </c>
      <c r="BI137" s="124" t="e">
        <f>ROUND(#REF!*H137,2)</f>
        <v>#REF!</v>
      </c>
      <c r="BJ137" s="14" t="s">
        <v>143</v>
      </c>
      <c r="BK137" s="123" t="s">
        <v>1542</v>
      </c>
    </row>
    <row r="138" spans="1:63" s="2" customFormat="1" ht="24.2" customHeight="1" x14ac:dyDescent="0.2">
      <c r="A138" s="25"/>
      <c r="B138" s="112"/>
      <c r="C138" s="113" t="s">
        <v>164</v>
      </c>
      <c r="D138" s="113" t="s">
        <v>145</v>
      </c>
      <c r="E138" s="114" t="s">
        <v>192</v>
      </c>
      <c r="F138" s="115" t="s">
        <v>1543</v>
      </c>
      <c r="G138" s="116" t="s">
        <v>155</v>
      </c>
      <c r="H138" s="117">
        <v>10.742000000000001</v>
      </c>
      <c r="I138" s="118"/>
      <c r="J138" s="26"/>
      <c r="K138" s="119" t="s">
        <v>1</v>
      </c>
      <c r="L138" s="120" t="s">
        <v>37</v>
      </c>
      <c r="M138" s="121">
        <v>4.3789999999999996</v>
      </c>
      <c r="N138" s="121">
        <f t="shared" si="0"/>
        <v>47.039217999999998</v>
      </c>
      <c r="O138" s="121">
        <v>0</v>
      </c>
      <c r="P138" s="121">
        <f t="shared" si="1"/>
        <v>0</v>
      </c>
      <c r="Q138" s="121">
        <v>0</v>
      </c>
      <c r="R138" s="122">
        <f t="shared" si="2"/>
        <v>0</v>
      </c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P138" s="123" t="s">
        <v>143</v>
      </c>
      <c r="AR138" s="123" t="s">
        <v>145</v>
      </c>
      <c r="AS138" s="123" t="s">
        <v>67</v>
      </c>
      <c r="AW138" s="14" t="s">
        <v>144</v>
      </c>
      <c r="BC138" s="124" t="e">
        <f>IF(L138="základní",#REF!,0)</f>
        <v>#REF!</v>
      </c>
      <c r="BD138" s="124">
        <f>IF(L138="snížená",#REF!,0)</f>
        <v>0</v>
      </c>
      <c r="BE138" s="124">
        <f>IF(L138="zákl. přenesená",#REF!,0)</f>
        <v>0</v>
      </c>
      <c r="BF138" s="124">
        <f>IF(L138="sníž. přenesená",#REF!,0)</f>
        <v>0</v>
      </c>
      <c r="BG138" s="124">
        <f>IF(L138="nulová",#REF!,0)</f>
        <v>0</v>
      </c>
      <c r="BH138" s="14" t="s">
        <v>65</v>
      </c>
      <c r="BI138" s="124" t="e">
        <f>ROUND(#REF!*H138,2)</f>
        <v>#REF!</v>
      </c>
      <c r="BJ138" s="14" t="s">
        <v>143</v>
      </c>
      <c r="BK138" s="123" t="s">
        <v>1544</v>
      </c>
    </row>
    <row r="139" spans="1:63" s="12" customFormat="1" ht="22.9" customHeight="1" x14ac:dyDescent="0.2">
      <c r="B139" s="103"/>
      <c r="D139" s="104" t="s">
        <v>56</v>
      </c>
      <c r="E139" s="125" t="s">
        <v>208</v>
      </c>
      <c r="F139" s="125" t="s">
        <v>209</v>
      </c>
      <c r="J139" s="103"/>
      <c r="K139" s="106"/>
      <c r="L139" s="107"/>
      <c r="M139" s="107"/>
      <c r="N139" s="108">
        <f>SUM(N140:N144)</f>
        <v>125.526072</v>
      </c>
      <c r="O139" s="107"/>
      <c r="P139" s="108">
        <f>SUM(P140:P144)</f>
        <v>0</v>
      </c>
      <c r="Q139" s="107"/>
      <c r="R139" s="109">
        <f>SUM(R140:R144)</f>
        <v>0</v>
      </c>
      <c r="AP139" s="104" t="s">
        <v>65</v>
      </c>
      <c r="AR139" s="110" t="s">
        <v>56</v>
      </c>
      <c r="AS139" s="110" t="s">
        <v>65</v>
      </c>
      <c r="AW139" s="104" t="s">
        <v>144</v>
      </c>
      <c r="BI139" s="111" t="e">
        <f>SUM(BI140:BI144)</f>
        <v>#REF!</v>
      </c>
    </row>
    <row r="140" spans="1:63" s="2" customFormat="1" ht="24.2" customHeight="1" x14ac:dyDescent="0.2">
      <c r="A140" s="25"/>
      <c r="B140" s="112"/>
      <c r="C140" s="113" t="s">
        <v>187</v>
      </c>
      <c r="D140" s="113" t="s">
        <v>145</v>
      </c>
      <c r="E140" s="114" t="s">
        <v>1545</v>
      </c>
      <c r="F140" s="115" t="s">
        <v>1546</v>
      </c>
      <c r="G140" s="116" t="s">
        <v>212</v>
      </c>
      <c r="H140" s="117">
        <v>47.207999999999998</v>
      </c>
      <c r="I140" s="118"/>
      <c r="J140" s="26"/>
      <c r="K140" s="119" t="s">
        <v>1</v>
      </c>
      <c r="L140" s="120" t="s">
        <v>37</v>
      </c>
      <c r="M140" s="121">
        <v>2.42</v>
      </c>
      <c r="N140" s="121">
        <f>M140*H140</f>
        <v>114.24336</v>
      </c>
      <c r="O140" s="121">
        <v>0</v>
      </c>
      <c r="P140" s="121">
        <f>O140*H140</f>
        <v>0</v>
      </c>
      <c r="Q140" s="121">
        <v>0</v>
      </c>
      <c r="R140" s="122">
        <f>Q140*H140</f>
        <v>0</v>
      </c>
      <c r="S140" s="25"/>
      <c r="T140" s="25"/>
      <c r="U140" s="25"/>
      <c r="V140" s="25"/>
      <c r="W140" s="25"/>
      <c r="X140" s="25"/>
      <c r="Y140" s="25"/>
      <c r="Z140" s="25"/>
      <c r="AA140" s="25"/>
      <c r="AB140" s="25"/>
      <c r="AC140" s="25"/>
      <c r="AP140" s="123" t="s">
        <v>143</v>
      </c>
      <c r="AR140" s="123" t="s">
        <v>145</v>
      </c>
      <c r="AS140" s="123" t="s">
        <v>67</v>
      </c>
      <c r="AW140" s="14" t="s">
        <v>144</v>
      </c>
      <c r="BC140" s="124" t="e">
        <f>IF(L140="základní",#REF!,0)</f>
        <v>#REF!</v>
      </c>
      <c r="BD140" s="124">
        <f>IF(L140="snížená",#REF!,0)</f>
        <v>0</v>
      </c>
      <c r="BE140" s="124">
        <f>IF(L140="zákl. přenesená",#REF!,0)</f>
        <v>0</v>
      </c>
      <c r="BF140" s="124">
        <f>IF(L140="sníž. přenesená",#REF!,0)</f>
        <v>0</v>
      </c>
      <c r="BG140" s="124">
        <f>IF(L140="nulová",#REF!,0)</f>
        <v>0</v>
      </c>
      <c r="BH140" s="14" t="s">
        <v>65</v>
      </c>
      <c r="BI140" s="124" t="e">
        <f>ROUND(#REF!*H140,2)</f>
        <v>#REF!</v>
      </c>
      <c r="BJ140" s="14" t="s">
        <v>143</v>
      </c>
      <c r="BK140" s="123" t="s">
        <v>1547</v>
      </c>
    </row>
    <row r="141" spans="1:63" s="2" customFormat="1" ht="24.2" customHeight="1" x14ac:dyDescent="0.2">
      <c r="A141" s="25"/>
      <c r="B141" s="112"/>
      <c r="C141" s="113" t="s">
        <v>191</v>
      </c>
      <c r="D141" s="113" t="s">
        <v>145</v>
      </c>
      <c r="E141" s="114" t="s">
        <v>219</v>
      </c>
      <c r="F141" s="115" t="s">
        <v>220</v>
      </c>
      <c r="G141" s="116" t="s">
        <v>212</v>
      </c>
      <c r="H141" s="117">
        <v>47.207999999999998</v>
      </c>
      <c r="I141" s="118"/>
      <c r="J141" s="26"/>
      <c r="K141" s="119" t="s">
        <v>1</v>
      </c>
      <c r="L141" s="120" t="s">
        <v>37</v>
      </c>
      <c r="M141" s="121">
        <v>0.125</v>
      </c>
      <c r="N141" s="121">
        <f>M141*H141</f>
        <v>5.9009999999999998</v>
      </c>
      <c r="O141" s="121">
        <v>0</v>
      </c>
      <c r="P141" s="121">
        <f>O141*H141</f>
        <v>0</v>
      </c>
      <c r="Q141" s="121">
        <v>0</v>
      </c>
      <c r="R141" s="122">
        <f>Q141*H141</f>
        <v>0</v>
      </c>
      <c r="S141" s="25"/>
      <c r="T141" s="25"/>
      <c r="U141" s="25"/>
      <c r="V141" s="25"/>
      <c r="W141" s="25"/>
      <c r="X141" s="25"/>
      <c r="Y141" s="25"/>
      <c r="Z141" s="25"/>
      <c r="AA141" s="25"/>
      <c r="AB141" s="25"/>
      <c r="AC141" s="25"/>
      <c r="AP141" s="123" t="s">
        <v>143</v>
      </c>
      <c r="AR141" s="123" t="s">
        <v>145</v>
      </c>
      <c r="AS141" s="123" t="s">
        <v>67</v>
      </c>
      <c r="AW141" s="14" t="s">
        <v>144</v>
      </c>
      <c r="BC141" s="124" t="e">
        <f>IF(L141="základní",#REF!,0)</f>
        <v>#REF!</v>
      </c>
      <c r="BD141" s="124">
        <f>IF(L141="snížená",#REF!,0)</f>
        <v>0</v>
      </c>
      <c r="BE141" s="124">
        <f>IF(L141="zákl. přenesená",#REF!,0)</f>
        <v>0</v>
      </c>
      <c r="BF141" s="124">
        <f>IF(L141="sníž. přenesená",#REF!,0)</f>
        <v>0</v>
      </c>
      <c r="BG141" s="124">
        <f>IF(L141="nulová",#REF!,0)</f>
        <v>0</v>
      </c>
      <c r="BH141" s="14" t="s">
        <v>65</v>
      </c>
      <c r="BI141" s="124" t="e">
        <f>ROUND(#REF!*H141,2)</f>
        <v>#REF!</v>
      </c>
      <c r="BJ141" s="14" t="s">
        <v>143</v>
      </c>
      <c r="BK141" s="123" t="s">
        <v>1548</v>
      </c>
    </row>
    <row r="142" spans="1:63" s="2" customFormat="1" ht="24.2" customHeight="1" x14ac:dyDescent="0.2">
      <c r="A142" s="25"/>
      <c r="B142" s="112"/>
      <c r="C142" s="113" t="s">
        <v>195</v>
      </c>
      <c r="D142" s="113" t="s">
        <v>145</v>
      </c>
      <c r="E142" s="114" t="s">
        <v>223</v>
      </c>
      <c r="F142" s="115" t="s">
        <v>224</v>
      </c>
      <c r="G142" s="116" t="s">
        <v>212</v>
      </c>
      <c r="H142" s="117">
        <v>896.952</v>
      </c>
      <c r="I142" s="118"/>
      <c r="J142" s="26"/>
      <c r="K142" s="119" t="s">
        <v>1</v>
      </c>
      <c r="L142" s="120" t="s">
        <v>37</v>
      </c>
      <c r="M142" s="121">
        <v>6.0000000000000001E-3</v>
      </c>
      <c r="N142" s="121">
        <f>M142*H142</f>
        <v>5.3817120000000003</v>
      </c>
      <c r="O142" s="121">
        <v>0</v>
      </c>
      <c r="P142" s="121">
        <f>O142*H142</f>
        <v>0</v>
      </c>
      <c r="Q142" s="121">
        <v>0</v>
      </c>
      <c r="R142" s="122">
        <f>Q142*H142</f>
        <v>0</v>
      </c>
      <c r="S142" s="25"/>
      <c r="T142" s="25"/>
      <c r="U142" s="25"/>
      <c r="V142" s="25"/>
      <c r="W142" s="25"/>
      <c r="X142" s="25"/>
      <c r="Y142" s="25"/>
      <c r="Z142" s="25"/>
      <c r="AA142" s="25"/>
      <c r="AB142" s="25"/>
      <c r="AC142" s="25"/>
      <c r="AP142" s="123" t="s">
        <v>143</v>
      </c>
      <c r="AR142" s="123" t="s">
        <v>145</v>
      </c>
      <c r="AS142" s="123" t="s">
        <v>67</v>
      </c>
      <c r="AW142" s="14" t="s">
        <v>144</v>
      </c>
      <c r="BC142" s="124" t="e">
        <f>IF(L142="základní",#REF!,0)</f>
        <v>#REF!</v>
      </c>
      <c r="BD142" s="124">
        <f>IF(L142="snížená",#REF!,0)</f>
        <v>0</v>
      </c>
      <c r="BE142" s="124">
        <f>IF(L142="zákl. přenesená",#REF!,0)</f>
        <v>0</v>
      </c>
      <c r="BF142" s="124">
        <f>IF(L142="sníž. přenesená",#REF!,0)</f>
        <v>0</v>
      </c>
      <c r="BG142" s="124">
        <f>IF(L142="nulová",#REF!,0)</f>
        <v>0</v>
      </c>
      <c r="BH142" s="14" t="s">
        <v>65</v>
      </c>
      <c r="BI142" s="124" t="e">
        <f>ROUND(#REF!*H142,2)</f>
        <v>#REF!</v>
      </c>
      <c r="BJ142" s="14" t="s">
        <v>143</v>
      </c>
      <c r="BK142" s="123" t="s">
        <v>1549</v>
      </c>
    </row>
    <row r="143" spans="1:63" s="2" customFormat="1" ht="24.2" customHeight="1" x14ac:dyDescent="0.2">
      <c r="A143" s="25"/>
      <c r="B143" s="112"/>
      <c r="C143" s="113" t="s">
        <v>200</v>
      </c>
      <c r="D143" s="113" t="s">
        <v>145</v>
      </c>
      <c r="E143" s="114" t="s">
        <v>1550</v>
      </c>
      <c r="F143" s="115" t="s">
        <v>1551</v>
      </c>
      <c r="G143" s="116" t="s">
        <v>212</v>
      </c>
      <c r="H143" s="117">
        <v>39.81</v>
      </c>
      <c r="I143" s="118"/>
      <c r="J143" s="26"/>
      <c r="K143" s="119" t="s">
        <v>1</v>
      </c>
      <c r="L143" s="120" t="s">
        <v>37</v>
      </c>
      <c r="M143" s="121">
        <v>0</v>
      </c>
      <c r="N143" s="121">
        <f>M143*H143</f>
        <v>0</v>
      </c>
      <c r="O143" s="121">
        <v>0</v>
      </c>
      <c r="P143" s="121">
        <f>O143*H143</f>
        <v>0</v>
      </c>
      <c r="Q143" s="121">
        <v>0</v>
      </c>
      <c r="R143" s="122">
        <f>Q143*H143</f>
        <v>0</v>
      </c>
      <c r="S143" s="25"/>
      <c r="T143" s="25"/>
      <c r="U143" s="25"/>
      <c r="V143" s="25"/>
      <c r="W143" s="25"/>
      <c r="X143" s="25"/>
      <c r="Y143" s="25"/>
      <c r="Z143" s="25"/>
      <c r="AA143" s="25"/>
      <c r="AB143" s="25"/>
      <c r="AC143" s="25"/>
      <c r="AP143" s="123" t="s">
        <v>143</v>
      </c>
      <c r="AR143" s="123" t="s">
        <v>145</v>
      </c>
      <c r="AS143" s="123" t="s">
        <v>67</v>
      </c>
      <c r="AW143" s="14" t="s">
        <v>144</v>
      </c>
      <c r="BC143" s="124" t="e">
        <f>IF(L143="základní",#REF!,0)</f>
        <v>#REF!</v>
      </c>
      <c r="BD143" s="124">
        <f>IF(L143="snížená",#REF!,0)</f>
        <v>0</v>
      </c>
      <c r="BE143" s="124">
        <f>IF(L143="zákl. přenesená",#REF!,0)</f>
        <v>0</v>
      </c>
      <c r="BF143" s="124">
        <f>IF(L143="sníž. přenesená",#REF!,0)</f>
        <v>0</v>
      </c>
      <c r="BG143" s="124">
        <f>IF(L143="nulová",#REF!,0)</f>
        <v>0</v>
      </c>
      <c r="BH143" s="14" t="s">
        <v>65</v>
      </c>
      <c r="BI143" s="124" t="e">
        <f>ROUND(#REF!*H143,2)</f>
        <v>#REF!</v>
      </c>
      <c r="BJ143" s="14" t="s">
        <v>143</v>
      </c>
      <c r="BK143" s="123" t="s">
        <v>1552</v>
      </c>
    </row>
    <row r="144" spans="1:63" s="2" customFormat="1" ht="33" customHeight="1" x14ac:dyDescent="0.2">
      <c r="A144" s="25"/>
      <c r="B144" s="112"/>
      <c r="C144" s="113" t="s">
        <v>204</v>
      </c>
      <c r="D144" s="113" t="s">
        <v>145</v>
      </c>
      <c r="E144" s="114" t="s">
        <v>829</v>
      </c>
      <c r="F144" s="115" t="s">
        <v>830</v>
      </c>
      <c r="G144" s="116" t="s">
        <v>212</v>
      </c>
      <c r="H144" s="117">
        <v>7.3979999999999997</v>
      </c>
      <c r="I144" s="118"/>
      <c r="J144" s="26"/>
      <c r="K144" s="119" t="s">
        <v>1</v>
      </c>
      <c r="L144" s="120" t="s">
        <v>37</v>
      </c>
      <c r="M144" s="121">
        <v>0</v>
      </c>
      <c r="N144" s="121">
        <f>M144*H144</f>
        <v>0</v>
      </c>
      <c r="O144" s="121">
        <v>0</v>
      </c>
      <c r="P144" s="121">
        <f>O144*H144</f>
        <v>0</v>
      </c>
      <c r="Q144" s="121">
        <v>0</v>
      </c>
      <c r="R144" s="122">
        <f>Q144*H144</f>
        <v>0</v>
      </c>
      <c r="S144" s="25"/>
      <c r="T144" s="25"/>
      <c r="U144" s="25"/>
      <c r="V144" s="25"/>
      <c r="W144" s="25"/>
      <c r="X144" s="25"/>
      <c r="Y144" s="25"/>
      <c r="Z144" s="25"/>
      <c r="AA144" s="25"/>
      <c r="AB144" s="25"/>
      <c r="AC144" s="25"/>
      <c r="AP144" s="123" t="s">
        <v>143</v>
      </c>
      <c r="AR144" s="123" t="s">
        <v>145</v>
      </c>
      <c r="AS144" s="123" t="s">
        <v>67</v>
      </c>
      <c r="AW144" s="14" t="s">
        <v>144</v>
      </c>
      <c r="BC144" s="124" t="e">
        <f>IF(L144="základní",#REF!,0)</f>
        <v>#REF!</v>
      </c>
      <c r="BD144" s="124">
        <f>IF(L144="snížená",#REF!,0)</f>
        <v>0</v>
      </c>
      <c r="BE144" s="124">
        <f>IF(L144="zákl. přenesená",#REF!,0)</f>
        <v>0</v>
      </c>
      <c r="BF144" s="124">
        <f>IF(L144="sníž. přenesená",#REF!,0)</f>
        <v>0</v>
      </c>
      <c r="BG144" s="124">
        <f>IF(L144="nulová",#REF!,0)</f>
        <v>0</v>
      </c>
      <c r="BH144" s="14" t="s">
        <v>65</v>
      </c>
      <c r="BI144" s="124" t="e">
        <f>ROUND(#REF!*H144,2)</f>
        <v>#REF!</v>
      </c>
      <c r="BJ144" s="14" t="s">
        <v>143</v>
      </c>
      <c r="BK144" s="123" t="s">
        <v>1553</v>
      </c>
    </row>
    <row r="145" spans="1:63" s="12" customFormat="1" ht="22.9" customHeight="1" x14ac:dyDescent="0.2">
      <c r="B145" s="103"/>
      <c r="D145" s="104" t="s">
        <v>56</v>
      </c>
      <c r="E145" s="125" t="s">
        <v>250</v>
      </c>
      <c r="F145" s="125" t="s">
        <v>251</v>
      </c>
      <c r="J145" s="103"/>
      <c r="K145" s="106"/>
      <c r="L145" s="107"/>
      <c r="M145" s="107"/>
      <c r="N145" s="108">
        <f>N146</f>
        <v>5.1555239999999998</v>
      </c>
      <c r="O145" s="107"/>
      <c r="P145" s="108">
        <f>P146</f>
        <v>0</v>
      </c>
      <c r="Q145" s="107"/>
      <c r="R145" s="109">
        <f>R146</f>
        <v>0</v>
      </c>
      <c r="AP145" s="104" t="s">
        <v>65</v>
      </c>
      <c r="AR145" s="110" t="s">
        <v>56</v>
      </c>
      <c r="AS145" s="110" t="s">
        <v>65</v>
      </c>
      <c r="AW145" s="104" t="s">
        <v>144</v>
      </c>
      <c r="BI145" s="111" t="e">
        <f>BI146</f>
        <v>#REF!</v>
      </c>
    </row>
    <row r="146" spans="1:63" s="2" customFormat="1" ht="16.5" customHeight="1" x14ac:dyDescent="0.2">
      <c r="A146" s="25"/>
      <c r="B146" s="112"/>
      <c r="C146" s="113" t="s">
        <v>8</v>
      </c>
      <c r="D146" s="113" t="s">
        <v>145</v>
      </c>
      <c r="E146" s="114" t="s">
        <v>1554</v>
      </c>
      <c r="F146" s="115" t="s">
        <v>1555</v>
      </c>
      <c r="G146" s="116" t="s">
        <v>212</v>
      </c>
      <c r="H146" s="117">
        <v>6.2039999999999997</v>
      </c>
      <c r="I146" s="118"/>
      <c r="J146" s="26"/>
      <c r="K146" s="119" t="s">
        <v>1</v>
      </c>
      <c r="L146" s="120" t="s">
        <v>37</v>
      </c>
      <c r="M146" s="121">
        <v>0.83099999999999996</v>
      </c>
      <c r="N146" s="121">
        <f>M146*H146</f>
        <v>5.1555239999999998</v>
      </c>
      <c r="O146" s="121">
        <v>0</v>
      </c>
      <c r="P146" s="121">
        <f>O146*H146</f>
        <v>0</v>
      </c>
      <c r="Q146" s="121">
        <v>0</v>
      </c>
      <c r="R146" s="122">
        <f>Q146*H146</f>
        <v>0</v>
      </c>
      <c r="S146" s="25"/>
      <c r="T146" s="25"/>
      <c r="U146" s="25"/>
      <c r="V146" s="25"/>
      <c r="W146" s="25"/>
      <c r="X146" s="25"/>
      <c r="Y146" s="25"/>
      <c r="Z146" s="25"/>
      <c r="AA146" s="25"/>
      <c r="AB146" s="25"/>
      <c r="AC146" s="25"/>
      <c r="AP146" s="123" t="s">
        <v>143</v>
      </c>
      <c r="AR146" s="123" t="s">
        <v>145</v>
      </c>
      <c r="AS146" s="123" t="s">
        <v>67</v>
      </c>
      <c r="AW146" s="14" t="s">
        <v>144</v>
      </c>
      <c r="BC146" s="124" t="e">
        <f>IF(L146="základní",#REF!,0)</f>
        <v>#REF!</v>
      </c>
      <c r="BD146" s="124">
        <f>IF(L146="snížená",#REF!,0)</f>
        <v>0</v>
      </c>
      <c r="BE146" s="124">
        <f>IF(L146="zákl. přenesená",#REF!,0)</f>
        <v>0</v>
      </c>
      <c r="BF146" s="124">
        <f>IF(L146="sníž. přenesená",#REF!,0)</f>
        <v>0</v>
      </c>
      <c r="BG146" s="124">
        <f>IF(L146="nulová",#REF!,0)</f>
        <v>0</v>
      </c>
      <c r="BH146" s="14" t="s">
        <v>65</v>
      </c>
      <c r="BI146" s="124" t="e">
        <f>ROUND(#REF!*H146,2)</f>
        <v>#REF!</v>
      </c>
      <c r="BJ146" s="14" t="s">
        <v>143</v>
      </c>
      <c r="BK146" s="123" t="s">
        <v>1556</v>
      </c>
    </row>
    <row r="147" spans="1:63" s="12" customFormat="1" ht="25.9" customHeight="1" x14ac:dyDescent="0.2">
      <c r="B147" s="103"/>
      <c r="D147" s="104" t="s">
        <v>56</v>
      </c>
      <c r="E147" s="105" t="s">
        <v>256</v>
      </c>
      <c r="F147" s="105" t="s">
        <v>257</v>
      </c>
      <c r="J147" s="103"/>
      <c r="K147" s="106"/>
      <c r="L147" s="107"/>
      <c r="M147" s="107"/>
      <c r="N147" s="108">
        <f>N148+N156+N159+N162</f>
        <v>82.157227999999989</v>
      </c>
      <c r="O147" s="107"/>
      <c r="P147" s="108">
        <f>P148+P156+P159+P162</f>
        <v>0.56472810000000007</v>
      </c>
      <c r="Q147" s="107"/>
      <c r="R147" s="109">
        <f>R148+R156+R159+R162</f>
        <v>1.5394E-3</v>
      </c>
      <c r="AP147" s="104" t="s">
        <v>67</v>
      </c>
      <c r="AR147" s="110" t="s">
        <v>56</v>
      </c>
      <c r="AS147" s="110" t="s">
        <v>57</v>
      </c>
      <c r="AW147" s="104" t="s">
        <v>144</v>
      </c>
      <c r="BI147" s="111" t="e">
        <f>BI148+BI156+BI159+BI162</f>
        <v>#REF!</v>
      </c>
    </row>
    <row r="148" spans="1:63" s="12" customFormat="1" ht="22.9" customHeight="1" x14ac:dyDescent="0.2">
      <c r="B148" s="103"/>
      <c r="D148" s="104" t="s">
        <v>56</v>
      </c>
      <c r="E148" s="125" t="s">
        <v>1557</v>
      </c>
      <c r="F148" s="125" t="s">
        <v>1558</v>
      </c>
      <c r="J148" s="103"/>
      <c r="K148" s="106"/>
      <c r="L148" s="107"/>
      <c r="M148" s="107"/>
      <c r="N148" s="108">
        <f>SUM(N149:N155)</f>
        <v>5.6486839999999994</v>
      </c>
      <c r="O148" s="107"/>
      <c r="P148" s="108">
        <f>SUM(P149:P155)</f>
        <v>2.6804880000000003E-2</v>
      </c>
      <c r="Q148" s="107"/>
      <c r="R148" s="109">
        <f>SUM(R149:R155)</f>
        <v>1.5394E-3</v>
      </c>
      <c r="AP148" s="104" t="s">
        <v>67</v>
      </c>
      <c r="AR148" s="110" t="s">
        <v>56</v>
      </c>
      <c r="AS148" s="110" t="s">
        <v>65</v>
      </c>
      <c r="AW148" s="104" t="s">
        <v>144</v>
      </c>
      <c r="BI148" s="111" t="e">
        <f>SUM(BI149:BI155)</f>
        <v>#REF!</v>
      </c>
    </row>
    <row r="149" spans="1:63" s="2" customFormat="1" ht="16.5" customHeight="1" x14ac:dyDescent="0.2">
      <c r="A149" s="25"/>
      <c r="B149" s="112"/>
      <c r="C149" s="113" t="s">
        <v>214</v>
      </c>
      <c r="D149" s="113" t="s">
        <v>145</v>
      </c>
      <c r="E149" s="114" t="s">
        <v>1559</v>
      </c>
      <c r="F149" s="115" t="s">
        <v>1560</v>
      </c>
      <c r="G149" s="116" t="s">
        <v>169</v>
      </c>
      <c r="H149" s="117">
        <v>0.71599999999999997</v>
      </c>
      <c r="I149" s="118"/>
      <c r="J149" s="26"/>
      <c r="K149" s="119" t="s">
        <v>1</v>
      </c>
      <c r="L149" s="120" t="s">
        <v>37</v>
      </c>
      <c r="M149" s="121">
        <v>0.03</v>
      </c>
      <c r="N149" s="121">
        <f t="shared" ref="N149:N155" si="3">M149*H149</f>
        <v>2.1479999999999999E-2</v>
      </c>
      <c r="O149" s="121">
        <v>1.1E-4</v>
      </c>
      <c r="P149" s="121">
        <f t="shared" ref="P149:P155" si="4">O149*H149</f>
        <v>7.8759999999999998E-5</v>
      </c>
      <c r="Q149" s="121">
        <v>2.15E-3</v>
      </c>
      <c r="R149" s="122">
        <f t="shared" ref="R149:R155" si="5">Q149*H149</f>
        <v>1.5394E-3</v>
      </c>
      <c r="S149" s="25"/>
      <c r="T149" s="25"/>
      <c r="U149" s="25"/>
      <c r="V149" s="25"/>
      <c r="W149" s="25"/>
      <c r="X149" s="25"/>
      <c r="Y149" s="25"/>
      <c r="Z149" s="25"/>
      <c r="AA149" s="25"/>
      <c r="AB149" s="25"/>
      <c r="AC149" s="25"/>
      <c r="AP149" s="123" t="s">
        <v>214</v>
      </c>
      <c r="AR149" s="123" t="s">
        <v>145</v>
      </c>
      <c r="AS149" s="123" t="s">
        <v>67</v>
      </c>
      <c r="AW149" s="14" t="s">
        <v>144</v>
      </c>
      <c r="BC149" s="124" t="e">
        <f>IF(L149="základní",#REF!,0)</f>
        <v>#REF!</v>
      </c>
      <c r="BD149" s="124">
        <f>IF(L149="snížená",#REF!,0)</f>
        <v>0</v>
      </c>
      <c r="BE149" s="124">
        <f>IF(L149="zákl. přenesená",#REF!,0)</f>
        <v>0</v>
      </c>
      <c r="BF149" s="124">
        <f>IF(L149="sníž. přenesená",#REF!,0)</f>
        <v>0</v>
      </c>
      <c r="BG149" s="124">
        <f>IF(L149="nulová",#REF!,0)</f>
        <v>0</v>
      </c>
      <c r="BH149" s="14" t="s">
        <v>65</v>
      </c>
      <c r="BI149" s="124" t="e">
        <f>ROUND(#REF!*H149,2)</f>
        <v>#REF!</v>
      </c>
      <c r="BJ149" s="14" t="s">
        <v>214</v>
      </c>
      <c r="BK149" s="123" t="s">
        <v>1561</v>
      </c>
    </row>
    <row r="150" spans="1:63" s="2" customFormat="1" ht="24.2" customHeight="1" x14ac:dyDescent="0.2">
      <c r="A150" s="25"/>
      <c r="B150" s="112"/>
      <c r="C150" s="113" t="s">
        <v>218</v>
      </c>
      <c r="D150" s="113" t="s">
        <v>145</v>
      </c>
      <c r="E150" s="114" t="s">
        <v>1562</v>
      </c>
      <c r="F150" s="115" t="s">
        <v>1563</v>
      </c>
      <c r="G150" s="116" t="s">
        <v>169</v>
      </c>
      <c r="H150" s="117">
        <v>0.71599999999999997</v>
      </c>
      <c r="I150" s="118"/>
      <c r="J150" s="26"/>
      <c r="K150" s="119" t="s">
        <v>1</v>
      </c>
      <c r="L150" s="120" t="s">
        <v>37</v>
      </c>
      <c r="M150" s="121">
        <v>0</v>
      </c>
      <c r="N150" s="121">
        <f t="shared" si="3"/>
        <v>0</v>
      </c>
      <c r="O150" s="121">
        <v>0</v>
      </c>
      <c r="P150" s="121">
        <f t="shared" si="4"/>
        <v>0</v>
      </c>
      <c r="Q150" s="121">
        <v>0</v>
      </c>
      <c r="R150" s="122">
        <f t="shared" si="5"/>
        <v>0</v>
      </c>
      <c r="S150" s="25"/>
      <c r="T150" s="25"/>
      <c r="U150" s="25"/>
      <c r="V150" s="25"/>
      <c r="W150" s="25"/>
      <c r="X150" s="25"/>
      <c r="Y150" s="25"/>
      <c r="Z150" s="25"/>
      <c r="AA150" s="25"/>
      <c r="AB150" s="25"/>
      <c r="AC150" s="25"/>
      <c r="AP150" s="123" t="s">
        <v>214</v>
      </c>
      <c r="AR150" s="123" t="s">
        <v>145</v>
      </c>
      <c r="AS150" s="123" t="s">
        <v>67</v>
      </c>
      <c r="AW150" s="14" t="s">
        <v>144</v>
      </c>
      <c r="BC150" s="124" t="e">
        <f>IF(L150="základní",#REF!,0)</f>
        <v>#REF!</v>
      </c>
      <c r="BD150" s="124">
        <f>IF(L150="snížená",#REF!,0)</f>
        <v>0</v>
      </c>
      <c r="BE150" s="124">
        <f>IF(L150="zákl. přenesená",#REF!,0)</f>
        <v>0</v>
      </c>
      <c r="BF150" s="124">
        <f>IF(L150="sníž. přenesená",#REF!,0)</f>
        <v>0</v>
      </c>
      <c r="BG150" s="124">
        <f>IF(L150="nulová",#REF!,0)</f>
        <v>0</v>
      </c>
      <c r="BH150" s="14" t="s">
        <v>65</v>
      </c>
      <c r="BI150" s="124" t="e">
        <f>ROUND(#REF!*H150,2)</f>
        <v>#REF!</v>
      </c>
      <c r="BJ150" s="14" t="s">
        <v>214</v>
      </c>
      <c r="BK150" s="123" t="s">
        <v>1564</v>
      </c>
    </row>
    <row r="151" spans="1:63" s="2" customFormat="1" ht="21.75" customHeight="1" x14ac:dyDescent="0.2">
      <c r="A151" s="25"/>
      <c r="B151" s="112"/>
      <c r="C151" s="113" t="s">
        <v>222</v>
      </c>
      <c r="D151" s="113" t="s">
        <v>145</v>
      </c>
      <c r="E151" s="114" t="s">
        <v>1565</v>
      </c>
      <c r="F151" s="115" t="s">
        <v>1566</v>
      </c>
      <c r="G151" s="116" t="s">
        <v>198</v>
      </c>
      <c r="H151" s="117">
        <v>17.904</v>
      </c>
      <c r="I151" s="118"/>
      <c r="J151" s="26"/>
      <c r="K151" s="119" t="s">
        <v>1</v>
      </c>
      <c r="L151" s="120" t="s">
        <v>37</v>
      </c>
      <c r="M151" s="121">
        <v>0.219</v>
      </c>
      <c r="N151" s="121">
        <f t="shared" si="3"/>
        <v>3.920976</v>
      </c>
      <c r="O151" s="121">
        <v>1.25E-3</v>
      </c>
      <c r="P151" s="121">
        <f t="shared" si="4"/>
        <v>2.2380000000000001E-2</v>
      </c>
      <c r="Q151" s="121">
        <v>0</v>
      </c>
      <c r="R151" s="122">
        <f t="shared" si="5"/>
        <v>0</v>
      </c>
      <c r="S151" s="25"/>
      <c r="T151" s="25"/>
      <c r="U151" s="25"/>
      <c r="V151" s="25"/>
      <c r="W151" s="25"/>
      <c r="X151" s="25"/>
      <c r="Y151" s="25"/>
      <c r="Z151" s="25"/>
      <c r="AA151" s="25"/>
      <c r="AB151" s="25"/>
      <c r="AC151" s="25"/>
      <c r="AP151" s="123" t="s">
        <v>214</v>
      </c>
      <c r="AR151" s="123" t="s">
        <v>145</v>
      </c>
      <c r="AS151" s="123" t="s">
        <v>67</v>
      </c>
      <c r="AW151" s="14" t="s">
        <v>144</v>
      </c>
      <c r="BC151" s="124" t="e">
        <f>IF(L151="základní",#REF!,0)</f>
        <v>#REF!</v>
      </c>
      <c r="BD151" s="124">
        <f>IF(L151="snížená",#REF!,0)</f>
        <v>0</v>
      </c>
      <c r="BE151" s="124">
        <f>IF(L151="zákl. přenesená",#REF!,0)</f>
        <v>0</v>
      </c>
      <c r="BF151" s="124">
        <f>IF(L151="sníž. přenesená",#REF!,0)</f>
        <v>0</v>
      </c>
      <c r="BG151" s="124">
        <f>IF(L151="nulová",#REF!,0)</f>
        <v>0</v>
      </c>
      <c r="BH151" s="14" t="s">
        <v>65</v>
      </c>
      <c r="BI151" s="124" t="e">
        <f>ROUND(#REF!*H151,2)</f>
        <v>#REF!</v>
      </c>
      <c r="BJ151" s="14" t="s">
        <v>214</v>
      </c>
      <c r="BK151" s="123" t="s">
        <v>1567</v>
      </c>
    </row>
    <row r="152" spans="1:63" s="2" customFormat="1" ht="24.2" customHeight="1" x14ac:dyDescent="0.2">
      <c r="A152" s="25"/>
      <c r="B152" s="112"/>
      <c r="C152" s="113" t="s">
        <v>226</v>
      </c>
      <c r="D152" s="113" t="s">
        <v>145</v>
      </c>
      <c r="E152" s="114" t="s">
        <v>1568</v>
      </c>
      <c r="F152" s="115" t="s">
        <v>1569</v>
      </c>
      <c r="G152" s="116" t="s">
        <v>727</v>
      </c>
      <c r="H152" s="117">
        <v>0.71599999999999997</v>
      </c>
      <c r="I152" s="118"/>
      <c r="J152" s="26"/>
      <c r="K152" s="119" t="s">
        <v>1</v>
      </c>
      <c r="L152" s="120" t="s">
        <v>37</v>
      </c>
      <c r="M152" s="121">
        <v>0.97099999999999997</v>
      </c>
      <c r="N152" s="121">
        <f t="shared" si="3"/>
        <v>0.69523599999999997</v>
      </c>
      <c r="O152" s="121">
        <v>5.2700000000000004E-3</v>
      </c>
      <c r="P152" s="121">
        <f t="shared" si="4"/>
        <v>3.7733200000000001E-3</v>
      </c>
      <c r="Q152" s="121">
        <v>0</v>
      </c>
      <c r="R152" s="122">
        <f t="shared" si="5"/>
        <v>0</v>
      </c>
      <c r="S152" s="25"/>
      <c r="T152" s="25"/>
      <c r="U152" s="25"/>
      <c r="V152" s="25"/>
      <c r="W152" s="25"/>
      <c r="X152" s="25"/>
      <c r="Y152" s="25"/>
      <c r="Z152" s="25"/>
      <c r="AA152" s="25"/>
      <c r="AB152" s="25"/>
      <c r="AC152" s="25"/>
      <c r="AP152" s="123" t="s">
        <v>214</v>
      </c>
      <c r="AR152" s="123" t="s">
        <v>145</v>
      </c>
      <c r="AS152" s="123" t="s">
        <v>67</v>
      </c>
      <c r="AW152" s="14" t="s">
        <v>144</v>
      </c>
      <c r="BC152" s="124" t="e">
        <f>IF(L152="základní",#REF!,0)</f>
        <v>#REF!</v>
      </c>
      <c r="BD152" s="124">
        <f>IF(L152="snížená",#REF!,0)</f>
        <v>0</v>
      </c>
      <c r="BE152" s="124">
        <f>IF(L152="zákl. přenesená",#REF!,0)</f>
        <v>0</v>
      </c>
      <c r="BF152" s="124">
        <f>IF(L152="sníž. přenesená",#REF!,0)</f>
        <v>0</v>
      </c>
      <c r="BG152" s="124">
        <f>IF(L152="nulová",#REF!,0)</f>
        <v>0</v>
      </c>
      <c r="BH152" s="14" t="s">
        <v>65</v>
      </c>
      <c r="BI152" s="124" t="e">
        <f>ROUND(#REF!*H152,2)</f>
        <v>#REF!</v>
      </c>
      <c r="BJ152" s="14" t="s">
        <v>214</v>
      </c>
      <c r="BK152" s="123" t="s">
        <v>1570</v>
      </c>
    </row>
    <row r="153" spans="1:63" s="2" customFormat="1" ht="21.75" customHeight="1" x14ac:dyDescent="0.2">
      <c r="A153" s="25"/>
      <c r="B153" s="112"/>
      <c r="C153" s="113" t="s">
        <v>230</v>
      </c>
      <c r="D153" s="113" t="s">
        <v>145</v>
      </c>
      <c r="E153" s="114" t="s">
        <v>1571</v>
      </c>
      <c r="F153" s="115" t="s">
        <v>1572</v>
      </c>
      <c r="G153" s="116" t="s">
        <v>169</v>
      </c>
      <c r="H153" s="117">
        <v>0.71599999999999997</v>
      </c>
      <c r="I153" s="118"/>
      <c r="J153" s="26"/>
      <c r="K153" s="119" t="s">
        <v>1</v>
      </c>
      <c r="L153" s="120" t="s">
        <v>37</v>
      </c>
      <c r="M153" s="121">
        <v>0.41199999999999998</v>
      </c>
      <c r="N153" s="121">
        <f t="shared" si="3"/>
        <v>0.29499199999999998</v>
      </c>
      <c r="O153" s="121">
        <v>8.0000000000000004E-4</v>
      </c>
      <c r="P153" s="121">
        <f t="shared" si="4"/>
        <v>5.7280000000000005E-4</v>
      </c>
      <c r="Q153" s="121">
        <v>0</v>
      </c>
      <c r="R153" s="122">
        <f t="shared" si="5"/>
        <v>0</v>
      </c>
      <c r="S153" s="25"/>
      <c r="T153" s="25"/>
      <c r="U153" s="25"/>
      <c r="V153" s="25"/>
      <c r="W153" s="25"/>
      <c r="X153" s="25"/>
      <c r="Y153" s="25"/>
      <c r="Z153" s="25"/>
      <c r="AA153" s="25"/>
      <c r="AB153" s="25"/>
      <c r="AC153" s="25"/>
      <c r="AP153" s="123" t="s">
        <v>214</v>
      </c>
      <c r="AR153" s="123" t="s">
        <v>145</v>
      </c>
      <c r="AS153" s="123" t="s">
        <v>67</v>
      </c>
      <c r="AW153" s="14" t="s">
        <v>144</v>
      </c>
      <c r="BC153" s="124" t="e">
        <f>IF(L153="základní",#REF!,0)</f>
        <v>#REF!</v>
      </c>
      <c r="BD153" s="124">
        <f>IF(L153="snížená",#REF!,0)</f>
        <v>0</v>
      </c>
      <c r="BE153" s="124">
        <f>IF(L153="zákl. přenesená",#REF!,0)</f>
        <v>0</v>
      </c>
      <c r="BF153" s="124">
        <f>IF(L153="sníž. přenesená",#REF!,0)</f>
        <v>0</v>
      </c>
      <c r="BG153" s="124">
        <f>IF(L153="nulová",#REF!,0)</f>
        <v>0</v>
      </c>
      <c r="BH153" s="14" t="s">
        <v>65</v>
      </c>
      <c r="BI153" s="124" t="e">
        <f>ROUND(#REF!*H153,2)</f>
        <v>#REF!</v>
      </c>
      <c r="BJ153" s="14" t="s">
        <v>214</v>
      </c>
      <c r="BK153" s="123" t="s">
        <v>1573</v>
      </c>
    </row>
    <row r="154" spans="1:63" s="2" customFormat="1" ht="16.5" customHeight="1" x14ac:dyDescent="0.2">
      <c r="A154" s="25"/>
      <c r="B154" s="112"/>
      <c r="C154" s="113" t="s">
        <v>7</v>
      </c>
      <c r="D154" s="113" t="s">
        <v>145</v>
      </c>
      <c r="E154" s="114" t="s">
        <v>1574</v>
      </c>
      <c r="F154" s="115" t="s">
        <v>1575</v>
      </c>
      <c r="G154" s="116" t="s">
        <v>169</v>
      </c>
      <c r="H154" s="117">
        <v>0.71599999999999997</v>
      </c>
      <c r="I154" s="118"/>
      <c r="J154" s="26"/>
      <c r="K154" s="119" t="s">
        <v>1</v>
      </c>
      <c r="L154" s="120" t="s">
        <v>37</v>
      </c>
      <c r="M154" s="121">
        <v>1</v>
      </c>
      <c r="N154" s="121">
        <f t="shared" si="3"/>
        <v>0.71599999999999997</v>
      </c>
      <c r="O154" s="121">
        <v>0</v>
      </c>
      <c r="P154" s="121">
        <f t="shared" si="4"/>
        <v>0</v>
      </c>
      <c r="Q154" s="121">
        <v>0</v>
      </c>
      <c r="R154" s="122">
        <f t="shared" si="5"/>
        <v>0</v>
      </c>
      <c r="S154" s="25"/>
      <c r="T154" s="25"/>
      <c r="U154" s="25"/>
      <c r="V154" s="25"/>
      <c r="W154" s="25"/>
      <c r="X154" s="25"/>
      <c r="Y154" s="25"/>
      <c r="Z154" s="25"/>
      <c r="AA154" s="25"/>
      <c r="AB154" s="25"/>
      <c r="AC154" s="25"/>
      <c r="AP154" s="123" t="s">
        <v>214</v>
      </c>
      <c r="AR154" s="123" t="s">
        <v>145</v>
      </c>
      <c r="AS154" s="123" t="s">
        <v>67</v>
      </c>
      <c r="AW154" s="14" t="s">
        <v>144</v>
      </c>
      <c r="BC154" s="124" t="e">
        <f>IF(L154="základní",#REF!,0)</f>
        <v>#REF!</v>
      </c>
      <c r="BD154" s="124">
        <f>IF(L154="snížená",#REF!,0)</f>
        <v>0</v>
      </c>
      <c r="BE154" s="124">
        <f>IF(L154="zákl. přenesená",#REF!,0)</f>
        <v>0</v>
      </c>
      <c r="BF154" s="124">
        <f>IF(L154="sníž. přenesená",#REF!,0)</f>
        <v>0</v>
      </c>
      <c r="BG154" s="124">
        <f>IF(L154="nulová",#REF!,0)</f>
        <v>0</v>
      </c>
      <c r="BH154" s="14" t="s">
        <v>65</v>
      </c>
      <c r="BI154" s="124" t="e">
        <f>ROUND(#REF!*H154,2)</f>
        <v>#REF!</v>
      </c>
      <c r="BJ154" s="14" t="s">
        <v>214</v>
      </c>
      <c r="BK154" s="123" t="s">
        <v>1576</v>
      </c>
    </row>
    <row r="155" spans="1:63" s="2" customFormat="1" ht="24.2" customHeight="1" x14ac:dyDescent="0.2">
      <c r="A155" s="25"/>
      <c r="B155" s="112"/>
      <c r="C155" s="113" t="s">
        <v>237</v>
      </c>
      <c r="D155" s="113" t="s">
        <v>145</v>
      </c>
      <c r="E155" s="114" t="s">
        <v>1577</v>
      </c>
      <c r="F155" s="115" t="s">
        <v>1578</v>
      </c>
      <c r="G155" s="116" t="s">
        <v>339</v>
      </c>
      <c r="H155" s="117">
        <v>315.43700000000001</v>
      </c>
      <c r="I155" s="118"/>
      <c r="J155" s="26"/>
      <c r="K155" s="119" t="s">
        <v>1</v>
      </c>
      <c r="L155" s="120" t="s">
        <v>37</v>
      </c>
      <c r="M155" s="121">
        <v>0</v>
      </c>
      <c r="N155" s="121">
        <f t="shared" si="3"/>
        <v>0</v>
      </c>
      <c r="O155" s="121">
        <v>0</v>
      </c>
      <c r="P155" s="121">
        <f t="shared" si="4"/>
        <v>0</v>
      </c>
      <c r="Q155" s="121">
        <v>0</v>
      </c>
      <c r="R155" s="122">
        <f t="shared" si="5"/>
        <v>0</v>
      </c>
      <c r="S155" s="25"/>
      <c r="T155" s="25"/>
      <c r="U155" s="25"/>
      <c r="V155" s="25"/>
      <c r="W155" s="25"/>
      <c r="X155" s="25"/>
      <c r="Y155" s="25"/>
      <c r="Z155" s="25"/>
      <c r="AA155" s="25"/>
      <c r="AB155" s="25"/>
      <c r="AC155" s="25"/>
      <c r="AP155" s="123" t="s">
        <v>214</v>
      </c>
      <c r="AR155" s="123" t="s">
        <v>145</v>
      </c>
      <c r="AS155" s="123" t="s">
        <v>67</v>
      </c>
      <c r="AW155" s="14" t="s">
        <v>144</v>
      </c>
      <c r="BC155" s="124" t="e">
        <f>IF(L155="základní",#REF!,0)</f>
        <v>#REF!</v>
      </c>
      <c r="BD155" s="124">
        <f>IF(L155="snížená",#REF!,0)</f>
        <v>0</v>
      </c>
      <c r="BE155" s="124">
        <f>IF(L155="zákl. přenesená",#REF!,0)</f>
        <v>0</v>
      </c>
      <c r="BF155" s="124">
        <f>IF(L155="sníž. přenesená",#REF!,0)</f>
        <v>0</v>
      </c>
      <c r="BG155" s="124">
        <f>IF(L155="nulová",#REF!,0)</f>
        <v>0</v>
      </c>
      <c r="BH155" s="14" t="s">
        <v>65</v>
      </c>
      <c r="BI155" s="124" t="e">
        <f>ROUND(#REF!*H155,2)</f>
        <v>#REF!</v>
      </c>
      <c r="BJ155" s="14" t="s">
        <v>214</v>
      </c>
      <c r="BK155" s="123" t="s">
        <v>1579</v>
      </c>
    </row>
    <row r="156" spans="1:63" s="12" customFormat="1" ht="22.9" customHeight="1" x14ac:dyDescent="0.2">
      <c r="B156" s="103"/>
      <c r="D156" s="104" t="s">
        <v>56</v>
      </c>
      <c r="E156" s="125" t="s">
        <v>1580</v>
      </c>
      <c r="F156" s="125" t="s">
        <v>1581</v>
      </c>
      <c r="J156" s="103"/>
      <c r="K156" s="106"/>
      <c r="L156" s="107"/>
      <c r="M156" s="107"/>
      <c r="N156" s="108">
        <f>SUM(N157:N158)</f>
        <v>2.8947880000000001</v>
      </c>
      <c r="O156" s="107"/>
      <c r="P156" s="108">
        <f>SUM(P157:P158)</f>
        <v>2.6699639999999997E-2</v>
      </c>
      <c r="Q156" s="107"/>
      <c r="R156" s="109">
        <f>SUM(R157:R158)</f>
        <v>0</v>
      </c>
      <c r="AP156" s="104" t="s">
        <v>67</v>
      </c>
      <c r="AR156" s="110" t="s">
        <v>56</v>
      </c>
      <c r="AS156" s="110" t="s">
        <v>65</v>
      </c>
      <c r="AW156" s="104" t="s">
        <v>144</v>
      </c>
      <c r="BI156" s="111" t="e">
        <f>SUM(BI157:BI158)</f>
        <v>#REF!</v>
      </c>
    </row>
    <row r="157" spans="1:63" s="2" customFormat="1" ht="24.2" customHeight="1" x14ac:dyDescent="0.2">
      <c r="A157" s="25"/>
      <c r="B157" s="112"/>
      <c r="C157" s="113" t="s">
        <v>241</v>
      </c>
      <c r="D157" s="113" t="s">
        <v>145</v>
      </c>
      <c r="E157" s="114" t="s">
        <v>1582</v>
      </c>
      <c r="F157" s="115" t="s">
        <v>1583</v>
      </c>
      <c r="G157" s="116" t="s">
        <v>727</v>
      </c>
      <c r="H157" s="117">
        <v>0.71599999999999997</v>
      </c>
      <c r="I157" s="118"/>
      <c r="J157" s="26"/>
      <c r="K157" s="119" t="s">
        <v>1</v>
      </c>
      <c r="L157" s="120" t="s">
        <v>37</v>
      </c>
      <c r="M157" s="121">
        <v>4.0430000000000001</v>
      </c>
      <c r="N157" s="121">
        <f>M157*H157</f>
        <v>2.8947880000000001</v>
      </c>
      <c r="O157" s="121">
        <v>3.7289999999999997E-2</v>
      </c>
      <c r="P157" s="121">
        <f>O157*H157</f>
        <v>2.6699639999999997E-2</v>
      </c>
      <c r="Q157" s="121">
        <v>0</v>
      </c>
      <c r="R157" s="122">
        <f>Q157*H157</f>
        <v>0</v>
      </c>
      <c r="S157" s="25"/>
      <c r="T157" s="25"/>
      <c r="U157" s="25"/>
      <c r="V157" s="25"/>
      <c r="W157" s="25"/>
      <c r="X157" s="25"/>
      <c r="Y157" s="25"/>
      <c r="Z157" s="25"/>
      <c r="AA157" s="25"/>
      <c r="AB157" s="25"/>
      <c r="AC157" s="25"/>
      <c r="AP157" s="123" t="s">
        <v>214</v>
      </c>
      <c r="AR157" s="123" t="s">
        <v>145</v>
      </c>
      <c r="AS157" s="123" t="s">
        <v>67</v>
      </c>
      <c r="AW157" s="14" t="s">
        <v>144</v>
      </c>
      <c r="BC157" s="124" t="e">
        <f>IF(L157="základní",#REF!,0)</f>
        <v>#REF!</v>
      </c>
      <c r="BD157" s="124">
        <f>IF(L157="snížená",#REF!,0)</f>
        <v>0</v>
      </c>
      <c r="BE157" s="124">
        <f>IF(L157="zákl. přenesená",#REF!,0)</f>
        <v>0</v>
      </c>
      <c r="BF157" s="124">
        <f>IF(L157="sníž. přenesená",#REF!,0)</f>
        <v>0</v>
      </c>
      <c r="BG157" s="124">
        <f>IF(L157="nulová",#REF!,0)</f>
        <v>0</v>
      </c>
      <c r="BH157" s="14" t="s">
        <v>65</v>
      </c>
      <c r="BI157" s="124" t="e">
        <f>ROUND(#REF!*H157,2)</f>
        <v>#REF!</v>
      </c>
      <c r="BJ157" s="14" t="s">
        <v>214</v>
      </c>
      <c r="BK157" s="123" t="s">
        <v>1584</v>
      </c>
    </row>
    <row r="158" spans="1:63" s="2" customFormat="1" ht="24.2" customHeight="1" x14ac:dyDescent="0.2">
      <c r="A158" s="25"/>
      <c r="B158" s="112"/>
      <c r="C158" s="113" t="s">
        <v>246</v>
      </c>
      <c r="D158" s="113" t="s">
        <v>145</v>
      </c>
      <c r="E158" s="114" t="s">
        <v>1585</v>
      </c>
      <c r="F158" s="115" t="s">
        <v>1586</v>
      </c>
      <c r="G158" s="116" t="s">
        <v>339</v>
      </c>
      <c r="H158" s="117">
        <v>88.784000000000006</v>
      </c>
      <c r="I158" s="118"/>
      <c r="J158" s="26"/>
      <c r="K158" s="119" t="s">
        <v>1</v>
      </c>
      <c r="L158" s="120" t="s">
        <v>37</v>
      </c>
      <c r="M158" s="121">
        <v>0</v>
      </c>
      <c r="N158" s="121">
        <f>M158*H158</f>
        <v>0</v>
      </c>
      <c r="O158" s="121">
        <v>0</v>
      </c>
      <c r="P158" s="121">
        <f>O158*H158</f>
        <v>0</v>
      </c>
      <c r="Q158" s="121">
        <v>0</v>
      </c>
      <c r="R158" s="122">
        <f>Q158*H158</f>
        <v>0</v>
      </c>
      <c r="S158" s="25"/>
      <c r="T158" s="25"/>
      <c r="U158" s="25"/>
      <c r="V158" s="25"/>
      <c r="W158" s="25"/>
      <c r="X158" s="25"/>
      <c r="Y158" s="25"/>
      <c r="Z158" s="25"/>
      <c r="AA158" s="25"/>
      <c r="AB158" s="25"/>
      <c r="AC158" s="25"/>
      <c r="AP158" s="123" t="s">
        <v>214</v>
      </c>
      <c r="AR158" s="123" t="s">
        <v>145</v>
      </c>
      <c r="AS158" s="123" t="s">
        <v>67</v>
      </c>
      <c r="AW158" s="14" t="s">
        <v>144</v>
      </c>
      <c r="BC158" s="124" t="e">
        <f>IF(L158="základní",#REF!,0)</f>
        <v>#REF!</v>
      </c>
      <c r="BD158" s="124">
        <f>IF(L158="snížená",#REF!,0)</f>
        <v>0</v>
      </c>
      <c r="BE158" s="124">
        <f>IF(L158="zákl. přenesená",#REF!,0)</f>
        <v>0</v>
      </c>
      <c r="BF158" s="124">
        <f>IF(L158="sníž. přenesená",#REF!,0)</f>
        <v>0</v>
      </c>
      <c r="BG158" s="124">
        <f>IF(L158="nulová",#REF!,0)</f>
        <v>0</v>
      </c>
      <c r="BH158" s="14" t="s">
        <v>65</v>
      </c>
      <c r="BI158" s="124" t="e">
        <f>ROUND(#REF!*H158,2)</f>
        <v>#REF!</v>
      </c>
      <c r="BJ158" s="14" t="s">
        <v>214</v>
      </c>
      <c r="BK158" s="123" t="s">
        <v>1587</v>
      </c>
    </row>
    <row r="159" spans="1:63" s="12" customFormat="1" ht="22.9" customHeight="1" x14ac:dyDescent="0.2">
      <c r="B159" s="103"/>
      <c r="D159" s="104" t="s">
        <v>56</v>
      </c>
      <c r="E159" s="125" t="s">
        <v>503</v>
      </c>
      <c r="F159" s="125" t="s">
        <v>1130</v>
      </c>
      <c r="J159" s="103"/>
      <c r="K159" s="106"/>
      <c r="L159" s="107"/>
      <c r="M159" s="107"/>
      <c r="N159" s="108">
        <f>SUM(N160:N161)</f>
        <v>0</v>
      </c>
      <c r="O159" s="107"/>
      <c r="P159" s="108">
        <f>SUM(P160:P161)</f>
        <v>9.4531800000000003E-3</v>
      </c>
      <c r="Q159" s="107"/>
      <c r="R159" s="109">
        <f>SUM(R160:R161)</f>
        <v>0</v>
      </c>
      <c r="AP159" s="104" t="s">
        <v>67</v>
      </c>
      <c r="AR159" s="110" t="s">
        <v>56</v>
      </c>
      <c r="AS159" s="110" t="s">
        <v>65</v>
      </c>
      <c r="AW159" s="104" t="s">
        <v>144</v>
      </c>
      <c r="BI159" s="111" t="e">
        <f>SUM(BI160:BI161)</f>
        <v>#REF!</v>
      </c>
    </row>
    <row r="160" spans="1:63" s="2" customFormat="1" ht="16.5" customHeight="1" x14ac:dyDescent="0.2">
      <c r="A160" s="25"/>
      <c r="B160" s="112"/>
      <c r="C160" s="113" t="s">
        <v>252</v>
      </c>
      <c r="D160" s="113" t="s">
        <v>145</v>
      </c>
      <c r="E160" s="114" t="s">
        <v>1588</v>
      </c>
      <c r="F160" s="115" t="s">
        <v>1589</v>
      </c>
      <c r="G160" s="116" t="s">
        <v>178</v>
      </c>
      <c r="H160" s="117">
        <v>14.323</v>
      </c>
      <c r="I160" s="118"/>
      <c r="J160" s="26"/>
      <c r="K160" s="119" t="s">
        <v>1</v>
      </c>
      <c r="L160" s="120" t="s">
        <v>37</v>
      </c>
      <c r="M160" s="121">
        <v>0</v>
      </c>
      <c r="N160" s="121">
        <f>M160*H160</f>
        <v>0</v>
      </c>
      <c r="O160" s="121">
        <v>0</v>
      </c>
      <c r="P160" s="121">
        <f>O160*H160</f>
        <v>0</v>
      </c>
      <c r="Q160" s="121">
        <v>0</v>
      </c>
      <c r="R160" s="122">
        <f>Q160*H160</f>
        <v>0</v>
      </c>
      <c r="S160" s="25"/>
      <c r="T160" s="25"/>
      <c r="U160" s="25"/>
      <c r="V160" s="25"/>
      <c r="W160" s="25"/>
      <c r="X160" s="25"/>
      <c r="Y160" s="25"/>
      <c r="Z160" s="25"/>
      <c r="AA160" s="25"/>
      <c r="AB160" s="25"/>
      <c r="AC160" s="25"/>
      <c r="AP160" s="123" t="s">
        <v>214</v>
      </c>
      <c r="AR160" s="123" t="s">
        <v>145</v>
      </c>
      <c r="AS160" s="123" t="s">
        <v>67</v>
      </c>
      <c r="AW160" s="14" t="s">
        <v>144</v>
      </c>
      <c r="BC160" s="124" t="e">
        <f>IF(L160="základní",#REF!,0)</f>
        <v>#REF!</v>
      </c>
      <c r="BD160" s="124">
        <f>IF(L160="snížená",#REF!,0)</f>
        <v>0</v>
      </c>
      <c r="BE160" s="124">
        <f>IF(L160="zákl. přenesená",#REF!,0)</f>
        <v>0</v>
      </c>
      <c r="BF160" s="124">
        <f>IF(L160="sníž. přenesená",#REF!,0)</f>
        <v>0</v>
      </c>
      <c r="BG160" s="124">
        <f>IF(L160="nulová",#REF!,0)</f>
        <v>0</v>
      </c>
      <c r="BH160" s="14" t="s">
        <v>65</v>
      </c>
      <c r="BI160" s="124" t="e">
        <f>ROUND(#REF!*H160,2)</f>
        <v>#REF!</v>
      </c>
      <c r="BJ160" s="14" t="s">
        <v>214</v>
      </c>
      <c r="BK160" s="123" t="s">
        <v>1590</v>
      </c>
    </row>
    <row r="161" spans="1:63" s="2" customFormat="1" ht="24.2" customHeight="1" x14ac:dyDescent="0.2">
      <c r="A161" s="25"/>
      <c r="B161" s="112"/>
      <c r="C161" s="113" t="s">
        <v>260</v>
      </c>
      <c r="D161" s="113" t="s">
        <v>145</v>
      </c>
      <c r="E161" s="114" t="s">
        <v>1134</v>
      </c>
      <c r="F161" s="115" t="s">
        <v>1591</v>
      </c>
      <c r="G161" s="116" t="s">
        <v>178</v>
      </c>
      <c r="H161" s="117">
        <v>14.323</v>
      </c>
      <c r="I161" s="118"/>
      <c r="J161" s="26"/>
      <c r="K161" s="119" t="s">
        <v>1</v>
      </c>
      <c r="L161" s="120" t="s">
        <v>37</v>
      </c>
      <c r="M161" s="121">
        <v>0</v>
      </c>
      <c r="N161" s="121">
        <f>M161*H161</f>
        <v>0</v>
      </c>
      <c r="O161" s="121">
        <v>6.6E-4</v>
      </c>
      <c r="P161" s="121">
        <f>O161*H161</f>
        <v>9.4531800000000003E-3</v>
      </c>
      <c r="Q161" s="121">
        <v>0</v>
      </c>
      <c r="R161" s="122">
        <f>Q161*H161</f>
        <v>0</v>
      </c>
      <c r="S161" s="25"/>
      <c r="T161" s="25"/>
      <c r="U161" s="25"/>
      <c r="V161" s="25"/>
      <c r="W161" s="25"/>
      <c r="X161" s="25"/>
      <c r="Y161" s="25"/>
      <c r="Z161" s="25"/>
      <c r="AA161" s="25"/>
      <c r="AB161" s="25"/>
      <c r="AC161" s="25"/>
      <c r="AP161" s="123" t="s">
        <v>214</v>
      </c>
      <c r="AR161" s="123" t="s">
        <v>145</v>
      </c>
      <c r="AS161" s="123" t="s">
        <v>67</v>
      </c>
      <c r="AW161" s="14" t="s">
        <v>144</v>
      </c>
      <c r="BC161" s="124" t="e">
        <f>IF(L161="základní",#REF!,0)</f>
        <v>#REF!</v>
      </c>
      <c r="BD161" s="124">
        <f>IF(L161="snížená",#REF!,0)</f>
        <v>0</v>
      </c>
      <c r="BE161" s="124">
        <f>IF(L161="zákl. přenesená",#REF!,0)</f>
        <v>0</v>
      </c>
      <c r="BF161" s="124">
        <f>IF(L161="sníž. přenesená",#REF!,0)</f>
        <v>0</v>
      </c>
      <c r="BG161" s="124">
        <f>IF(L161="nulová",#REF!,0)</f>
        <v>0</v>
      </c>
      <c r="BH161" s="14" t="s">
        <v>65</v>
      </c>
      <c r="BI161" s="124" t="e">
        <f>ROUND(#REF!*H161,2)</f>
        <v>#REF!</v>
      </c>
      <c r="BJ161" s="14" t="s">
        <v>214</v>
      </c>
      <c r="BK161" s="123" t="s">
        <v>1592</v>
      </c>
    </row>
    <row r="162" spans="1:63" s="12" customFormat="1" ht="22.9" customHeight="1" x14ac:dyDescent="0.2">
      <c r="B162" s="103"/>
      <c r="D162" s="104" t="s">
        <v>56</v>
      </c>
      <c r="E162" s="125" t="s">
        <v>1593</v>
      </c>
      <c r="F162" s="125" t="s">
        <v>1594</v>
      </c>
      <c r="J162" s="103"/>
      <c r="K162" s="106"/>
      <c r="L162" s="107"/>
      <c r="M162" s="107"/>
      <c r="N162" s="108">
        <f>SUM(N163:N166)</f>
        <v>73.613755999999995</v>
      </c>
      <c r="O162" s="107"/>
      <c r="P162" s="108">
        <f>SUM(P163:P166)</f>
        <v>0.50177040000000006</v>
      </c>
      <c r="Q162" s="107"/>
      <c r="R162" s="109">
        <f>SUM(R163:R166)</f>
        <v>0</v>
      </c>
      <c r="AP162" s="104" t="s">
        <v>67</v>
      </c>
      <c r="AR162" s="110" t="s">
        <v>56</v>
      </c>
      <c r="AS162" s="110" t="s">
        <v>65</v>
      </c>
      <c r="AW162" s="104" t="s">
        <v>144</v>
      </c>
      <c r="BI162" s="111" t="e">
        <f>SUM(BI163:BI166)</f>
        <v>#REF!</v>
      </c>
    </row>
    <row r="163" spans="1:63" s="2" customFormat="1" ht="24.2" customHeight="1" x14ac:dyDescent="0.2">
      <c r="A163" s="25"/>
      <c r="B163" s="112"/>
      <c r="C163" s="113" t="s">
        <v>264</v>
      </c>
      <c r="D163" s="113" t="s">
        <v>145</v>
      </c>
      <c r="E163" s="114" t="s">
        <v>1595</v>
      </c>
      <c r="F163" s="115" t="s">
        <v>1596</v>
      </c>
      <c r="G163" s="116" t="s">
        <v>169</v>
      </c>
      <c r="H163" s="117">
        <v>0.71599999999999997</v>
      </c>
      <c r="I163" s="118"/>
      <c r="J163" s="26"/>
      <c r="K163" s="119" t="s">
        <v>1</v>
      </c>
      <c r="L163" s="120" t="s">
        <v>37</v>
      </c>
      <c r="M163" s="121">
        <v>2.9000000000000001E-2</v>
      </c>
      <c r="N163" s="121">
        <f>M163*H163</f>
        <v>2.0764000000000001E-2</v>
      </c>
      <c r="O163" s="121">
        <v>0</v>
      </c>
      <c r="P163" s="121">
        <f>O163*H163</f>
        <v>0</v>
      </c>
      <c r="Q163" s="121">
        <v>0</v>
      </c>
      <c r="R163" s="122">
        <f>Q163*H163</f>
        <v>0</v>
      </c>
      <c r="S163" s="25"/>
      <c r="T163" s="25"/>
      <c r="U163" s="25"/>
      <c r="V163" s="25"/>
      <c r="W163" s="25"/>
      <c r="X163" s="25"/>
      <c r="Y163" s="25"/>
      <c r="Z163" s="25"/>
      <c r="AA163" s="25"/>
      <c r="AB163" s="25"/>
      <c r="AC163" s="25"/>
      <c r="AP163" s="123" t="s">
        <v>214</v>
      </c>
      <c r="AR163" s="123" t="s">
        <v>145</v>
      </c>
      <c r="AS163" s="123" t="s">
        <v>67</v>
      </c>
      <c r="AW163" s="14" t="s">
        <v>144</v>
      </c>
      <c r="BC163" s="124" t="e">
        <f>IF(L163="základní",#REF!,0)</f>
        <v>#REF!</v>
      </c>
      <c r="BD163" s="124">
        <f>IF(L163="snížená",#REF!,0)</f>
        <v>0</v>
      </c>
      <c r="BE163" s="124">
        <f>IF(L163="zákl. přenesená",#REF!,0)</f>
        <v>0</v>
      </c>
      <c r="BF163" s="124">
        <f>IF(L163="sníž. přenesená",#REF!,0)</f>
        <v>0</v>
      </c>
      <c r="BG163" s="124">
        <f>IF(L163="nulová",#REF!,0)</f>
        <v>0</v>
      </c>
      <c r="BH163" s="14" t="s">
        <v>65</v>
      </c>
      <c r="BI163" s="124" t="e">
        <f>ROUND(#REF!*H163,2)</f>
        <v>#REF!</v>
      </c>
      <c r="BJ163" s="14" t="s">
        <v>214</v>
      </c>
      <c r="BK163" s="123" t="s">
        <v>1597</v>
      </c>
    </row>
    <row r="164" spans="1:63" s="2" customFormat="1" ht="24.2" customHeight="1" x14ac:dyDescent="0.2">
      <c r="A164" s="25"/>
      <c r="B164" s="112"/>
      <c r="C164" s="113" t="s">
        <v>269</v>
      </c>
      <c r="D164" s="113" t="s">
        <v>145</v>
      </c>
      <c r="E164" s="114" t="s">
        <v>1598</v>
      </c>
      <c r="F164" s="115" t="s">
        <v>1599</v>
      </c>
      <c r="G164" s="116" t="s">
        <v>178</v>
      </c>
      <c r="H164" s="117">
        <v>836.28399999999999</v>
      </c>
      <c r="I164" s="118"/>
      <c r="J164" s="26"/>
      <c r="K164" s="119" t="s">
        <v>1</v>
      </c>
      <c r="L164" s="120" t="s">
        <v>37</v>
      </c>
      <c r="M164" s="121">
        <v>1.2E-2</v>
      </c>
      <c r="N164" s="121">
        <f>M164*H164</f>
        <v>10.035408</v>
      </c>
      <c r="O164" s="121">
        <v>0</v>
      </c>
      <c r="P164" s="121">
        <f>O164*H164</f>
        <v>0</v>
      </c>
      <c r="Q164" s="121">
        <v>0</v>
      </c>
      <c r="R164" s="122">
        <f>Q164*H164</f>
        <v>0</v>
      </c>
      <c r="S164" s="25"/>
      <c r="T164" s="25"/>
      <c r="U164" s="25"/>
      <c r="V164" s="25"/>
      <c r="W164" s="25"/>
      <c r="X164" s="25"/>
      <c r="Y164" s="25"/>
      <c r="Z164" s="25"/>
      <c r="AA164" s="25"/>
      <c r="AB164" s="25"/>
      <c r="AC164" s="25"/>
      <c r="AP164" s="123" t="s">
        <v>214</v>
      </c>
      <c r="AR164" s="123" t="s">
        <v>145</v>
      </c>
      <c r="AS164" s="123" t="s">
        <v>67</v>
      </c>
      <c r="AW164" s="14" t="s">
        <v>144</v>
      </c>
      <c r="BC164" s="124" t="e">
        <f>IF(L164="základní",#REF!,0)</f>
        <v>#REF!</v>
      </c>
      <c r="BD164" s="124">
        <f>IF(L164="snížená",#REF!,0)</f>
        <v>0</v>
      </c>
      <c r="BE164" s="124">
        <f>IF(L164="zákl. přenesená",#REF!,0)</f>
        <v>0</v>
      </c>
      <c r="BF164" s="124">
        <f>IF(L164="sníž. přenesená",#REF!,0)</f>
        <v>0</v>
      </c>
      <c r="BG164" s="124">
        <f>IF(L164="nulová",#REF!,0)</f>
        <v>0</v>
      </c>
      <c r="BH164" s="14" t="s">
        <v>65</v>
      </c>
      <c r="BI164" s="124" t="e">
        <f>ROUND(#REF!*H164,2)</f>
        <v>#REF!</v>
      </c>
      <c r="BJ164" s="14" t="s">
        <v>214</v>
      </c>
      <c r="BK164" s="123" t="s">
        <v>1600</v>
      </c>
    </row>
    <row r="165" spans="1:63" s="2" customFormat="1" ht="24.2" customHeight="1" x14ac:dyDescent="0.2">
      <c r="A165" s="25"/>
      <c r="B165" s="112"/>
      <c r="C165" s="113" t="s">
        <v>275</v>
      </c>
      <c r="D165" s="113" t="s">
        <v>145</v>
      </c>
      <c r="E165" s="114" t="s">
        <v>1601</v>
      </c>
      <c r="F165" s="115" t="s">
        <v>1602</v>
      </c>
      <c r="G165" s="116" t="s">
        <v>178</v>
      </c>
      <c r="H165" s="117">
        <v>836.28399999999999</v>
      </c>
      <c r="I165" s="118"/>
      <c r="J165" s="26"/>
      <c r="K165" s="119" t="s">
        <v>1</v>
      </c>
      <c r="L165" s="120" t="s">
        <v>37</v>
      </c>
      <c r="M165" s="121">
        <v>3.3000000000000002E-2</v>
      </c>
      <c r="N165" s="121">
        <f>M165*H165</f>
        <v>27.597372</v>
      </c>
      <c r="O165" s="121">
        <v>2.0000000000000001E-4</v>
      </c>
      <c r="P165" s="121">
        <f>O165*H165</f>
        <v>0.16725680000000001</v>
      </c>
      <c r="Q165" s="121">
        <v>0</v>
      </c>
      <c r="R165" s="122">
        <f>Q165*H165</f>
        <v>0</v>
      </c>
      <c r="S165" s="25"/>
      <c r="T165" s="25"/>
      <c r="U165" s="25"/>
      <c r="V165" s="25"/>
      <c r="W165" s="25"/>
      <c r="X165" s="25"/>
      <c r="Y165" s="25"/>
      <c r="Z165" s="25"/>
      <c r="AA165" s="25"/>
      <c r="AB165" s="25"/>
      <c r="AC165" s="25"/>
      <c r="AP165" s="123" t="s">
        <v>214</v>
      </c>
      <c r="AR165" s="123" t="s">
        <v>145</v>
      </c>
      <c r="AS165" s="123" t="s">
        <v>67</v>
      </c>
      <c r="AW165" s="14" t="s">
        <v>144</v>
      </c>
      <c r="BC165" s="124" t="e">
        <f>IF(L165="základní",#REF!,0)</f>
        <v>#REF!</v>
      </c>
      <c r="BD165" s="124">
        <f>IF(L165="snížená",#REF!,0)</f>
        <v>0</v>
      </c>
      <c r="BE165" s="124">
        <f>IF(L165="zákl. přenesená",#REF!,0)</f>
        <v>0</v>
      </c>
      <c r="BF165" s="124">
        <f>IF(L165="sníž. přenesená",#REF!,0)</f>
        <v>0</v>
      </c>
      <c r="BG165" s="124">
        <f>IF(L165="nulová",#REF!,0)</f>
        <v>0</v>
      </c>
      <c r="BH165" s="14" t="s">
        <v>65</v>
      </c>
      <c r="BI165" s="124" t="e">
        <f>ROUND(#REF!*H165,2)</f>
        <v>#REF!</v>
      </c>
      <c r="BJ165" s="14" t="s">
        <v>214</v>
      </c>
      <c r="BK165" s="123" t="s">
        <v>1603</v>
      </c>
    </row>
    <row r="166" spans="1:63" s="2" customFormat="1" ht="24.2" customHeight="1" x14ac:dyDescent="0.2">
      <c r="A166" s="25"/>
      <c r="B166" s="112"/>
      <c r="C166" s="113" t="s">
        <v>279</v>
      </c>
      <c r="D166" s="113" t="s">
        <v>145</v>
      </c>
      <c r="E166" s="114" t="s">
        <v>1604</v>
      </c>
      <c r="F166" s="115" t="s">
        <v>1605</v>
      </c>
      <c r="G166" s="116" t="s">
        <v>178</v>
      </c>
      <c r="H166" s="117">
        <v>836.28399999999999</v>
      </c>
      <c r="I166" s="118"/>
      <c r="J166" s="26"/>
      <c r="K166" s="135" t="s">
        <v>1</v>
      </c>
      <c r="L166" s="136" t="s">
        <v>37</v>
      </c>
      <c r="M166" s="137">
        <v>4.2999999999999997E-2</v>
      </c>
      <c r="N166" s="137">
        <f>M166*H166</f>
        <v>35.960211999999999</v>
      </c>
      <c r="O166" s="137">
        <v>4.0000000000000002E-4</v>
      </c>
      <c r="P166" s="137">
        <f>O166*H166</f>
        <v>0.33451360000000002</v>
      </c>
      <c r="Q166" s="137">
        <v>0</v>
      </c>
      <c r="R166" s="138">
        <f>Q166*H166</f>
        <v>0</v>
      </c>
      <c r="S166" s="25"/>
      <c r="T166" s="25"/>
      <c r="U166" s="25"/>
      <c r="V166" s="25"/>
      <c r="W166" s="25"/>
      <c r="X166" s="25"/>
      <c r="Y166" s="25"/>
      <c r="Z166" s="25"/>
      <c r="AA166" s="25"/>
      <c r="AB166" s="25"/>
      <c r="AC166" s="25"/>
      <c r="AP166" s="123" t="s">
        <v>214</v>
      </c>
      <c r="AR166" s="123" t="s">
        <v>145</v>
      </c>
      <c r="AS166" s="123" t="s">
        <v>67</v>
      </c>
      <c r="AW166" s="14" t="s">
        <v>144</v>
      </c>
      <c r="BC166" s="124" t="e">
        <f>IF(L166="základní",#REF!,0)</f>
        <v>#REF!</v>
      </c>
      <c r="BD166" s="124">
        <f>IF(L166="snížená",#REF!,0)</f>
        <v>0</v>
      </c>
      <c r="BE166" s="124">
        <f>IF(L166="zákl. přenesená",#REF!,0)</f>
        <v>0</v>
      </c>
      <c r="BF166" s="124">
        <f>IF(L166="sníž. přenesená",#REF!,0)</f>
        <v>0</v>
      </c>
      <c r="BG166" s="124">
        <f>IF(L166="nulová",#REF!,0)</f>
        <v>0</v>
      </c>
      <c r="BH166" s="14" t="s">
        <v>65</v>
      </c>
      <c r="BI166" s="124" t="e">
        <f>ROUND(#REF!*H166,2)</f>
        <v>#REF!</v>
      </c>
      <c r="BJ166" s="14" t="s">
        <v>214</v>
      </c>
      <c r="BK166" s="123" t="s">
        <v>1606</v>
      </c>
    </row>
    <row r="167" spans="1:63" s="2" customFormat="1" ht="6.95" customHeight="1" x14ac:dyDescent="0.2">
      <c r="A167" s="25"/>
      <c r="B167" s="35"/>
      <c r="C167" s="36"/>
      <c r="D167" s="36"/>
      <c r="E167" s="36"/>
      <c r="F167" s="36"/>
      <c r="G167" s="36"/>
      <c r="H167" s="36"/>
      <c r="I167" s="36"/>
      <c r="J167" s="26"/>
      <c r="K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  <c r="AA167" s="25"/>
      <c r="AB167" s="25"/>
      <c r="AC167" s="25"/>
    </row>
  </sheetData>
  <autoFilter ref="C125:I166"/>
  <mergeCells count="9">
    <mergeCell ref="E87:H87"/>
    <mergeCell ref="E116:H116"/>
    <mergeCell ref="E118:H118"/>
    <mergeCell ref="J2:T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160"/>
  <sheetViews>
    <sheetView showGridLines="0" workbookViewId="0">
      <selection activeCell="C4" sqref="C4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5.33203125" style="1" customWidth="1"/>
    <col min="7" max="7" width="7.5" style="1" customWidth="1"/>
    <col min="8" max="8" width="14" style="1" customWidth="1"/>
    <col min="9" max="9" width="22.33203125" style="1" hidden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1" spans="1:44" x14ac:dyDescent="0.2">
      <c r="A1" s="79"/>
    </row>
    <row r="2" spans="1:44" s="1" customFormat="1" ht="36.950000000000003" customHeight="1" x14ac:dyDescent="0.2">
      <c r="J2" s="189" t="s">
        <v>5</v>
      </c>
      <c r="K2" s="172"/>
      <c r="L2" s="172"/>
      <c r="M2" s="172"/>
      <c r="N2" s="172"/>
      <c r="O2" s="172"/>
      <c r="P2" s="172"/>
      <c r="Q2" s="172"/>
      <c r="R2" s="172"/>
      <c r="S2" s="172"/>
      <c r="T2" s="172"/>
      <c r="AR2" s="14" t="s">
        <v>85</v>
      </c>
    </row>
    <row r="3" spans="1:4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7"/>
      <c r="AR3" s="14" t="s">
        <v>67</v>
      </c>
    </row>
    <row r="4" spans="1:44" s="1" customFormat="1" ht="24.95" customHeight="1" x14ac:dyDescent="0.2">
      <c r="B4" s="17"/>
      <c r="D4" s="18" t="str">
        <f>'001 - Oprava střechy VB'!D4</f>
        <v>KRYCÍ LIST ORIENTAČNÍHO SOUPISU</v>
      </c>
      <c r="J4" s="17"/>
      <c r="K4" s="80" t="s">
        <v>10</v>
      </c>
      <c r="AR4" s="14" t="s">
        <v>3</v>
      </c>
    </row>
    <row r="5" spans="1:44" s="1" customFormat="1" ht="6.95" customHeight="1" x14ac:dyDescent="0.2">
      <c r="B5" s="17"/>
      <c r="J5" s="17"/>
    </row>
    <row r="6" spans="1:44" s="1" customFormat="1" ht="12" customHeight="1" x14ac:dyDescent="0.2">
      <c r="B6" s="17"/>
      <c r="D6" s="23" t="s">
        <v>14</v>
      </c>
      <c r="J6" s="17"/>
    </row>
    <row r="7" spans="1:44" s="1" customFormat="1" ht="26.25" customHeight="1" x14ac:dyDescent="0.2">
      <c r="B7" s="17"/>
      <c r="E7" s="202" t="str">
        <f>'Rekapitulace zakázky'!K6</f>
        <v>Údržbové a dílčí opravné práce na objektech u SPS OŘ PHA 2023-2024 - Praha město</v>
      </c>
      <c r="F7" s="203"/>
      <c r="G7" s="203"/>
      <c r="H7" s="203"/>
      <c r="J7" s="17"/>
    </row>
    <row r="8" spans="1:44" s="2" customFormat="1" ht="12" customHeight="1" x14ac:dyDescent="0.2">
      <c r="A8" s="25"/>
      <c r="B8" s="26"/>
      <c r="C8" s="25"/>
      <c r="D8" s="23" t="s">
        <v>114</v>
      </c>
      <c r="E8" s="25"/>
      <c r="F8" s="25"/>
      <c r="G8" s="25"/>
      <c r="H8" s="25"/>
      <c r="I8" s="25"/>
      <c r="J8" s="31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</row>
    <row r="9" spans="1:44" s="2" customFormat="1" ht="16.5" customHeight="1" x14ac:dyDescent="0.2">
      <c r="A9" s="25"/>
      <c r="B9" s="26"/>
      <c r="C9" s="25"/>
      <c r="D9" s="25"/>
      <c r="E9" s="167" t="s">
        <v>1607</v>
      </c>
      <c r="F9" s="201"/>
      <c r="G9" s="201"/>
      <c r="H9" s="201"/>
      <c r="I9" s="25"/>
      <c r="J9" s="31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</row>
    <row r="10" spans="1:44" s="2" customFormat="1" x14ac:dyDescent="0.2">
      <c r="A10" s="25"/>
      <c r="B10" s="26"/>
      <c r="C10" s="25"/>
      <c r="D10" s="25"/>
      <c r="E10" s="25"/>
      <c r="F10" s="25"/>
      <c r="G10" s="25"/>
      <c r="H10" s="25"/>
      <c r="I10" s="25"/>
      <c r="J10" s="31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</row>
    <row r="11" spans="1:44" s="2" customFormat="1" ht="12" customHeight="1" x14ac:dyDescent="0.2">
      <c r="A11" s="25"/>
      <c r="B11" s="26"/>
      <c r="C11" s="25"/>
      <c r="D11" s="23" t="s">
        <v>16</v>
      </c>
      <c r="E11" s="25"/>
      <c r="F11" s="21" t="s">
        <v>1</v>
      </c>
      <c r="G11" s="25"/>
      <c r="H11" s="25"/>
      <c r="I11" s="25"/>
      <c r="J11" s="31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</row>
    <row r="12" spans="1:44" s="2" customFormat="1" ht="12" customHeight="1" x14ac:dyDescent="0.2">
      <c r="A12" s="25"/>
      <c r="B12" s="26"/>
      <c r="C12" s="25"/>
      <c r="D12" s="23" t="s">
        <v>18</v>
      </c>
      <c r="E12" s="25"/>
      <c r="F12" s="21" t="s">
        <v>19</v>
      </c>
      <c r="G12" s="25"/>
      <c r="H12" s="25"/>
      <c r="I12" s="25"/>
      <c r="J12" s="31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</row>
    <row r="13" spans="1:44" s="2" customFormat="1" ht="10.9" customHeight="1" x14ac:dyDescent="0.2">
      <c r="A13" s="25"/>
      <c r="B13" s="26"/>
      <c r="C13" s="25"/>
      <c r="D13" s="25"/>
      <c r="E13" s="25"/>
      <c r="F13" s="25"/>
      <c r="G13" s="25"/>
      <c r="H13" s="25"/>
      <c r="I13" s="25"/>
      <c r="J13" s="31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</row>
    <row r="14" spans="1:44" s="2" customFormat="1" ht="12" customHeight="1" x14ac:dyDescent="0.2">
      <c r="A14" s="25"/>
      <c r="B14" s="26"/>
      <c r="C14" s="25"/>
      <c r="D14" s="23" t="s">
        <v>22</v>
      </c>
      <c r="E14" s="25"/>
      <c r="F14" s="25"/>
      <c r="G14" s="25"/>
      <c r="H14" s="25"/>
      <c r="I14" s="25"/>
      <c r="J14" s="31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</row>
    <row r="15" spans="1:44" s="2" customFormat="1" ht="18" customHeight="1" x14ac:dyDescent="0.2">
      <c r="A15" s="25"/>
      <c r="B15" s="26"/>
      <c r="C15" s="25"/>
      <c r="D15" s="25"/>
      <c r="E15" s="21" t="s">
        <v>25</v>
      </c>
      <c r="F15" s="25"/>
      <c r="G15" s="25"/>
      <c r="H15" s="25"/>
      <c r="I15" s="25"/>
      <c r="J15" s="31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</row>
    <row r="16" spans="1:44" s="2" customFormat="1" ht="6.95" customHeight="1" x14ac:dyDescent="0.2">
      <c r="A16" s="25"/>
      <c r="B16" s="26"/>
      <c r="C16" s="25"/>
      <c r="D16" s="25"/>
      <c r="E16" s="25"/>
      <c r="F16" s="25"/>
      <c r="G16" s="25"/>
      <c r="H16" s="25"/>
      <c r="I16" s="25"/>
      <c r="J16" s="31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</row>
    <row r="17" spans="1:29" s="2" customFormat="1" ht="12" customHeight="1" x14ac:dyDescent="0.2">
      <c r="A17" s="25"/>
      <c r="B17" s="26"/>
      <c r="C17" s="25"/>
      <c r="D17" s="23" t="s">
        <v>28</v>
      </c>
      <c r="E17" s="25"/>
      <c r="F17" s="25"/>
      <c r="G17" s="25"/>
      <c r="H17" s="25"/>
      <c r="I17" s="25"/>
      <c r="J17" s="31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</row>
    <row r="18" spans="1:29" s="2" customFormat="1" ht="18" customHeight="1" x14ac:dyDescent="0.2">
      <c r="A18" s="25"/>
      <c r="B18" s="26"/>
      <c r="C18" s="25"/>
      <c r="D18" s="25"/>
      <c r="E18" s="171" t="str">
        <f>'Rekapitulace zakázky'!E14</f>
        <v xml:space="preserve"> </v>
      </c>
      <c r="F18" s="171"/>
      <c r="G18" s="171"/>
      <c r="H18" s="171"/>
      <c r="I18" s="25"/>
      <c r="J18" s="31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</row>
    <row r="19" spans="1:29" s="2" customFormat="1" ht="6.95" customHeight="1" x14ac:dyDescent="0.2">
      <c r="A19" s="25"/>
      <c r="B19" s="26"/>
      <c r="C19" s="25"/>
      <c r="D19" s="25"/>
      <c r="E19" s="25"/>
      <c r="F19" s="25"/>
      <c r="G19" s="25"/>
      <c r="H19" s="25"/>
      <c r="I19" s="25"/>
      <c r="J19" s="31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s="2" customFormat="1" ht="12" customHeight="1" x14ac:dyDescent="0.2">
      <c r="A20" s="25"/>
      <c r="B20" s="26"/>
      <c r="C20" s="25"/>
      <c r="D20" s="23" t="s">
        <v>30</v>
      </c>
      <c r="E20" s="25"/>
      <c r="F20" s="25"/>
      <c r="G20" s="25"/>
      <c r="H20" s="25"/>
      <c r="I20" s="25"/>
      <c r="J20" s="31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s="2" customFormat="1" ht="18" customHeight="1" x14ac:dyDescent="0.2">
      <c r="A21" s="25"/>
      <c r="B21" s="26"/>
      <c r="C21" s="25"/>
      <c r="D21" s="25"/>
      <c r="E21" s="21" t="str">
        <f>IF('Rekapitulace zakázky'!E17="","",'Rekapitulace zakázky'!E17)</f>
        <v xml:space="preserve"> </v>
      </c>
      <c r="F21" s="25"/>
      <c r="G21" s="25"/>
      <c r="H21" s="25"/>
      <c r="I21" s="25"/>
      <c r="J21" s="31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s="2" customFormat="1" ht="6.95" customHeight="1" x14ac:dyDescent="0.2">
      <c r="A22" s="25"/>
      <c r="B22" s="26"/>
      <c r="C22" s="25"/>
      <c r="D22" s="25"/>
      <c r="E22" s="25"/>
      <c r="F22" s="25"/>
      <c r="G22" s="25"/>
      <c r="H22" s="25"/>
      <c r="I22" s="25"/>
      <c r="J22" s="31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s="2" customFormat="1" ht="12" customHeight="1" x14ac:dyDescent="0.2">
      <c r="A23" s="25"/>
      <c r="B23" s="26"/>
      <c r="C23" s="25"/>
      <c r="D23" s="23" t="s">
        <v>32</v>
      </c>
      <c r="E23" s="25"/>
      <c r="F23" s="25"/>
      <c r="G23" s="25"/>
      <c r="H23" s="25"/>
      <c r="I23" s="25"/>
      <c r="J23" s="31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s="2" customFormat="1" ht="18" customHeight="1" x14ac:dyDescent="0.2">
      <c r="A24" s="25"/>
      <c r="B24" s="26"/>
      <c r="C24" s="25"/>
      <c r="D24" s="25"/>
      <c r="E24" s="21" t="str">
        <f>IF('Rekapitulace zakázky'!E20="","",'Rekapitulace zakázky'!E20)</f>
        <v>L. Ulrich, DiS</v>
      </c>
      <c r="F24" s="25"/>
      <c r="G24" s="25"/>
      <c r="H24" s="25"/>
      <c r="I24" s="25"/>
      <c r="J24" s="31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s="2" customFormat="1" ht="6.95" customHeight="1" x14ac:dyDescent="0.2">
      <c r="A25" s="25"/>
      <c r="B25" s="26"/>
      <c r="C25" s="25"/>
      <c r="D25" s="25"/>
      <c r="E25" s="25"/>
      <c r="F25" s="25"/>
      <c r="G25" s="25"/>
      <c r="H25" s="25"/>
      <c r="I25" s="25"/>
      <c r="J25" s="31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</row>
    <row r="26" spans="1:29" s="2" customFormat="1" ht="12" customHeight="1" x14ac:dyDescent="0.2">
      <c r="A26" s="25"/>
      <c r="B26" s="26"/>
      <c r="C26" s="25"/>
      <c r="D26" s="23" t="s">
        <v>34</v>
      </c>
      <c r="E26" s="25"/>
      <c r="F26" s="25"/>
      <c r="G26" s="25"/>
      <c r="H26" s="25"/>
      <c r="I26" s="25"/>
      <c r="J26" s="31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</row>
    <row r="27" spans="1:29" s="8" customFormat="1" ht="16.5" customHeight="1" x14ac:dyDescent="0.2">
      <c r="A27" s="81"/>
      <c r="B27" s="82"/>
      <c r="C27" s="81"/>
      <c r="D27" s="81"/>
      <c r="E27" s="174" t="s">
        <v>1</v>
      </c>
      <c r="F27" s="174"/>
      <c r="G27" s="174"/>
      <c r="H27" s="174"/>
      <c r="I27" s="81"/>
      <c r="J27" s="83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</row>
    <row r="28" spans="1:29" s="2" customFormat="1" ht="6.95" customHeight="1" x14ac:dyDescent="0.2">
      <c r="A28" s="25"/>
      <c r="B28" s="26"/>
      <c r="C28" s="25"/>
      <c r="D28" s="25"/>
      <c r="E28" s="25"/>
      <c r="F28" s="25"/>
      <c r="G28" s="25"/>
      <c r="H28" s="25"/>
      <c r="I28" s="25"/>
      <c r="J28" s="31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</row>
    <row r="29" spans="1:29" s="2" customFormat="1" ht="6.95" customHeight="1" x14ac:dyDescent="0.2">
      <c r="A29" s="25"/>
      <c r="B29" s="26"/>
      <c r="C29" s="25"/>
      <c r="D29" s="45"/>
      <c r="E29" s="45"/>
      <c r="F29" s="45"/>
      <c r="G29" s="45"/>
      <c r="H29" s="45"/>
      <c r="I29" s="53"/>
      <c r="J29" s="31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</row>
    <row r="30" spans="1:29" s="2" customFormat="1" ht="25.35" customHeight="1" x14ac:dyDescent="0.2">
      <c r="A30" s="25"/>
      <c r="B30" s="26"/>
      <c r="C30" s="25"/>
      <c r="D30" s="141"/>
      <c r="E30" s="45"/>
      <c r="F30" s="45"/>
      <c r="G30" s="45"/>
      <c r="H30" s="45"/>
      <c r="I30" s="25"/>
      <c r="J30" s="31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</row>
    <row r="31" spans="1:29" s="2" customFormat="1" ht="6.95" customHeight="1" x14ac:dyDescent="0.2">
      <c r="A31" s="25"/>
      <c r="B31" s="26"/>
      <c r="C31" s="25"/>
      <c r="D31" s="45"/>
      <c r="E31" s="45"/>
      <c r="F31" s="45"/>
      <c r="G31" s="45"/>
      <c r="H31" s="45"/>
      <c r="I31" s="53"/>
      <c r="J31" s="31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</row>
    <row r="32" spans="1:29" s="2" customFormat="1" ht="14.45" customHeight="1" x14ac:dyDescent="0.2">
      <c r="A32" s="25"/>
      <c r="B32" s="26"/>
      <c r="C32" s="25"/>
      <c r="D32" s="45"/>
      <c r="E32" s="45"/>
      <c r="F32" s="149"/>
      <c r="G32" s="45"/>
      <c r="H32" s="45"/>
      <c r="I32" s="25"/>
      <c r="J32" s="31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</row>
    <row r="33" spans="1:29" s="2" customFormat="1" ht="14.45" customHeight="1" x14ac:dyDescent="0.2">
      <c r="A33" s="25"/>
      <c r="B33" s="26"/>
      <c r="C33" s="25"/>
      <c r="D33" s="139"/>
      <c r="E33" s="143"/>
      <c r="F33" s="150"/>
      <c r="G33" s="45"/>
      <c r="H33" s="45"/>
      <c r="I33" s="25"/>
      <c r="J33" s="31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</row>
    <row r="34" spans="1:29" s="2" customFormat="1" ht="14.45" customHeight="1" x14ac:dyDescent="0.2">
      <c r="A34" s="25"/>
      <c r="B34" s="26"/>
      <c r="C34" s="25"/>
      <c r="D34" s="45"/>
      <c r="E34" s="143"/>
      <c r="F34" s="150"/>
      <c r="G34" s="45"/>
      <c r="H34" s="45"/>
      <c r="I34" s="25"/>
      <c r="J34" s="31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</row>
    <row r="35" spans="1:29" s="2" customFormat="1" ht="14.45" hidden="1" customHeight="1" x14ac:dyDescent="0.2">
      <c r="A35" s="25"/>
      <c r="B35" s="26"/>
      <c r="C35" s="25"/>
      <c r="D35" s="45"/>
      <c r="E35" s="143"/>
      <c r="F35" s="150"/>
      <c r="G35" s="45"/>
      <c r="H35" s="45"/>
      <c r="I35" s="25"/>
      <c r="J35" s="31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</row>
    <row r="36" spans="1:29" s="2" customFormat="1" ht="14.45" hidden="1" customHeight="1" x14ac:dyDescent="0.2">
      <c r="A36" s="25"/>
      <c r="B36" s="26"/>
      <c r="C36" s="25"/>
      <c r="D36" s="45"/>
      <c r="E36" s="143"/>
      <c r="F36" s="150"/>
      <c r="G36" s="45"/>
      <c r="H36" s="45"/>
      <c r="I36" s="25"/>
      <c r="J36" s="31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</row>
    <row r="37" spans="1:29" s="2" customFormat="1" ht="14.45" hidden="1" customHeight="1" x14ac:dyDescent="0.2">
      <c r="A37" s="25"/>
      <c r="B37" s="26"/>
      <c r="C37" s="25"/>
      <c r="D37" s="45"/>
      <c r="E37" s="143"/>
      <c r="F37" s="150"/>
      <c r="G37" s="45"/>
      <c r="H37" s="45"/>
      <c r="I37" s="25"/>
      <c r="J37" s="31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</row>
    <row r="38" spans="1:29" s="2" customFormat="1" ht="6.95" customHeight="1" x14ac:dyDescent="0.2">
      <c r="A38" s="25"/>
      <c r="B38" s="26"/>
      <c r="C38" s="25"/>
      <c r="D38" s="45"/>
      <c r="E38" s="45"/>
      <c r="F38" s="45"/>
      <c r="G38" s="45"/>
      <c r="H38" s="45"/>
      <c r="I38" s="25"/>
      <c r="J38" s="31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</row>
    <row r="39" spans="1:29" s="2" customFormat="1" ht="25.35" customHeight="1" x14ac:dyDescent="0.2">
      <c r="A39" s="25"/>
      <c r="B39" s="26"/>
      <c r="C39" s="153"/>
      <c r="D39" s="147"/>
      <c r="E39" s="146"/>
      <c r="F39" s="146"/>
      <c r="G39" s="152"/>
      <c r="H39" s="148"/>
      <c r="I39" s="85"/>
      <c r="J39" s="31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</row>
    <row r="40" spans="1:29" s="2" customFormat="1" ht="14.45" customHeight="1" x14ac:dyDescent="0.2">
      <c r="A40" s="25"/>
      <c r="B40" s="26"/>
      <c r="C40" s="25"/>
      <c r="D40" s="45"/>
      <c r="E40" s="45"/>
      <c r="F40" s="45"/>
      <c r="G40" s="45"/>
      <c r="H40" s="45"/>
      <c r="I40" s="25"/>
      <c r="J40" s="31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</row>
    <row r="41" spans="1:29" s="1" customFormat="1" ht="14.45" customHeight="1" x14ac:dyDescent="0.2">
      <c r="B41" s="17"/>
      <c r="D41" s="140"/>
      <c r="E41" s="140"/>
      <c r="F41" s="140"/>
      <c r="G41" s="140"/>
      <c r="H41" s="140"/>
      <c r="J41" s="17"/>
    </row>
    <row r="42" spans="1:29" s="1" customFormat="1" ht="14.45" customHeight="1" x14ac:dyDescent="0.2">
      <c r="B42" s="17"/>
      <c r="D42" s="140"/>
      <c r="E42" s="140"/>
      <c r="F42" s="140"/>
      <c r="G42" s="140"/>
      <c r="H42" s="140"/>
      <c r="J42" s="17"/>
    </row>
    <row r="43" spans="1:29" s="1" customFormat="1" ht="14.45" customHeight="1" x14ac:dyDescent="0.2">
      <c r="B43" s="17"/>
      <c r="D43" s="140"/>
      <c r="E43" s="140"/>
      <c r="F43" s="140"/>
      <c r="G43" s="140"/>
      <c r="H43" s="140"/>
      <c r="J43" s="17"/>
    </row>
    <row r="44" spans="1:29" s="1" customFormat="1" ht="14.45" customHeight="1" x14ac:dyDescent="0.2">
      <c r="B44" s="17"/>
      <c r="D44" s="140"/>
      <c r="E44" s="140"/>
      <c r="F44" s="140"/>
      <c r="G44" s="140"/>
      <c r="H44" s="140"/>
      <c r="J44" s="17"/>
    </row>
    <row r="45" spans="1:29" s="1" customFormat="1" ht="14.45" customHeight="1" x14ac:dyDescent="0.2">
      <c r="B45" s="17"/>
      <c r="D45" s="140"/>
      <c r="E45" s="140"/>
      <c r="F45" s="140"/>
      <c r="G45" s="140"/>
      <c r="H45" s="140"/>
      <c r="J45" s="17"/>
    </row>
    <row r="46" spans="1:29" s="1" customFormat="1" ht="14.45" customHeight="1" x14ac:dyDescent="0.2">
      <c r="B46" s="17"/>
      <c r="D46" s="140"/>
      <c r="E46" s="140"/>
      <c r="F46" s="140"/>
      <c r="G46" s="140"/>
      <c r="H46" s="140"/>
      <c r="J46" s="17"/>
    </row>
    <row r="47" spans="1:29" s="1" customFormat="1" ht="14.45" customHeight="1" x14ac:dyDescent="0.2">
      <c r="B47" s="17"/>
      <c r="D47" s="140"/>
      <c r="E47" s="140"/>
      <c r="F47" s="140"/>
      <c r="G47" s="140"/>
      <c r="H47" s="140"/>
      <c r="J47" s="17"/>
    </row>
    <row r="48" spans="1:29" s="1" customFormat="1" ht="14.45" customHeight="1" x14ac:dyDescent="0.2">
      <c r="B48" s="17"/>
      <c r="D48" s="140"/>
      <c r="E48" s="140"/>
      <c r="F48" s="140"/>
      <c r="G48" s="140"/>
      <c r="H48" s="140"/>
      <c r="J48" s="17"/>
    </row>
    <row r="49" spans="1:29" s="1" customFormat="1" ht="14.45" customHeight="1" x14ac:dyDescent="0.2">
      <c r="B49" s="17"/>
      <c r="D49" s="140"/>
      <c r="E49" s="140"/>
      <c r="F49" s="140"/>
      <c r="G49" s="140"/>
      <c r="H49" s="140"/>
      <c r="J49" s="17"/>
    </row>
    <row r="50" spans="1:29" s="2" customFormat="1" ht="14.45" customHeight="1" x14ac:dyDescent="0.2">
      <c r="B50" s="31"/>
      <c r="D50" s="145"/>
      <c r="E50" s="144"/>
      <c r="F50" s="144"/>
      <c r="G50" s="145"/>
      <c r="H50" s="144"/>
      <c r="I50" s="32"/>
      <c r="J50" s="31"/>
    </row>
    <row r="51" spans="1:29" x14ac:dyDescent="0.2">
      <c r="B51" s="17"/>
      <c r="D51" s="140"/>
      <c r="E51" s="140"/>
      <c r="F51" s="140"/>
      <c r="G51" s="140"/>
      <c r="H51" s="140"/>
      <c r="J51" s="17"/>
    </row>
    <row r="52" spans="1:29" x14ac:dyDescent="0.2">
      <c r="B52" s="17"/>
      <c r="D52" s="140"/>
      <c r="E52" s="140"/>
      <c r="F52" s="140"/>
      <c r="G52" s="140"/>
      <c r="H52" s="140"/>
      <c r="J52" s="17"/>
    </row>
    <row r="53" spans="1:29" x14ac:dyDescent="0.2">
      <c r="B53" s="17"/>
      <c r="D53" s="140"/>
      <c r="E53" s="140"/>
      <c r="F53" s="140"/>
      <c r="G53" s="140"/>
      <c r="H53" s="140"/>
      <c r="J53" s="17"/>
    </row>
    <row r="54" spans="1:29" x14ac:dyDescent="0.2">
      <c r="B54" s="17"/>
      <c r="D54" s="140"/>
      <c r="E54" s="140"/>
      <c r="F54" s="140"/>
      <c r="G54" s="140"/>
      <c r="H54" s="140"/>
      <c r="J54" s="17"/>
    </row>
    <row r="55" spans="1:29" x14ac:dyDescent="0.2">
      <c r="B55" s="17"/>
      <c r="D55" s="140"/>
      <c r="E55" s="140"/>
      <c r="F55" s="140"/>
      <c r="G55" s="140"/>
      <c r="H55" s="140"/>
      <c r="J55" s="17"/>
    </row>
    <row r="56" spans="1:29" x14ac:dyDescent="0.2">
      <c r="B56" s="17"/>
      <c r="D56" s="140"/>
      <c r="E56" s="140"/>
      <c r="F56" s="140"/>
      <c r="G56" s="140"/>
      <c r="H56" s="140"/>
      <c r="J56" s="17"/>
    </row>
    <row r="57" spans="1:29" x14ac:dyDescent="0.2">
      <c r="B57" s="17"/>
      <c r="D57" s="140"/>
      <c r="E57" s="140"/>
      <c r="F57" s="140"/>
      <c r="G57" s="140"/>
      <c r="H57" s="140"/>
      <c r="J57" s="17"/>
    </row>
    <row r="58" spans="1:29" x14ac:dyDescent="0.2">
      <c r="B58" s="17"/>
      <c r="D58" s="140"/>
      <c r="E58" s="140"/>
      <c r="F58" s="140"/>
      <c r="G58" s="140"/>
      <c r="H58" s="140"/>
      <c r="J58" s="17"/>
    </row>
    <row r="59" spans="1:29" x14ac:dyDescent="0.2">
      <c r="B59" s="17"/>
      <c r="D59" s="140"/>
      <c r="E59" s="140"/>
      <c r="F59" s="140"/>
      <c r="G59" s="140"/>
      <c r="H59" s="140"/>
      <c r="J59" s="17"/>
    </row>
    <row r="60" spans="1:29" x14ac:dyDescent="0.2">
      <c r="B60" s="17"/>
      <c r="D60" s="140"/>
      <c r="E60" s="140"/>
      <c r="F60" s="140"/>
      <c r="G60" s="140"/>
      <c r="H60" s="140"/>
      <c r="J60" s="17"/>
    </row>
    <row r="61" spans="1:29" s="2" customFormat="1" ht="12.75" x14ac:dyDescent="0.2">
      <c r="A61" s="25"/>
      <c r="B61" s="26"/>
      <c r="C61" s="25"/>
      <c r="D61" s="143"/>
      <c r="E61" s="45"/>
      <c r="F61" s="151"/>
      <c r="G61" s="143"/>
      <c r="H61" s="45"/>
      <c r="I61" s="27"/>
      <c r="J61" s="31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</row>
    <row r="62" spans="1:29" x14ac:dyDescent="0.2">
      <c r="B62" s="17"/>
      <c r="D62" s="140"/>
      <c r="E62" s="140"/>
      <c r="F62" s="140"/>
      <c r="G62" s="140"/>
      <c r="H62" s="140"/>
      <c r="J62" s="17"/>
    </row>
    <row r="63" spans="1:29" x14ac:dyDescent="0.2">
      <c r="B63" s="17"/>
      <c r="D63" s="140"/>
      <c r="E63" s="140"/>
      <c r="F63" s="140"/>
      <c r="G63" s="140"/>
      <c r="H63" s="140"/>
      <c r="J63" s="17"/>
    </row>
    <row r="64" spans="1:29" x14ac:dyDescent="0.2">
      <c r="B64" s="17"/>
      <c r="D64" s="140"/>
      <c r="E64" s="140"/>
      <c r="F64" s="140"/>
      <c r="G64" s="140"/>
      <c r="H64" s="140"/>
      <c r="J64" s="17"/>
    </row>
    <row r="65" spans="1:29" s="2" customFormat="1" ht="12.75" x14ac:dyDescent="0.2">
      <c r="A65" s="25"/>
      <c r="B65" s="26"/>
      <c r="C65" s="25"/>
      <c r="D65" s="145"/>
      <c r="E65" s="45"/>
      <c r="F65" s="45"/>
      <c r="G65" s="145"/>
      <c r="H65" s="45"/>
      <c r="I65" s="34"/>
      <c r="J65" s="31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</row>
    <row r="66" spans="1:29" x14ac:dyDescent="0.2">
      <c r="B66" s="17"/>
      <c r="D66" s="140"/>
      <c r="E66" s="140"/>
      <c r="F66" s="140"/>
      <c r="G66" s="140"/>
      <c r="H66" s="140"/>
      <c r="J66" s="17"/>
    </row>
    <row r="67" spans="1:29" x14ac:dyDescent="0.2">
      <c r="B67" s="17"/>
      <c r="D67" s="140"/>
      <c r="E67" s="140"/>
      <c r="F67" s="140"/>
      <c r="G67" s="140"/>
      <c r="H67" s="140"/>
      <c r="J67" s="17"/>
    </row>
    <row r="68" spans="1:29" x14ac:dyDescent="0.2">
      <c r="B68" s="17"/>
      <c r="D68" s="140"/>
      <c r="E68" s="140"/>
      <c r="F68" s="140"/>
      <c r="G68" s="140"/>
      <c r="H68" s="140"/>
      <c r="J68" s="17"/>
    </row>
    <row r="69" spans="1:29" x14ac:dyDescent="0.2">
      <c r="B69" s="17"/>
      <c r="D69" s="140"/>
      <c r="E69" s="140"/>
      <c r="F69" s="140"/>
      <c r="G69" s="140"/>
      <c r="H69" s="140"/>
      <c r="J69" s="17"/>
    </row>
    <row r="70" spans="1:29" x14ac:dyDescent="0.2">
      <c r="B70" s="17"/>
      <c r="D70" s="140"/>
      <c r="E70" s="140"/>
      <c r="F70" s="140"/>
      <c r="G70" s="140"/>
      <c r="H70" s="140"/>
      <c r="J70" s="17"/>
    </row>
    <row r="71" spans="1:29" x14ac:dyDescent="0.2">
      <c r="B71" s="17"/>
      <c r="D71" s="140"/>
      <c r="E71" s="140"/>
      <c r="F71" s="140"/>
      <c r="G71" s="140"/>
      <c r="H71" s="140"/>
      <c r="J71" s="17"/>
    </row>
    <row r="72" spans="1:29" x14ac:dyDescent="0.2">
      <c r="B72" s="17"/>
      <c r="D72" s="140"/>
      <c r="E72" s="140"/>
      <c r="F72" s="140"/>
      <c r="G72" s="140"/>
      <c r="H72" s="140"/>
      <c r="J72" s="17"/>
    </row>
    <row r="73" spans="1:29" x14ac:dyDescent="0.2">
      <c r="B73" s="17"/>
      <c r="D73" s="140"/>
      <c r="E73" s="140"/>
      <c r="F73" s="140"/>
      <c r="G73" s="140"/>
      <c r="H73" s="140"/>
      <c r="J73" s="17"/>
    </row>
    <row r="74" spans="1:29" x14ac:dyDescent="0.2">
      <c r="B74" s="17"/>
      <c r="D74" s="140"/>
      <c r="E74" s="140"/>
      <c r="F74" s="140"/>
      <c r="G74" s="140"/>
      <c r="H74" s="140"/>
      <c r="J74" s="17"/>
    </row>
    <row r="75" spans="1:29" x14ac:dyDescent="0.2">
      <c r="B75" s="17"/>
      <c r="D75" s="140"/>
      <c r="E75" s="140"/>
      <c r="F75" s="140"/>
      <c r="G75" s="140"/>
      <c r="H75" s="140"/>
      <c r="J75" s="17"/>
    </row>
    <row r="76" spans="1:29" s="2" customFormat="1" ht="12.75" x14ac:dyDescent="0.2">
      <c r="A76" s="25"/>
      <c r="B76" s="26"/>
      <c r="C76" s="25"/>
      <c r="D76" s="143"/>
      <c r="E76" s="45"/>
      <c r="F76" s="151"/>
      <c r="G76" s="143"/>
      <c r="H76" s="45"/>
      <c r="I76" s="27"/>
      <c r="J76" s="31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</row>
    <row r="77" spans="1:29" s="2" customFormat="1" ht="14.45" customHeight="1" x14ac:dyDescent="0.2">
      <c r="A77" s="25"/>
      <c r="B77" s="35"/>
      <c r="C77" s="36"/>
      <c r="D77" s="36"/>
      <c r="E77" s="36"/>
      <c r="F77" s="36"/>
      <c r="G77" s="36"/>
      <c r="H77" s="36"/>
      <c r="I77" s="36"/>
      <c r="J77" s="31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</row>
    <row r="81" spans="1:45" s="2" customFormat="1" ht="6.95" customHeight="1" x14ac:dyDescent="0.2">
      <c r="A81" s="25"/>
      <c r="B81" s="37"/>
      <c r="C81" s="38"/>
      <c r="D81" s="38"/>
      <c r="E81" s="38"/>
      <c r="F81" s="38"/>
      <c r="G81" s="38"/>
      <c r="H81" s="38"/>
      <c r="I81" s="38"/>
      <c r="J81" s="31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</row>
    <row r="82" spans="1:45" s="2" customFormat="1" ht="24.95" customHeight="1" x14ac:dyDescent="0.2">
      <c r="A82" s="25"/>
      <c r="B82" s="26"/>
      <c r="C82" s="18" t="str">
        <f>'001 - Oprava střechy VB'!C82</f>
        <v>REKAPITULACE ČLENĚNÍ ORIENTAČNÍHO SOUPISU</v>
      </c>
      <c r="D82" s="25"/>
      <c r="E82" s="25"/>
      <c r="F82" s="25"/>
      <c r="G82" s="25"/>
      <c r="H82" s="25"/>
      <c r="I82" s="25"/>
      <c r="J82" s="31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</row>
    <row r="83" spans="1:45" s="2" customFormat="1" ht="6.95" customHeight="1" x14ac:dyDescent="0.2">
      <c r="A83" s="25"/>
      <c r="B83" s="26"/>
      <c r="C83" s="25"/>
      <c r="D83" s="25"/>
      <c r="E83" s="25"/>
      <c r="F83" s="25"/>
      <c r="G83" s="25"/>
      <c r="H83" s="25"/>
      <c r="I83" s="25"/>
      <c r="J83" s="31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</row>
    <row r="84" spans="1:45" s="2" customFormat="1" ht="12" customHeight="1" x14ac:dyDescent="0.2">
      <c r="A84" s="25"/>
      <c r="B84" s="26"/>
      <c r="C84" s="23" t="s">
        <v>14</v>
      </c>
      <c r="D84" s="25"/>
      <c r="E84" s="25"/>
      <c r="F84" s="25"/>
      <c r="G84" s="25"/>
      <c r="H84" s="25"/>
      <c r="I84" s="25"/>
      <c r="J84" s="31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</row>
    <row r="85" spans="1:45" s="2" customFormat="1" ht="26.25" customHeight="1" x14ac:dyDescent="0.2">
      <c r="A85" s="25"/>
      <c r="B85" s="26"/>
      <c r="C85" s="25"/>
      <c r="D85" s="25"/>
      <c r="E85" s="202" t="str">
        <f>E7</f>
        <v>Údržbové a dílčí opravné práce na objektech u SPS OŘ PHA 2023-2024 - Praha město</v>
      </c>
      <c r="F85" s="203"/>
      <c r="G85" s="203"/>
      <c r="H85" s="203"/>
      <c r="I85" s="25"/>
      <c r="J85" s="31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</row>
    <row r="86" spans="1:45" s="2" customFormat="1" ht="12" customHeight="1" x14ac:dyDescent="0.2">
      <c r="A86" s="25"/>
      <c r="B86" s="26"/>
      <c r="C86" s="23" t="s">
        <v>114</v>
      </c>
      <c r="D86" s="25"/>
      <c r="E86" s="25"/>
      <c r="F86" s="25"/>
      <c r="G86" s="25"/>
      <c r="H86" s="25"/>
      <c r="I86" s="25"/>
      <c r="J86" s="31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</row>
    <row r="87" spans="1:45" s="2" customFormat="1" ht="16.5" customHeight="1" x14ac:dyDescent="0.2">
      <c r="A87" s="25"/>
      <c r="B87" s="26"/>
      <c r="C87" s="25"/>
      <c r="D87" s="25"/>
      <c r="E87" s="167" t="str">
        <f>E9</f>
        <v>007 - Oprava kotelny</v>
      </c>
      <c r="F87" s="201"/>
      <c r="G87" s="201"/>
      <c r="H87" s="201"/>
      <c r="I87" s="25"/>
      <c r="J87" s="31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</row>
    <row r="88" spans="1:45" s="2" customFormat="1" ht="6.95" customHeight="1" x14ac:dyDescent="0.2">
      <c r="A88" s="25"/>
      <c r="B88" s="26"/>
      <c r="C88" s="25"/>
      <c r="D88" s="25"/>
      <c r="E88" s="25"/>
      <c r="F88" s="25"/>
      <c r="G88" s="25"/>
      <c r="H88" s="25"/>
      <c r="I88" s="25"/>
      <c r="J88" s="31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</row>
    <row r="89" spans="1:45" s="2" customFormat="1" ht="12" customHeight="1" x14ac:dyDescent="0.2">
      <c r="A89" s="25"/>
      <c r="B89" s="26"/>
      <c r="C89" s="23" t="s">
        <v>18</v>
      </c>
      <c r="D89" s="25"/>
      <c r="E89" s="25"/>
      <c r="F89" s="21" t="str">
        <f>F12</f>
        <v>Obvod OŘ Praha</v>
      </c>
      <c r="G89" s="25"/>
      <c r="H89" s="25"/>
      <c r="I89" s="25"/>
      <c r="J89" s="31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</row>
    <row r="90" spans="1:45" s="2" customFormat="1" ht="6.95" customHeight="1" x14ac:dyDescent="0.2">
      <c r="A90" s="25"/>
      <c r="B90" s="26"/>
      <c r="C90" s="25"/>
      <c r="D90" s="25"/>
      <c r="E90" s="25"/>
      <c r="F90" s="25"/>
      <c r="G90" s="25"/>
      <c r="H90" s="25"/>
      <c r="I90" s="25"/>
      <c r="J90" s="31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</row>
    <row r="91" spans="1:45" s="2" customFormat="1" ht="15.2" customHeight="1" x14ac:dyDescent="0.2">
      <c r="A91" s="25"/>
      <c r="B91" s="26"/>
      <c r="C91" s="23" t="s">
        <v>22</v>
      </c>
      <c r="D91" s="25"/>
      <c r="E91" s="25"/>
      <c r="F91" s="21" t="str">
        <f>E15</f>
        <v>Správa železnic, státní organizace</v>
      </c>
      <c r="G91" s="25"/>
      <c r="H91" s="25"/>
      <c r="I91" s="25"/>
      <c r="J91" s="31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</row>
    <row r="92" spans="1:45" s="2" customFormat="1" ht="15.2" customHeight="1" x14ac:dyDescent="0.2">
      <c r="A92" s="25"/>
      <c r="B92" s="26"/>
      <c r="C92" s="23" t="s">
        <v>28</v>
      </c>
      <c r="D92" s="25"/>
      <c r="E92" s="25"/>
      <c r="F92" s="21" t="str">
        <f>IF(E18="","",E18)</f>
        <v xml:space="preserve"> </v>
      </c>
      <c r="G92" s="25"/>
      <c r="H92" s="25"/>
      <c r="I92" s="25"/>
      <c r="J92" s="31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</row>
    <row r="93" spans="1:45" s="2" customFormat="1" ht="10.35" customHeight="1" x14ac:dyDescent="0.2">
      <c r="A93" s="25"/>
      <c r="B93" s="26"/>
      <c r="C93" s="25"/>
      <c r="D93" s="25"/>
      <c r="E93" s="25"/>
      <c r="F93" s="25"/>
      <c r="G93" s="25"/>
      <c r="H93" s="25"/>
      <c r="I93" s="25"/>
      <c r="J93" s="31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</row>
    <row r="94" spans="1:45" s="2" customFormat="1" ht="29.25" customHeight="1" x14ac:dyDescent="0.2">
      <c r="A94" s="25"/>
      <c r="B94" s="26"/>
      <c r="C94" s="86" t="s">
        <v>116</v>
      </c>
      <c r="D94" s="84"/>
      <c r="E94" s="84"/>
      <c r="F94" s="84"/>
      <c r="G94" s="84"/>
      <c r="H94" s="84"/>
      <c r="I94" s="84"/>
      <c r="J94" s="31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</row>
    <row r="95" spans="1:45" s="2" customFormat="1" ht="10.35" customHeight="1" x14ac:dyDescent="0.2">
      <c r="A95" s="25"/>
      <c r="B95" s="26"/>
      <c r="C95" s="25"/>
      <c r="D95" s="25"/>
      <c r="E95" s="25"/>
      <c r="F95" s="25"/>
      <c r="G95" s="25"/>
      <c r="H95" s="25"/>
      <c r="I95" s="25"/>
      <c r="J95" s="31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</row>
    <row r="96" spans="1:45" s="2" customFormat="1" ht="22.9" customHeight="1" x14ac:dyDescent="0.2">
      <c r="A96" s="25"/>
      <c r="B96" s="26"/>
      <c r="C96" s="87"/>
      <c r="D96" s="25"/>
      <c r="E96" s="25"/>
      <c r="F96" s="25"/>
      <c r="G96" s="25"/>
      <c r="H96" s="25"/>
      <c r="I96" s="25"/>
      <c r="J96" s="31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S96" s="14" t="s">
        <v>117</v>
      </c>
    </row>
    <row r="97" spans="1:29" s="9" customFormat="1" ht="24.95" customHeight="1" x14ac:dyDescent="0.2">
      <c r="B97" s="88"/>
      <c r="D97" s="89" t="s">
        <v>1608</v>
      </c>
      <c r="E97" s="90"/>
      <c r="F97" s="90"/>
      <c r="G97" s="90"/>
      <c r="H97" s="90"/>
      <c r="J97" s="88"/>
    </row>
    <row r="98" spans="1:29" s="9" customFormat="1" ht="24.95" customHeight="1" x14ac:dyDescent="0.2">
      <c r="B98" s="88"/>
      <c r="D98" s="89" t="s">
        <v>1609</v>
      </c>
      <c r="E98" s="90"/>
      <c r="F98" s="90"/>
      <c r="G98" s="90"/>
      <c r="H98" s="90"/>
      <c r="J98" s="88"/>
    </row>
    <row r="99" spans="1:29" s="9" customFormat="1" ht="24.95" customHeight="1" x14ac:dyDescent="0.2">
      <c r="B99" s="88"/>
      <c r="D99" s="89" t="s">
        <v>1610</v>
      </c>
      <c r="E99" s="90"/>
      <c r="F99" s="90"/>
      <c r="G99" s="90"/>
      <c r="H99" s="90"/>
      <c r="J99" s="88"/>
    </row>
    <row r="100" spans="1:29" s="9" customFormat="1" ht="24.95" customHeight="1" x14ac:dyDescent="0.2">
      <c r="B100" s="88"/>
      <c r="D100" s="89" t="s">
        <v>1611</v>
      </c>
      <c r="E100" s="90"/>
      <c r="F100" s="90"/>
      <c r="G100" s="90"/>
      <c r="H100" s="90"/>
      <c r="J100" s="88"/>
    </row>
    <row r="101" spans="1:29" s="2" customFormat="1" ht="21.75" customHeight="1" x14ac:dyDescent="0.2">
      <c r="A101" s="25"/>
      <c r="B101" s="26"/>
      <c r="C101" s="25"/>
      <c r="D101" s="25"/>
      <c r="E101" s="25"/>
      <c r="F101" s="25"/>
      <c r="G101" s="25"/>
      <c r="H101" s="25"/>
      <c r="I101" s="25"/>
      <c r="J101" s="31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</row>
    <row r="102" spans="1:29" s="2" customFormat="1" ht="6.95" customHeight="1" x14ac:dyDescent="0.2">
      <c r="A102" s="25"/>
      <c r="B102" s="35"/>
      <c r="C102" s="36"/>
      <c r="D102" s="36"/>
      <c r="E102" s="36"/>
      <c r="F102" s="36"/>
      <c r="G102" s="36"/>
      <c r="H102" s="36"/>
      <c r="I102" s="36"/>
      <c r="J102" s="31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</row>
    <row r="106" spans="1:29" s="2" customFormat="1" ht="6.95" customHeight="1" x14ac:dyDescent="0.2">
      <c r="A106" s="25"/>
      <c r="B106" s="37"/>
      <c r="C106" s="38"/>
      <c r="D106" s="38"/>
      <c r="E106" s="38"/>
      <c r="F106" s="38"/>
      <c r="G106" s="38"/>
      <c r="H106" s="38"/>
      <c r="I106" s="38"/>
      <c r="J106" s="31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</row>
    <row r="107" spans="1:29" s="2" customFormat="1" ht="24.95" customHeight="1" x14ac:dyDescent="0.2">
      <c r="A107" s="25"/>
      <c r="B107" s="26"/>
      <c r="C107" s="18" t="str">
        <f>'001 - Oprava střechy VB'!C116</f>
        <v>ORIENTAČNÍ SOUPIS PRACÍ</v>
      </c>
      <c r="D107" s="25"/>
      <c r="E107" s="25"/>
      <c r="F107" s="25"/>
      <c r="G107" s="25"/>
      <c r="H107" s="25"/>
      <c r="I107" s="25"/>
      <c r="J107" s="31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</row>
    <row r="108" spans="1:29" s="2" customFormat="1" ht="6.95" customHeight="1" x14ac:dyDescent="0.2">
      <c r="A108" s="25"/>
      <c r="B108" s="26"/>
      <c r="C108" s="25"/>
      <c r="D108" s="25"/>
      <c r="E108" s="25"/>
      <c r="F108" s="25"/>
      <c r="G108" s="25"/>
      <c r="H108" s="25"/>
      <c r="I108" s="25"/>
      <c r="J108" s="31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</row>
    <row r="109" spans="1:29" s="2" customFormat="1" ht="12" customHeight="1" x14ac:dyDescent="0.2">
      <c r="A109" s="25"/>
      <c r="B109" s="26"/>
      <c r="C109" s="23" t="s">
        <v>14</v>
      </c>
      <c r="D109" s="25"/>
      <c r="E109" s="25"/>
      <c r="F109" s="25"/>
      <c r="G109" s="25"/>
      <c r="H109" s="25"/>
      <c r="I109" s="25"/>
      <c r="J109" s="31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</row>
    <row r="110" spans="1:29" s="2" customFormat="1" ht="26.25" customHeight="1" x14ac:dyDescent="0.2">
      <c r="A110" s="25"/>
      <c r="B110" s="26"/>
      <c r="C110" s="25"/>
      <c r="D110" s="25"/>
      <c r="E110" s="202" t="str">
        <f>E7</f>
        <v>Údržbové a dílčí opravné práce na objektech u SPS OŘ PHA 2023-2024 - Praha město</v>
      </c>
      <c r="F110" s="203"/>
      <c r="G110" s="203"/>
      <c r="H110" s="203"/>
      <c r="I110" s="25"/>
      <c r="J110" s="31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</row>
    <row r="111" spans="1:29" s="2" customFormat="1" ht="12" customHeight="1" x14ac:dyDescent="0.2">
      <c r="A111" s="25"/>
      <c r="B111" s="26"/>
      <c r="C111" s="23" t="s">
        <v>114</v>
      </c>
      <c r="D111" s="25"/>
      <c r="E111" s="25"/>
      <c r="F111" s="25"/>
      <c r="G111" s="25"/>
      <c r="H111" s="25"/>
      <c r="I111" s="25"/>
      <c r="J111" s="31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</row>
    <row r="112" spans="1:29" s="2" customFormat="1" ht="16.5" customHeight="1" x14ac:dyDescent="0.2">
      <c r="A112" s="25"/>
      <c r="B112" s="26"/>
      <c r="C112" s="25"/>
      <c r="D112" s="25"/>
      <c r="E112" s="167" t="str">
        <f>E9</f>
        <v>007 - Oprava kotelny</v>
      </c>
      <c r="F112" s="201"/>
      <c r="G112" s="201"/>
      <c r="H112" s="201"/>
      <c r="I112" s="25"/>
      <c r="J112" s="31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</row>
    <row r="113" spans="1:63" s="2" customFormat="1" ht="6.95" customHeight="1" x14ac:dyDescent="0.2">
      <c r="A113" s="25"/>
      <c r="B113" s="26"/>
      <c r="C113" s="25"/>
      <c r="D113" s="25"/>
      <c r="E113" s="25"/>
      <c r="F113" s="25"/>
      <c r="G113" s="25"/>
      <c r="H113" s="25"/>
      <c r="I113" s="25"/>
      <c r="J113" s="31"/>
      <c r="Q113" s="25"/>
      <c r="R113" s="25"/>
      <c r="S113" s="25"/>
      <c r="T113" s="25"/>
      <c r="U113" s="25"/>
      <c r="V113" s="25"/>
      <c r="W113" s="25"/>
      <c r="X113" s="25"/>
      <c r="Y113" s="25"/>
      <c r="Z113" s="25"/>
      <c r="AA113" s="25"/>
      <c r="AB113" s="25"/>
      <c r="AC113" s="25"/>
    </row>
    <row r="114" spans="1:63" s="2" customFormat="1" ht="12" customHeight="1" x14ac:dyDescent="0.2">
      <c r="A114" s="25"/>
      <c r="B114" s="26"/>
      <c r="C114" s="23" t="s">
        <v>18</v>
      </c>
      <c r="D114" s="25"/>
      <c r="E114" s="25"/>
      <c r="F114" s="21" t="str">
        <f>F12</f>
        <v>Obvod OŘ Praha</v>
      </c>
      <c r="G114" s="25"/>
      <c r="H114" s="25"/>
      <c r="I114" s="25"/>
      <c r="J114" s="31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</row>
    <row r="115" spans="1:63" s="2" customFormat="1" ht="6.95" customHeight="1" x14ac:dyDescent="0.2">
      <c r="A115" s="25"/>
      <c r="B115" s="26"/>
      <c r="C115" s="25"/>
      <c r="D115" s="25"/>
      <c r="E115" s="25"/>
      <c r="F115" s="25"/>
      <c r="G115" s="25"/>
      <c r="H115" s="25"/>
      <c r="I115" s="25"/>
      <c r="J115" s="31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</row>
    <row r="116" spans="1:63" s="2" customFormat="1" ht="15.2" customHeight="1" x14ac:dyDescent="0.2">
      <c r="A116" s="25"/>
      <c r="B116" s="26"/>
      <c r="C116" s="23" t="s">
        <v>22</v>
      </c>
      <c r="D116" s="25"/>
      <c r="E116" s="25"/>
      <c r="F116" s="21" t="str">
        <f>E15</f>
        <v>Správa železnic, státní organizace</v>
      </c>
      <c r="G116" s="25"/>
      <c r="H116" s="25"/>
      <c r="I116" s="25"/>
      <c r="J116" s="31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</row>
    <row r="117" spans="1:63" s="2" customFormat="1" ht="15.2" customHeight="1" x14ac:dyDescent="0.2">
      <c r="A117" s="25"/>
      <c r="B117" s="26"/>
      <c r="C117" s="23" t="s">
        <v>28</v>
      </c>
      <c r="D117" s="25"/>
      <c r="E117" s="25"/>
      <c r="F117" s="21" t="str">
        <f>IF(E18="","",E18)</f>
        <v xml:space="preserve"> </v>
      </c>
      <c r="G117" s="25"/>
      <c r="H117" s="25"/>
      <c r="I117" s="25"/>
      <c r="J117" s="31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</row>
    <row r="118" spans="1:63" s="2" customFormat="1" ht="10.35" customHeight="1" x14ac:dyDescent="0.2">
      <c r="A118" s="25"/>
      <c r="B118" s="26"/>
      <c r="C118" s="25"/>
      <c r="D118" s="25"/>
      <c r="E118" s="25"/>
      <c r="F118" s="25"/>
      <c r="G118" s="25"/>
      <c r="H118" s="25"/>
      <c r="I118" s="25"/>
      <c r="J118" s="31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</row>
    <row r="119" spans="1:63" s="11" customFormat="1" ht="29.25" customHeight="1" x14ac:dyDescent="0.2">
      <c r="A119" s="94"/>
      <c r="B119" s="95"/>
      <c r="C119" s="96" t="s">
        <v>131</v>
      </c>
      <c r="D119" s="97" t="s">
        <v>43</v>
      </c>
      <c r="E119" s="97" t="s">
        <v>40</v>
      </c>
      <c r="F119" s="97" t="s">
        <v>41</v>
      </c>
      <c r="G119" s="97" t="s">
        <v>132</v>
      </c>
      <c r="H119" s="97" t="s">
        <v>133</v>
      </c>
      <c r="I119" s="98" t="s">
        <v>134</v>
      </c>
      <c r="J119" s="99"/>
      <c r="K119" s="49" t="s">
        <v>1</v>
      </c>
      <c r="L119" s="50" t="s">
        <v>36</v>
      </c>
      <c r="M119" s="50" t="s">
        <v>135</v>
      </c>
      <c r="N119" s="50" t="s">
        <v>136</v>
      </c>
      <c r="O119" s="50" t="s">
        <v>137</v>
      </c>
      <c r="P119" s="50" t="s">
        <v>138</v>
      </c>
      <c r="Q119" s="50" t="s">
        <v>139</v>
      </c>
      <c r="R119" s="51" t="s">
        <v>140</v>
      </c>
      <c r="S119" s="94"/>
      <c r="T119" s="94"/>
      <c r="U119" s="94"/>
      <c r="V119" s="94"/>
      <c r="W119" s="94"/>
      <c r="X119" s="94"/>
      <c r="Y119" s="94"/>
      <c r="Z119" s="94"/>
      <c r="AA119" s="94"/>
      <c r="AB119" s="94"/>
      <c r="AC119" s="94"/>
    </row>
    <row r="120" spans="1:63" s="2" customFormat="1" ht="22.9" customHeight="1" x14ac:dyDescent="0.2">
      <c r="A120" s="25"/>
      <c r="B120" s="26"/>
      <c r="C120" s="56"/>
      <c r="D120" s="25"/>
      <c r="E120" s="25"/>
      <c r="F120" s="25"/>
      <c r="G120" s="25"/>
      <c r="H120" s="25"/>
      <c r="I120" s="25"/>
      <c r="J120" s="26"/>
      <c r="K120" s="52"/>
      <c r="L120" s="43"/>
      <c r="M120" s="53"/>
      <c r="N120" s="100">
        <f>N121+N132+N144+N155</f>
        <v>3.6019519999999998</v>
      </c>
      <c r="O120" s="53"/>
      <c r="P120" s="100">
        <f>P121+P132+P144+P155</f>
        <v>2.8189800000000001E-2</v>
      </c>
      <c r="Q120" s="53"/>
      <c r="R120" s="101">
        <f>R121+R132+R144+R155</f>
        <v>0.22601250000000001</v>
      </c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  <c r="AR120" s="14" t="s">
        <v>56</v>
      </c>
      <c r="AS120" s="14" t="s">
        <v>117</v>
      </c>
      <c r="BI120" s="102" t="e">
        <f>BI121+BI132+BI144+BI155</f>
        <v>#REF!</v>
      </c>
    </row>
    <row r="121" spans="1:63" s="12" customFormat="1" ht="25.9" customHeight="1" x14ac:dyDescent="0.2">
      <c r="B121" s="103"/>
      <c r="D121" s="104" t="s">
        <v>56</v>
      </c>
      <c r="E121" s="105" t="s">
        <v>1612</v>
      </c>
      <c r="F121" s="105" t="s">
        <v>1613</v>
      </c>
      <c r="J121" s="103"/>
      <c r="K121" s="106"/>
      <c r="L121" s="107"/>
      <c r="M121" s="107"/>
      <c r="N121" s="108">
        <f>SUM(N122:N131)</f>
        <v>1.8088379999999999</v>
      </c>
      <c r="O121" s="107"/>
      <c r="P121" s="108">
        <f>SUM(P122:P131)</f>
        <v>1.2546000000000001E-4</v>
      </c>
      <c r="Q121" s="107"/>
      <c r="R121" s="109">
        <f>SUM(R122:R131)</f>
        <v>0.22601250000000001</v>
      </c>
      <c r="AP121" s="104" t="s">
        <v>67</v>
      </c>
      <c r="AR121" s="110" t="s">
        <v>56</v>
      </c>
      <c r="AS121" s="110" t="s">
        <v>57</v>
      </c>
      <c r="AW121" s="104" t="s">
        <v>144</v>
      </c>
      <c r="BI121" s="111" t="e">
        <f>SUM(BI122:BI131)</f>
        <v>#REF!</v>
      </c>
    </row>
    <row r="122" spans="1:63" s="2" customFormat="1" ht="24.2" customHeight="1" x14ac:dyDescent="0.2">
      <c r="A122" s="25"/>
      <c r="B122" s="112"/>
      <c r="C122" s="113" t="s">
        <v>65</v>
      </c>
      <c r="D122" s="113" t="s">
        <v>145</v>
      </c>
      <c r="E122" s="114" t="s">
        <v>1614</v>
      </c>
      <c r="F122" s="115" t="s">
        <v>1615</v>
      </c>
      <c r="G122" s="116" t="s">
        <v>727</v>
      </c>
      <c r="H122" s="117">
        <v>0.73799999999999999</v>
      </c>
      <c r="I122" s="118"/>
      <c r="J122" s="26"/>
      <c r="K122" s="119" t="s">
        <v>1</v>
      </c>
      <c r="L122" s="120" t="s">
        <v>37</v>
      </c>
      <c r="M122" s="121">
        <v>2.4510000000000001</v>
      </c>
      <c r="N122" s="121">
        <f t="shared" ref="N122:N131" si="0">M122*H122</f>
        <v>1.8088379999999999</v>
      </c>
      <c r="O122" s="121">
        <v>1.7000000000000001E-4</v>
      </c>
      <c r="P122" s="121">
        <f t="shared" ref="P122:P131" si="1">O122*H122</f>
        <v>1.2546000000000001E-4</v>
      </c>
      <c r="Q122" s="121">
        <v>0.30625000000000002</v>
      </c>
      <c r="R122" s="122">
        <f t="shared" ref="R122:R131" si="2">Q122*H122</f>
        <v>0.22601250000000001</v>
      </c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  <c r="AP122" s="123" t="s">
        <v>214</v>
      </c>
      <c r="AR122" s="123" t="s">
        <v>145</v>
      </c>
      <c r="AS122" s="123" t="s">
        <v>65</v>
      </c>
      <c r="AW122" s="14" t="s">
        <v>144</v>
      </c>
      <c r="BC122" s="124" t="e">
        <f>IF(L122="základní",#REF!,0)</f>
        <v>#REF!</v>
      </c>
      <c r="BD122" s="124">
        <f>IF(L122="snížená",#REF!,0)</f>
        <v>0</v>
      </c>
      <c r="BE122" s="124">
        <f>IF(L122="zákl. přenesená",#REF!,0)</f>
        <v>0</v>
      </c>
      <c r="BF122" s="124">
        <f>IF(L122="sníž. přenesená",#REF!,0)</f>
        <v>0</v>
      </c>
      <c r="BG122" s="124">
        <f>IF(L122="nulová",#REF!,0)</f>
        <v>0</v>
      </c>
      <c r="BH122" s="14" t="s">
        <v>65</v>
      </c>
      <c r="BI122" s="124" t="e">
        <f>ROUND(#REF!*H122,2)</f>
        <v>#REF!</v>
      </c>
      <c r="BJ122" s="14" t="s">
        <v>214</v>
      </c>
      <c r="BK122" s="123" t="s">
        <v>1616</v>
      </c>
    </row>
    <row r="123" spans="1:63" s="2" customFormat="1" ht="24.2" customHeight="1" x14ac:dyDescent="0.2">
      <c r="A123" s="25"/>
      <c r="B123" s="112"/>
      <c r="C123" s="113" t="s">
        <v>67</v>
      </c>
      <c r="D123" s="113" t="s">
        <v>145</v>
      </c>
      <c r="E123" s="114" t="s">
        <v>1617</v>
      </c>
      <c r="F123" s="115" t="s">
        <v>1618</v>
      </c>
      <c r="G123" s="116" t="s">
        <v>727</v>
      </c>
      <c r="H123" s="117">
        <v>0.73799999999999999</v>
      </c>
      <c r="I123" s="118"/>
      <c r="J123" s="26"/>
      <c r="K123" s="119" t="s">
        <v>1</v>
      </c>
      <c r="L123" s="120" t="s">
        <v>37</v>
      </c>
      <c r="M123" s="121">
        <v>0</v>
      </c>
      <c r="N123" s="121">
        <f t="shared" si="0"/>
        <v>0</v>
      </c>
      <c r="O123" s="121">
        <v>0</v>
      </c>
      <c r="P123" s="121">
        <f t="shared" si="1"/>
        <v>0</v>
      </c>
      <c r="Q123" s="121">
        <v>0</v>
      </c>
      <c r="R123" s="122">
        <f t="shared" si="2"/>
        <v>0</v>
      </c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  <c r="AP123" s="123" t="s">
        <v>143</v>
      </c>
      <c r="AR123" s="123" t="s">
        <v>145</v>
      </c>
      <c r="AS123" s="123" t="s">
        <v>65</v>
      </c>
      <c r="AW123" s="14" t="s">
        <v>144</v>
      </c>
      <c r="BC123" s="124" t="e">
        <f>IF(L123="základní",#REF!,0)</f>
        <v>#REF!</v>
      </c>
      <c r="BD123" s="124">
        <f>IF(L123="snížená",#REF!,0)</f>
        <v>0</v>
      </c>
      <c r="BE123" s="124">
        <f>IF(L123="zákl. přenesená",#REF!,0)</f>
        <v>0</v>
      </c>
      <c r="BF123" s="124">
        <f>IF(L123="sníž. přenesená",#REF!,0)</f>
        <v>0</v>
      </c>
      <c r="BG123" s="124">
        <f>IF(L123="nulová",#REF!,0)</f>
        <v>0</v>
      </c>
      <c r="BH123" s="14" t="s">
        <v>65</v>
      </c>
      <c r="BI123" s="124" t="e">
        <f>ROUND(#REF!*H123,2)</f>
        <v>#REF!</v>
      </c>
      <c r="BJ123" s="14" t="s">
        <v>143</v>
      </c>
      <c r="BK123" s="123" t="s">
        <v>143</v>
      </c>
    </row>
    <row r="124" spans="1:63" s="2" customFormat="1" ht="24.2" customHeight="1" x14ac:dyDescent="0.2">
      <c r="A124" s="25"/>
      <c r="B124" s="112"/>
      <c r="C124" s="113" t="s">
        <v>151</v>
      </c>
      <c r="D124" s="113" t="s">
        <v>145</v>
      </c>
      <c r="E124" s="114" t="s">
        <v>1619</v>
      </c>
      <c r="F124" s="115" t="s">
        <v>1620</v>
      </c>
      <c r="G124" s="116" t="s">
        <v>727</v>
      </c>
      <c r="H124" s="117">
        <v>0.73799999999999999</v>
      </c>
      <c r="I124" s="118"/>
      <c r="J124" s="26"/>
      <c r="K124" s="119" t="s">
        <v>1</v>
      </c>
      <c r="L124" s="120" t="s">
        <v>37</v>
      </c>
      <c r="M124" s="121">
        <v>0</v>
      </c>
      <c r="N124" s="121">
        <f t="shared" si="0"/>
        <v>0</v>
      </c>
      <c r="O124" s="121">
        <v>0</v>
      </c>
      <c r="P124" s="121">
        <f t="shared" si="1"/>
        <v>0</v>
      </c>
      <c r="Q124" s="121">
        <v>0</v>
      </c>
      <c r="R124" s="122">
        <f t="shared" si="2"/>
        <v>0</v>
      </c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  <c r="AP124" s="123" t="s">
        <v>143</v>
      </c>
      <c r="AR124" s="123" t="s">
        <v>145</v>
      </c>
      <c r="AS124" s="123" t="s">
        <v>65</v>
      </c>
      <c r="AW124" s="14" t="s">
        <v>144</v>
      </c>
      <c r="BC124" s="124" t="e">
        <f>IF(L124="základní",#REF!,0)</f>
        <v>#REF!</v>
      </c>
      <c r="BD124" s="124">
        <f>IF(L124="snížená",#REF!,0)</f>
        <v>0</v>
      </c>
      <c r="BE124" s="124">
        <f>IF(L124="zákl. přenesená",#REF!,0)</f>
        <v>0</v>
      </c>
      <c r="BF124" s="124">
        <f>IF(L124="sníž. přenesená",#REF!,0)</f>
        <v>0</v>
      </c>
      <c r="BG124" s="124">
        <f>IF(L124="nulová",#REF!,0)</f>
        <v>0</v>
      </c>
      <c r="BH124" s="14" t="s">
        <v>65</v>
      </c>
      <c r="BI124" s="124" t="e">
        <f>ROUND(#REF!*H124,2)</f>
        <v>#REF!</v>
      </c>
      <c r="BJ124" s="14" t="s">
        <v>143</v>
      </c>
      <c r="BK124" s="123" t="s">
        <v>171</v>
      </c>
    </row>
    <row r="125" spans="1:63" s="2" customFormat="1" ht="16.5" customHeight="1" x14ac:dyDescent="0.2">
      <c r="A125" s="25"/>
      <c r="B125" s="112"/>
      <c r="C125" s="113" t="s">
        <v>143</v>
      </c>
      <c r="D125" s="113" t="s">
        <v>145</v>
      </c>
      <c r="E125" s="114" t="s">
        <v>1621</v>
      </c>
      <c r="F125" s="115" t="s">
        <v>1622</v>
      </c>
      <c r="G125" s="116" t="s">
        <v>162</v>
      </c>
      <c r="H125" s="117">
        <v>0.73799999999999999</v>
      </c>
      <c r="I125" s="118"/>
      <c r="J125" s="26"/>
      <c r="K125" s="119" t="s">
        <v>1</v>
      </c>
      <c r="L125" s="120" t="s">
        <v>37</v>
      </c>
      <c r="M125" s="121">
        <v>0</v>
      </c>
      <c r="N125" s="121">
        <f t="shared" si="0"/>
        <v>0</v>
      </c>
      <c r="O125" s="121">
        <v>0</v>
      </c>
      <c r="P125" s="121">
        <f t="shared" si="1"/>
        <v>0</v>
      </c>
      <c r="Q125" s="121">
        <v>0</v>
      </c>
      <c r="R125" s="122">
        <f t="shared" si="2"/>
        <v>0</v>
      </c>
      <c r="S125" s="25"/>
      <c r="T125" s="25"/>
      <c r="U125" s="25"/>
      <c r="V125" s="25"/>
      <c r="W125" s="25"/>
      <c r="X125" s="25"/>
      <c r="Y125" s="25"/>
      <c r="Z125" s="25"/>
      <c r="AA125" s="25"/>
      <c r="AB125" s="25"/>
      <c r="AC125" s="25"/>
      <c r="AP125" s="123" t="s">
        <v>143</v>
      </c>
      <c r="AR125" s="123" t="s">
        <v>145</v>
      </c>
      <c r="AS125" s="123" t="s">
        <v>65</v>
      </c>
      <c r="AW125" s="14" t="s">
        <v>144</v>
      </c>
      <c r="BC125" s="124" t="e">
        <f>IF(L125="základní",#REF!,0)</f>
        <v>#REF!</v>
      </c>
      <c r="BD125" s="124">
        <f>IF(L125="snížená",#REF!,0)</f>
        <v>0</v>
      </c>
      <c r="BE125" s="124">
        <f>IF(L125="zákl. přenesená",#REF!,0)</f>
        <v>0</v>
      </c>
      <c r="BF125" s="124">
        <f>IF(L125="sníž. přenesená",#REF!,0)</f>
        <v>0</v>
      </c>
      <c r="BG125" s="124">
        <f>IF(L125="nulová",#REF!,0)</f>
        <v>0</v>
      </c>
      <c r="BH125" s="14" t="s">
        <v>65</v>
      </c>
      <c r="BI125" s="124" t="e">
        <f>ROUND(#REF!*H125,2)</f>
        <v>#REF!</v>
      </c>
      <c r="BJ125" s="14" t="s">
        <v>143</v>
      </c>
      <c r="BK125" s="123" t="s">
        <v>180</v>
      </c>
    </row>
    <row r="126" spans="1:63" s="2" customFormat="1" ht="24.2" customHeight="1" x14ac:dyDescent="0.2">
      <c r="A126" s="25"/>
      <c r="B126" s="112"/>
      <c r="C126" s="113" t="s">
        <v>166</v>
      </c>
      <c r="D126" s="113" t="s">
        <v>145</v>
      </c>
      <c r="E126" s="114" t="s">
        <v>1623</v>
      </c>
      <c r="F126" s="115" t="s">
        <v>1624</v>
      </c>
      <c r="G126" s="116" t="s">
        <v>727</v>
      </c>
      <c r="H126" s="117">
        <v>0.73799999999999999</v>
      </c>
      <c r="I126" s="118"/>
      <c r="J126" s="26"/>
      <c r="K126" s="119" t="s">
        <v>1</v>
      </c>
      <c r="L126" s="120" t="s">
        <v>37</v>
      </c>
      <c r="M126" s="121">
        <v>0</v>
      </c>
      <c r="N126" s="121">
        <f t="shared" si="0"/>
        <v>0</v>
      </c>
      <c r="O126" s="121">
        <v>0</v>
      </c>
      <c r="P126" s="121">
        <f t="shared" si="1"/>
        <v>0</v>
      </c>
      <c r="Q126" s="121">
        <v>0</v>
      </c>
      <c r="R126" s="122">
        <f t="shared" si="2"/>
        <v>0</v>
      </c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  <c r="AP126" s="123" t="s">
        <v>143</v>
      </c>
      <c r="AR126" s="123" t="s">
        <v>145</v>
      </c>
      <c r="AS126" s="123" t="s">
        <v>65</v>
      </c>
      <c r="AW126" s="14" t="s">
        <v>144</v>
      </c>
      <c r="BC126" s="124" t="e">
        <f>IF(L126="základní",#REF!,0)</f>
        <v>#REF!</v>
      </c>
      <c r="BD126" s="124">
        <f>IF(L126="snížená",#REF!,0)</f>
        <v>0</v>
      </c>
      <c r="BE126" s="124">
        <f>IF(L126="zákl. přenesená",#REF!,0)</f>
        <v>0</v>
      </c>
      <c r="BF126" s="124">
        <f>IF(L126="sníž. přenesená",#REF!,0)</f>
        <v>0</v>
      </c>
      <c r="BG126" s="124">
        <f>IF(L126="nulová",#REF!,0)</f>
        <v>0</v>
      </c>
      <c r="BH126" s="14" t="s">
        <v>65</v>
      </c>
      <c r="BI126" s="124" t="e">
        <f>ROUND(#REF!*H126,2)</f>
        <v>#REF!</v>
      </c>
      <c r="BJ126" s="14" t="s">
        <v>143</v>
      </c>
      <c r="BK126" s="123" t="s">
        <v>187</v>
      </c>
    </row>
    <row r="127" spans="1:63" s="2" customFormat="1" ht="16.5" customHeight="1" x14ac:dyDescent="0.2">
      <c r="A127" s="25"/>
      <c r="B127" s="112"/>
      <c r="C127" s="113" t="s">
        <v>171</v>
      </c>
      <c r="D127" s="113" t="s">
        <v>145</v>
      </c>
      <c r="E127" s="114" t="s">
        <v>1625</v>
      </c>
      <c r="F127" s="115" t="s">
        <v>1626</v>
      </c>
      <c r="G127" s="116" t="s">
        <v>727</v>
      </c>
      <c r="H127" s="117">
        <v>0.73799999999999999</v>
      </c>
      <c r="I127" s="118"/>
      <c r="J127" s="26"/>
      <c r="K127" s="119" t="s">
        <v>1</v>
      </c>
      <c r="L127" s="120" t="s">
        <v>37</v>
      </c>
      <c r="M127" s="121">
        <v>0</v>
      </c>
      <c r="N127" s="121">
        <f t="shared" si="0"/>
        <v>0</v>
      </c>
      <c r="O127" s="121">
        <v>0</v>
      </c>
      <c r="P127" s="121">
        <f t="shared" si="1"/>
        <v>0</v>
      </c>
      <c r="Q127" s="121">
        <v>0</v>
      </c>
      <c r="R127" s="122">
        <f t="shared" si="2"/>
        <v>0</v>
      </c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  <c r="AP127" s="123" t="s">
        <v>143</v>
      </c>
      <c r="AR127" s="123" t="s">
        <v>145</v>
      </c>
      <c r="AS127" s="123" t="s">
        <v>65</v>
      </c>
      <c r="AW127" s="14" t="s">
        <v>144</v>
      </c>
      <c r="BC127" s="124" t="e">
        <f>IF(L127="základní",#REF!,0)</f>
        <v>#REF!</v>
      </c>
      <c r="BD127" s="124">
        <f>IF(L127="snížená",#REF!,0)</f>
        <v>0</v>
      </c>
      <c r="BE127" s="124">
        <f>IF(L127="zákl. přenesená",#REF!,0)</f>
        <v>0</v>
      </c>
      <c r="BF127" s="124">
        <f>IF(L127="sníž. přenesená",#REF!,0)</f>
        <v>0</v>
      </c>
      <c r="BG127" s="124">
        <f>IF(L127="nulová",#REF!,0)</f>
        <v>0</v>
      </c>
      <c r="BH127" s="14" t="s">
        <v>65</v>
      </c>
      <c r="BI127" s="124" t="e">
        <f>ROUND(#REF!*H127,2)</f>
        <v>#REF!</v>
      </c>
      <c r="BJ127" s="14" t="s">
        <v>143</v>
      </c>
      <c r="BK127" s="123" t="s">
        <v>195</v>
      </c>
    </row>
    <row r="128" spans="1:63" s="2" customFormat="1" ht="21.75" customHeight="1" x14ac:dyDescent="0.2">
      <c r="A128" s="25"/>
      <c r="B128" s="112"/>
      <c r="C128" s="113" t="s">
        <v>175</v>
      </c>
      <c r="D128" s="113" t="s">
        <v>145</v>
      </c>
      <c r="E128" s="114" t="s">
        <v>1627</v>
      </c>
      <c r="F128" s="115" t="s">
        <v>1628</v>
      </c>
      <c r="G128" s="116" t="s">
        <v>727</v>
      </c>
      <c r="H128" s="117">
        <v>0.73799999999999999</v>
      </c>
      <c r="I128" s="118"/>
      <c r="J128" s="26"/>
      <c r="K128" s="119" t="s">
        <v>1</v>
      </c>
      <c r="L128" s="120" t="s">
        <v>37</v>
      </c>
      <c r="M128" s="121">
        <v>0</v>
      </c>
      <c r="N128" s="121">
        <f t="shared" si="0"/>
        <v>0</v>
      </c>
      <c r="O128" s="121">
        <v>0</v>
      </c>
      <c r="P128" s="121">
        <f t="shared" si="1"/>
        <v>0</v>
      </c>
      <c r="Q128" s="121">
        <v>0</v>
      </c>
      <c r="R128" s="122">
        <f t="shared" si="2"/>
        <v>0</v>
      </c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  <c r="AP128" s="123" t="s">
        <v>143</v>
      </c>
      <c r="AR128" s="123" t="s">
        <v>145</v>
      </c>
      <c r="AS128" s="123" t="s">
        <v>65</v>
      </c>
      <c r="AW128" s="14" t="s">
        <v>144</v>
      </c>
      <c r="BC128" s="124" t="e">
        <f>IF(L128="základní",#REF!,0)</f>
        <v>#REF!</v>
      </c>
      <c r="BD128" s="124">
        <f>IF(L128="snížená",#REF!,0)</f>
        <v>0</v>
      </c>
      <c r="BE128" s="124">
        <f>IF(L128="zákl. přenesená",#REF!,0)</f>
        <v>0</v>
      </c>
      <c r="BF128" s="124">
        <f>IF(L128="sníž. přenesená",#REF!,0)</f>
        <v>0</v>
      </c>
      <c r="BG128" s="124">
        <f>IF(L128="nulová",#REF!,0)</f>
        <v>0</v>
      </c>
      <c r="BH128" s="14" t="s">
        <v>65</v>
      </c>
      <c r="BI128" s="124" t="e">
        <f>ROUND(#REF!*H128,2)</f>
        <v>#REF!</v>
      </c>
      <c r="BJ128" s="14" t="s">
        <v>143</v>
      </c>
      <c r="BK128" s="123" t="s">
        <v>204</v>
      </c>
    </row>
    <row r="129" spans="1:63" s="2" customFormat="1" ht="16.5" customHeight="1" x14ac:dyDescent="0.2">
      <c r="A129" s="25"/>
      <c r="B129" s="112"/>
      <c r="C129" s="113" t="s">
        <v>180</v>
      </c>
      <c r="D129" s="113" t="s">
        <v>145</v>
      </c>
      <c r="E129" s="114" t="s">
        <v>1629</v>
      </c>
      <c r="F129" s="115" t="s">
        <v>1630</v>
      </c>
      <c r="G129" s="116" t="s">
        <v>162</v>
      </c>
      <c r="H129" s="117">
        <v>0.73799999999999999</v>
      </c>
      <c r="I129" s="118"/>
      <c r="J129" s="26"/>
      <c r="K129" s="119" t="s">
        <v>1</v>
      </c>
      <c r="L129" s="120" t="s">
        <v>37</v>
      </c>
      <c r="M129" s="121">
        <v>0</v>
      </c>
      <c r="N129" s="121">
        <f t="shared" si="0"/>
        <v>0</v>
      </c>
      <c r="O129" s="121">
        <v>0</v>
      </c>
      <c r="P129" s="121">
        <f t="shared" si="1"/>
        <v>0</v>
      </c>
      <c r="Q129" s="121">
        <v>0</v>
      </c>
      <c r="R129" s="122">
        <f t="shared" si="2"/>
        <v>0</v>
      </c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P129" s="123" t="s">
        <v>143</v>
      </c>
      <c r="AR129" s="123" t="s">
        <v>145</v>
      </c>
      <c r="AS129" s="123" t="s">
        <v>65</v>
      </c>
      <c r="AW129" s="14" t="s">
        <v>144</v>
      </c>
      <c r="BC129" s="124" t="e">
        <f>IF(L129="základní",#REF!,0)</f>
        <v>#REF!</v>
      </c>
      <c r="BD129" s="124">
        <f>IF(L129="snížená",#REF!,0)</f>
        <v>0</v>
      </c>
      <c r="BE129" s="124">
        <f>IF(L129="zákl. přenesená",#REF!,0)</f>
        <v>0</v>
      </c>
      <c r="BF129" s="124">
        <f>IF(L129="sníž. přenesená",#REF!,0)</f>
        <v>0</v>
      </c>
      <c r="BG129" s="124">
        <f>IF(L129="nulová",#REF!,0)</f>
        <v>0</v>
      </c>
      <c r="BH129" s="14" t="s">
        <v>65</v>
      </c>
      <c r="BI129" s="124" t="e">
        <f>ROUND(#REF!*H129,2)</f>
        <v>#REF!</v>
      </c>
      <c r="BJ129" s="14" t="s">
        <v>143</v>
      </c>
      <c r="BK129" s="123" t="s">
        <v>214</v>
      </c>
    </row>
    <row r="130" spans="1:63" s="2" customFormat="1" ht="21.75" customHeight="1" x14ac:dyDescent="0.2">
      <c r="A130" s="25"/>
      <c r="B130" s="112"/>
      <c r="C130" s="113" t="s">
        <v>164</v>
      </c>
      <c r="D130" s="113" t="s">
        <v>145</v>
      </c>
      <c r="E130" s="114" t="s">
        <v>1631</v>
      </c>
      <c r="F130" s="115" t="s">
        <v>1632</v>
      </c>
      <c r="G130" s="116" t="s">
        <v>727</v>
      </c>
      <c r="H130" s="117">
        <v>2.2149999999999999</v>
      </c>
      <c r="I130" s="118"/>
      <c r="J130" s="26"/>
      <c r="K130" s="119" t="s">
        <v>1</v>
      </c>
      <c r="L130" s="120" t="s">
        <v>37</v>
      </c>
      <c r="M130" s="121">
        <v>0</v>
      </c>
      <c r="N130" s="121">
        <f t="shared" si="0"/>
        <v>0</v>
      </c>
      <c r="O130" s="121">
        <v>0</v>
      </c>
      <c r="P130" s="121">
        <f t="shared" si="1"/>
        <v>0</v>
      </c>
      <c r="Q130" s="121">
        <v>0</v>
      </c>
      <c r="R130" s="122">
        <f t="shared" si="2"/>
        <v>0</v>
      </c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  <c r="AP130" s="123" t="s">
        <v>143</v>
      </c>
      <c r="AR130" s="123" t="s">
        <v>145</v>
      </c>
      <c r="AS130" s="123" t="s">
        <v>65</v>
      </c>
      <c r="AW130" s="14" t="s">
        <v>144</v>
      </c>
      <c r="BC130" s="124" t="e">
        <f>IF(L130="základní",#REF!,0)</f>
        <v>#REF!</v>
      </c>
      <c r="BD130" s="124">
        <f>IF(L130="snížená",#REF!,0)</f>
        <v>0</v>
      </c>
      <c r="BE130" s="124">
        <f>IF(L130="zákl. přenesená",#REF!,0)</f>
        <v>0</v>
      </c>
      <c r="BF130" s="124">
        <f>IF(L130="sníž. přenesená",#REF!,0)</f>
        <v>0</v>
      </c>
      <c r="BG130" s="124">
        <f>IF(L130="nulová",#REF!,0)</f>
        <v>0</v>
      </c>
      <c r="BH130" s="14" t="s">
        <v>65</v>
      </c>
      <c r="BI130" s="124" t="e">
        <f>ROUND(#REF!*H130,2)</f>
        <v>#REF!</v>
      </c>
      <c r="BJ130" s="14" t="s">
        <v>143</v>
      </c>
      <c r="BK130" s="123" t="s">
        <v>222</v>
      </c>
    </row>
    <row r="131" spans="1:63" s="2" customFormat="1" ht="21.75" customHeight="1" x14ac:dyDescent="0.2">
      <c r="A131" s="25"/>
      <c r="B131" s="112"/>
      <c r="C131" s="113" t="s">
        <v>187</v>
      </c>
      <c r="D131" s="113" t="s">
        <v>145</v>
      </c>
      <c r="E131" s="114" t="s">
        <v>1633</v>
      </c>
      <c r="F131" s="115" t="s">
        <v>1634</v>
      </c>
      <c r="G131" s="116" t="s">
        <v>339</v>
      </c>
      <c r="H131" s="117">
        <v>2270.2629999999999</v>
      </c>
      <c r="I131" s="118"/>
      <c r="J131" s="26"/>
      <c r="K131" s="119" t="s">
        <v>1</v>
      </c>
      <c r="L131" s="120" t="s">
        <v>37</v>
      </c>
      <c r="M131" s="121">
        <v>0</v>
      </c>
      <c r="N131" s="121">
        <f t="shared" si="0"/>
        <v>0</v>
      </c>
      <c r="O131" s="121">
        <v>0</v>
      </c>
      <c r="P131" s="121">
        <f t="shared" si="1"/>
        <v>0</v>
      </c>
      <c r="Q131" s="121">
        <v>0</v>
      </c>
      <c r="R131" s="122">
        <f t="shared" si="2"/>
        <v>0</v>
      </c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P131" s="123" t="s">
        <v>214</v>
      </c>
      <c r="AR131" s="123" t="s">
        <v>145</v>
      </c>
      <c r="AS131" s="123" t="s">
        <v>65</v>
      </c>
      <c r="AW131" s="14" t="s">
        <v>144</v>
      </c>
      <c r="BC131" s="124" t="e">
        <f>IF(L131="základní",#REF!,0)</f>
        <v>#REF!</v>
      </c>
      <c r="BD131" s="124">
        <f>IF(L131="snížená",#REF!,0)</f>
        <v>0</v>
      </c>
      <c r="BE131" s="124">
        <f>IF(L131="zákl. přenesená",#REF!,0)</f>
        <v>0</v>
      </c>
      <c r="BF131" s="124">
        <f>IF(L131="sníž. přenesená",#REF!,0)</f>
        <v>0</v>
      </c>
      <c r="BG131" s="124">
        <f>IF(L131="nulová",#REF!,0)</f>
        <v>0</v>
      </c>
      <c r="BH131" s="14" t="s">
        <v>65</v>
      </c>
      <c r="BI131" s="124" t="e">
        <f>ROUND(#REF!*H131,2)</f>
        <v>#REF!</v>
      </c>
      <c r="BJ131" s="14" t="s">
        <v>214</v>
      </c>
      <c r="BK131" s="123" t="s">
        <v>1635</v>
      </c>
    </row>
    <row r="132" spans="1:63" s="12" customFormat="1" ht="25.9" customHeight="1" x14ac:dyDescent="0.2">
      <c r="B132" s="103"/>
      <c r="D132" s="104" t="s">
        <v>56</v>
      </c>
      <c r="E132" s="105" t="s">
        <v>1636</v>
      </c>
      <c r="F132" s="105" t="s">
        <v>1637</v>
      </c>
      <c r="J132" s="103"/>
      <c r="K132" s="106"/>
      <c r="L132" s="107"/>
      <c r="M132" s="107"/>
      <c r="N132" s="108">
        <f>SUM(N133:N143)</f>
        <v>0</v>
      </c>
      <c r="O132" s="107"/>
      <c r="P132" s="108">
        <f>SUM(P133:P143)</f>
        <v>0</v>
      </c>
      <c r="Q132" s="107"/>
      <c r="R132" s="109">
        <f>SUM(R133:R143)</f>
        <v>0</v>
      </c>
      <c r="AP132" s="104" t="s">
        <v>65</v>
      </c>
      <c r="AR132" s="110" t="s">
        <v>56</v>
      </c>
      <c r="AS132" s="110" t="s">
        <v>57</v>
      </c>
      <c r="AW132" s="104" t="s">
        <v>144</v>
      </c>
      <c r="BI132" s="111" t="e">
        <f>SUM(BI133:BI143)</f>
        <v>#REF!</v>
      </c>
    </row>
    <row r="133" spans="1:63" s="2" customFormat="1" ht="24.2" customHeight="1" x14ac:dyDescent="0.2">
      <c r="A133" s="25"/>
      <c r="B133" s="112"/>
      <c r="C133" s="113" t="s">
        <v>191</v>
      </c>
      <c r="D133" s="113" t="s">
        <v>145</v>
      </c>
      <c r="E133" s="114" t="s">
        <v>1638</v>
      </c>
      <c r="F133" s="115" t="s">
        <v>1639</v>
      </c>
      <c r="G133" s="116" t="s">
        <v>727</v>
      </c>
      <c r="H133" s="117">
        <v>1.4770000000000001</v>
      </c>
      <c r="I133" s="118"/>
      <c r="J133" s="26"/>
      <c r="K133" s="119" t="s">
        <v>1</v>
      </c>
      <c r="L133" s="120" t="s">
        <v>37</v>
      </c>
      <c r="M133" s="121">
        <v>0</v>
      </c>
      <c r="N133" s="121">
        <f t="shared" ref="N133:N143" si="3">M133*H133</f>
        <v>0</v>
      </c>
      <c r="O133" s="121">
        <v>0</v>
      </c>
      <c r="P133" s="121">
        <f t="shared" ref="P133:P143" si="4">O133*H133</f>
        <v>0</v>
      </c>
      <c r="Q133" s="121">
        <v>0</v>
      </c>
      <c r="R133" s="122">
        <f t="shared" ref="R133:R143" si="5">Q133*H133</f>
        <v>0</v>
      </c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  <c r="AP133" s="123" t="s">
        <v>143</v>
      </c>
      <c r="AR133" s="123" t="s">
        <v>145</v>
      </c>
      <c r="AS133" s="123" t="s">
        <v>65</v>
      </c>
      <c r="AW133" s="14" t="s">
        <v>144</v>
      </c>
      <c r="BC133" s="124" t="e">
        <f>IF(L133="základní",#REF!,0)</f>
        <v>#REF!</v>
      </c>
      <c r="BD133" s="124">
        <f>IF(L133="snížená",#REF!,0)</f>
        <v>0</v>
      </c>
      <c r="BE133" s="124">
        <f>IF(L133="zákl. přenesená",#REF!,0)</f>
        <v>0</v>
      </c>
      <c r="BF133" s="124">
        <f>IF(L133="sníž. přenesená",#REF!,0)</f>
        <v>0</v>
      </c>
      <c r="BG133" s="124">
        <f>IF(L133="nulová",#REF!,0)</f>
        <v>0</v>
      </c>
      <c r="BH133" s="14" t="s">
        <v>65</v>
      </c>
      <c r="BI133" s="124" t="e">
        <f>ROUND(#REF!*H133,2)</f>
        <v>#REF!</v>
      </c>
      <c r="BJ133" s="14" t="s">
        <v>143</v>
      </c>
      <c r="BK133" s="123" t="s">
        <v>230</v>
      </c>
    </row>
    <row r="134" spans="1:63" s="2" customFormat="1" ht="33" customHeight="1" x14ac:dyDescent="0.2">
      <c r="A134" s="25"/>
      <c r="B134" s="112"/>
      <c r="C134" s="113" t="s">
        <v>195</v>
      </c>
      <c r="D134" s="113" t="s">
        <v>145</v>
      </c>
      <c r="E134" s="114" t="s">
        <v>1640</v>
      </c>
      <c r="F134" s="115" t="s">
        <v>1641</v>
      </c>
      <c r="G134" s="116" t="s">
        <v>727</v>
      </c>
      <c r="H134" s="117">
        <v>0.73799999999999999</v>
      </c>
      <c r="I134" s="118"/>
      <c r="J134" s="26"/>
      <c r="K134" s="119" t="s">
        <v>1</v>
      </c>
      <c r="L134" s="120" t="s">
        <v>37</v>
      </c>
      <c r="M134" s="121">
        <v>0</v>
      </c>
      <c r="N134" s="121">
        <f t="shared" si="3"/>
        <v>0</v>
      </c>
      <c r="O134" s="121">
        <v>0</v>
      </c>
      <c r="P134" s="121">
        <f t="shared" si="4"/>
        <v>0</v>
      </c>
      <c r="Q134" s="121">
        <v>0</v>
      </c>
      <c r="R134" s="122">
        <f t="shared" si="5"/>
        <v>0</v>
      </c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P134" s="123" t="s">
        <v>143</v>
      </c>
      <c r="AR134" s="123" t="s">
        <v>145</v>
      </c>
      <c r="AS134" s="123" t="s">
        <v>65</v>
      </c>
      <c r="AW134" s="14" t="s">
        <v>144</v>
      </c>
      <c r="BC134" s="124" t="e">
        <f>IF(L134="základní",#REF!,0)</f>
        <v>#REF!</v>
      </c>
      <c r="BD134" s="124">
        <f>IF(L134="snížená",#REF!,0)</f>
        <v>0</v>
      </c>
      <c r="BE134" s="124">
        <f>IF(L134="zákl. přenesená",#REF!,0)</f>
        <v>0</v>
      </c>
      <c r="BF134" s="124">
        <f>IF(L134="sníž. přenesená",#REF!,0)</f>
        <v>0</v>
      </c>
      <c r="BG134" s="124">
        <f>IF(L134="nulová",#REF!,0)</f>
        <v>0</v>
      </c>
      <c r="BH134" s="14" t="s">
        <v>65</v>
      </c>
      <c r="BI134" s="124" t="e">
        <f>ROUND(#REF!*H134,2)</f>
        <v>#REF!</v>
      </c>
      <c r="BJ134" s="14" t="s">
        <v>143</v>
      </c>
      <c r="BK134" s="123" t="s">
        <v>237</v>
      </c>
    </row>
    <row r="135" spans="1:63" s="2" customFormat="1" ht="33" customHeight="1" x14ac:dyDescent="0.2">
      <c r="A135" s="25"/>
      <c r="B135" s="112"/>
      <c r="C135" s="113" t="s">
        <v>200</v>
      </c>
      <c r="D135" s="113" t="s">
        <v>145</v>
      </c>
      <c r="E135" s="114" t="s">
        <v>1642</v>
      </c>
      <c r="F135" s="115" t="s">
        <v>1643</v>
      </c>
      <c r="G135" s="116" t="s">
        <v>162</v>
      </c>
      <c r="H135" s="117">
        <v>5.1689999999999996</v>
      </c>
      <c r="I135" s="118"/>
      <c r="J135" s="26"/>
      <c r="K135" s="119" t="s">
        <v>1</v>
      </c>
      <c r="L135" s="120" t="s">
        <v>37</v>
      </c>
      <c r="M135" s="121">
        <v>0</v>
      </c>
      <c r="N135" s="121">
        <f t="shared" si="3"/>
        <v>0</v>
      </c>
      <c r="O135" s="121">
        <v>0</v>
      </c>
      <c r="P135" s="121">
        <f t="shared" si="4"/>
        <v>0</v>
      </c>
      <c r="Q135" s="121">
        <v>0</v>
      </c>
      <c r="R135" s="122">
        <f t="shared" si="5"/>
        <v>0</v>
      </c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  <c r="AP135" s="123" t="s">
        <v>143</v>
      </c>
      <c r="AR135" s="123" t="s">
        <v>145</v>
      </c>
      <c r="AS135" s="123" t="s">
        <v>65</v>
      </c>
      <c r="AW135" s="14" t="s">
        <v>144</v>
      </c>
      <c r="BC135" s="124" t="e">
        <f>IF(L135="základní",#REF!,0)</f>
        <v>#REF!</v>
      </c>
      <c r="BD135" s="124">
        <f>IF(L135="snížená",#REF!,0)</f>
        <v>0</v>
      </c>
      <c r="BE135" s="124">
        <f>IF(L135="zákl. přenesená",#REF!,0)</f>
        <v>0</v>
      </c>
      <c r="BF135" s="124">
        <f>IF(L135="sníž. přenesená",#REF!,0)</f>
        <v>0</v>
      </c>
      <c r="BG135" s="124">
        <f>IF(L135="nulová",#REF!,0)</f>
        <v>0</v>
      </c>
      <c r="BH135" s="14" t="s">
        <v>65</v>
      </c>
      <c r="BI135" s="124" t="e">
        <f>ROUND(#REF!*H135,2)</f>
        <v>#REF!</v>
      </c>
      <c r="BJ135" s="14" t="s">
        <v>143</v>
      </c>
      <c r="BK135" s="123" t="s">
        <v>246</v>
      </c>
    </row>
    <row r="136" spans="1:63" s="2" customFormat="1" ht="24.2" customHeight="1" x14ac:dyDescent="0.2">
      <c r="A136" s="25"/>
      <c r="B136" s="112"/>
      <c r="C136" s="113" t="s">
        <v>204</v>
      </c>
      <c r="D136" s="113" t="s">
        <v>145</v>
      </c>
      <c r="E136" s="114" t="s">
        <v>1644</v>
      </c>
      <c r="F136" s="115" t="s">
        <v>1645</v>
      </c>
      <c r="G136" s="116" t="s">
        <v>162</v>
      </c>
      <c r="H136" s="117">
        <v>0.73799999999999999</v>
      </c>
      <c r="I136" s="118"/>
      <c r="J136" s="26"/>
      <c r="K136" s="119" t="s">
        <v>1</v>
      </c>
      <c r="L136" s="120" t="s">
        <v>37</v>
      </c>
      <c r="M136" s="121">
        <v>0</v>
      </c>
      <c r="N136" s="121">
        <f t="shared" si="3"/>
        <v>0</v>
      </c>
      <c r="O136" s="121">
        <v>0</v>
      </c>
      <c r="P136" s="121">
        <f t="shared" si="4"/>
        <v>0</v>
      </c>
      <c r="Q136" s="121">
        <v>0</v>
      </c>
      <c r="R136" s="122">
        <f t="shared" si="5"/>
        <v>0</v>
      </c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P136" s="123" t="s">
        <v>143</v>
      </c>
      <c r="AR136" s="123" t="s">
        <v>145</v>
      </c>
      <c r="AS136" s="123" t="s">
        <v>65</v>
      </c>
      <c r="AW136" s="14" t="s">
        <v>144</v>
      </c>
      <c r="BC136" s="124" t="e">
        <f>IF(L136="základní",#REF!,0)</f>
        <v>#REF!</v>
      </c>
      <c r="BD136" s="124">
        <f>IF(L136="snížená",#REF!,0)</f>
        <v>0</v>
      </c>
      <c r="BE136" s="124">
        <f>IF(L136="zákl. přenesená",#REF!,0)</f>
        <v>0</v>
      </c>
      <c r="BF136" s="124">
        <f>IF(L136="sníž. přenesená",#REF!,0)</f>
        <v>0</v>
      </c>
      <c r="BG136" s="124">
        <f>IF(L136="nulová",#REF!,0)</f>
        <v>0</v>
      </c>
      <c r="BH136" s="14" t="s">
        <v>65</v>
      </c>
      <c r="BI136" s="124" t="e">
        <f>ROUND(#REF!*H136,2)</f>
        <v>#REF!</v>
      </c>
      <c r="BJ136" s="14" t="s">
        <v>143</v>
      </c>
      <c r="BK136" s="123" t="s">
        <v>260</v>
      </c>
    </row>
    <row r="137" spans="1:63" s="2" customFormat="1" ht="16.5" customHeight="1" x14ac:dyDescent="0.2">
      <c r="A137" s="25"/>
      <c r="B137" s="112"/>
      <c r="C137" s="113" t="s">
        <v>8</v>
      </c>
      <c r="D137" s="113" t="s">
        <v>145</v>
      </c>
      <c r="E137" s="114" t="s">
        <v>1646</v>
      </c>
      <c r="F137" s="115" t="s">
        <v>1647</v>
      </c>
      <c r="G137" s="116" t="s">
        <v>162</v>
      </c>
      <c r="H137" s="117">
        <v>0.73799999999999999</v>
      </c>
      <c r="I137" s="118"/>
      <c r="J137" s="26"/>
      <c r="K137" s="119" t="s">
        <v>1</v>
      </c>
      <c r="L137" s="120" t="s">
        <v>37</v>
      </c>
      <c r="M137" s="121">
        <v>0</v>
      </c>
      <c r="N137" s="121">
        <f t="shared" si="3"/>
        <v>0</v>
      </c>
      <c r="O137" s="121">
        <v>0</v>
      </c>
      <c r="P137" s="121">
        <f t="shared" si="4"/>
        <v>0</v>
      </c>
      <c r="Q137" s="121">
        <v>0</v>
      </c>
      <c r="R137" s="122">
        <f t="shared" si="5"/>
        <v>0</v>
      </c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P137" s="123" t="s">
        <v>143</v>
      </c>
      <c r="AR137" s="123" t="s">
        <v>145</v>
      </c>
      <c r="AS137" s="123" t="s">
        <v>65</v>
      </c>
      <c r="AW137" s="14" t="s">
        <v>144</v>
      </c>
      <c r="BC137" s="124" t="e">
        <f>IF(L137="základní",#REF!,0)</f>
        <v>#REF!</v>
      </c>
      <c r="BD137" s="124">
        <f>IF(L137="snížená",#REF!,0)</f>
        <v>0</v>
      </c>
      <c r="BE137" s="124">
        <f>IF(L137="zákl. přenesená",#REF!,0)</f>
        <v>0</v>
      </c>
      <c r="BF137" s="124">
        <f>IF(L137="sníž. přenesená",#REF!,0)</f>
        <v>0</v>
      </c>
      <c r="BG137" s="124">
        <f>IF(L137="nulová",#REF!,0)</f>
        <v>0</v>
      </c>
      <c r="BH137" s="14" t="s">
        <v>65</v>
      </c>
      <c r="BI137" s="124" t="e">
        <f>ROUND(#REF!*H137,2)</f>
        <v>#REF!</v>
      </c>
      <c r="BJ137" s="14" t="s">
        <v>143</v>
      </c>
      <c r="BK137" s="123" t="s">
        <v>269</v>
      </c>
    </row>
    <row r="138" spans="1:63" s="2" customFormat="1" ht="33" customHeight="1" x14ac:dyDescent="0.2">
      <c r="A138" s="25"/>
      <c r="B138" s="112"/>
      <c r="C138" s="113" t="s">
        <v>214</v>
      </c>
      <c r="D138" s="113" t="s">
        <v>145</v>
      </c>
      <c r="E138" s="114" t="s">
        <v>1648</v>
      </c>
      <c r="F138" s="115" t="s">
        <v>1649</v>
      </c>
      <c r="G138" s="116" t="s">
        <v>162</v>
      </c>
      <c r="H138" s="117">
        <v>2.2149999999999999</v>
      </c>
      <c r="I138" s="118"/>
      <c r="J138" s="26"/>
      <c r="K138" s="119" t="s">
        <v>1</v>
      </c>
      <c r="L138" s="120" t="s">
        <v>37</v>
      </c>
      <c r="M138" s="121">
        <v>0</v>
      </c>
      <c r="N138" s="121">
        <f t="shared" si="3"/>
        <v>0</v>
      </c>
      <c r="O138" s="121">
        <v>0</v>
      </c>
      <c r="P138" s="121">
        <f t="shared" si="4"/>
        <v>0</v>
      </c>
      <c r="Q138" s="121">
        <v>0</v>
      </c>
      <c r="R138" s="122">
        <f t="shared" si="5"/>
        <v>0</v>
      </c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P138" s="123" t="s">
        <v>143</v>
      </c>
      <c r="AR138" s="123" t="s">
        <v>145</v>
      </c>
      <c r="AS138" s="123" t="s">
        <v>65</v>
      </c>
      <c r="AW138" s="14" t="s">
        <v>144</v>
      </c>
      <c r="BC138" s="124" t="e">
        <f>IF(L138="základní",#REF!,0)</f>
        <v>#REF!</v>
      </c>
      <c r="BD138" s="124">
        <f>IF(L138="snížená",#REF!,0)</f>
        <v>0</v>
      </c>
      <c r="BE138" s="124">
        <f>IF(L138="zákl. přenesená",#REF!,0)</f>
        <v>0</v>
      </c>
      <c r="BF138" s="124">
        <f>IF(L138="sníž. přenesená",#REF!,0)</f>
        <v>0</v>
      </c>
      <c r="BG138" s="124">
        <f>IF(L138="nulová",#REF!,0)</f>
        <v>0</v>
      </c>
      <c r="BH138" s="14" t="s">
        <v>65</v>
      </c>
      <c r="BI138" s="124" t="e">
        <f>ROUND(#REF!*H138,2)</f>
        <v>#REF!</v>
      </c>
      <c r="BJ138" s="14" t="s">
        <v>143</v>
      </c>
      <c r="BK138" s="123" t="s">
        <v>279</v>
      </c>
    </row>
    <row r="139" spans="1:63" s="2" customFormat="1" ht="24.2" customHeight="1" x14ac:dyDescent="0.2">
      <c r="A139" s="25"/>
      <c r="B139" s="112"/>
      <c r="C139" s="113" t="s">
        <v>218</v>
      </c>
      <c r="D139" s="113" t="s">
        <v>145</v>
      </c>
      <c r="E139" s="114" t="s">
        <v>1650</v>
      </c>
      <c r="F139" s="115" t="s">
        <v>1651</v>
      </c>
      <c r="G139" s="116" t="s">
        <v>162</v>
      </c>
      <c r="H139" s="117">
        <v>1.4770000000000001</v>
      </c>
      <c r="I139" s="118"/>
      <c r="J139" s="26"/>
      <c r="K139" s="119" t="s">
        <v>1</v>
      </c>
      <c r="L139" s="120" t="s">
        <v>37</v>
      </c>
      <c r="M139" s="121">
        <v>0</v>
      </c>
      <c r="N139" s="121">
        <f t="shared" si="3"/>
        <v>0</v>
      </c>
      <c r="O139" s="121">
        <v>0</v>
      </c>
      <c r="P139" s="121">
        <f t="shared" si="4"/>
        <v>0</v>
      </c>
      <c r="Q139" s="121">
        <v>0</v>
      </c>
      <c r="R139" s="122">
        <f t="shared" si="5"/>
        <v>0</v>
      </c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P139" s="123" t="s">
        <v>143</v>
      </c>
      <c r="AR139" s="123" t="s">
        <v>145</v>
      </c>
      <c r="AS139" s="123" t="s">
        <v>65</v>
      </c>
      <c r="AW139" s="14" t="s">
        <v>144</v>
      </c>
      <c r="BC139" s="124" t="e">
        <f>IF(L139="základní",#REF!,0)</f>
        <v>#REF!</v>
      </c>
      <c r="BD139" s="124">
        <f>IF(L139="snížená",#REF!,0)</f>
        <v>0</v>
      </c>
      <c r="BE139" s="124">
        <f>IF(L139="zákl. přenesená",#REF!,0)</f>
        <v>0</v>
      </c>
      <c r="BF139" s="124">
        <f>IF(L139="sníž. přenesená",#REF!,0)</f>
        <v>0</v>
      </c>
      <c r="BG139" s="124">
        <f>IF(L139="nulová",#REF!,0)</f>
        <v>0</v>
      </c>
      <c r="BH139" s="14" t="s">
        <v>65</v>
      </c>
      <c r="BI139" s="124" t="e">
        <f>ROUND(#REF!*H139,2)</f>
        <v>#REF!</v>
      </c>
      <c r="BJ139" s="14" t="s">
        <v>143</v>
      </c>
      <c r="BK139" s="123" t="s">
        <v>267</v>
      </c>
    </row>
    <row r="140" spans="1:63" s="2" customFormat="1" ht="21.75" customHeight="1" x14ac:dyDescent="0.2">
      <c r="A140" s="25"/>
      <c r="B140" s="112"/>
      <c r="C140" s="113" t="s">
        <v>222</v>
      </c>
      <c r="D140" s="113" t="s">
        <v>145</v>
      </c>
      <c r="E140" s="114" t="s">
        <v>1652</v>
      </c>
      <c r="F140" s="115" t="s">
        <v>1653</v>
      </c>
      <c r="G140" s="116" t="s">
        <v>162</v>
      </c>
      <c r="H140" s="117">
        <v>0.73799999999999999</v>
      </c>
      <c r="I140" s="118"/>
      <c r="J140" s="26"/>
      <c r="K140" s="119" t="s">
        <v>1</v>
      </c>
      <c r="L140" s="120" t="s">
        <v>37</v>
      </c>
      <c r="M140" s="121">
        <v>0</v>
      </c>
      <c r="N140" s="121">
        <f t="shared" si="3"/>
        <v>0</v>
      </c>
      <c r="O140" s="121">
        <v>0</v>
      </c>
      <c r="P140" s="121">
        <f t="shared" si="4"/>
        <v>0</v>
      </c>
      <c r="Q140" s="121">
        <v>0</v>
      </c>
      <c r="R140" s="122">
        <f t="shared" si="5"/>
        <v>0</v>
      </c>
      <c r="S140" s="25"/>
      <c r="T140" s="25"/>
      <c r="U140" s="25"/>
      <c r="V140" s="25"/>
      <c r="W140" s="25"/>
      <c r="X140" s="25"/>
      <c r="Y140" s="25"/>
      <c r="Z140" s="25"/>
      <c r="AA140" s="25"/>
      <c r="AB140" s="25"/>
      <c r="AC140" s="25"/>
      <c r="AP140" s="123" t="s">
        <v>143</v>
      </c>
      <c r="AR140" s="123" t="s">
        <v>145</v>
      </c>
      <c r="AS140" s="123" t="s">
        <v>65</v>
      </c>
      <c r="AW140" s="14" t="s">
        <v>144</v>
      </c>
      <c r="BC140" s="124" t="e">
        <f>IF(L140="základní",#REF!,0)</f>
        <v>#REF!</v>
      </c>
      <c r="BD140" s="124">
        <f>IF(L140="snížená",#REF!,0)</f>
        <v>0</v>
      </c>
      <c r="BE140" s="124">
        <f>IF(L140="zákl. přenesená",#REF!,0)</f>
        <v>0</v>
      </c>
      <c r="BF140" s="124">
        <f>IF(L140="sníž. přenesená",#REF!,0)</f>
        <v>0</v>
      </c>
      <c r="BG140" s="124">
        <f>IF(L140="nulová",#REF!,0)</f>
        <v>0</v>
      </c>
      <c r="BH140" s="14" t="s">
        <v>65</v>
      </c>
      <c r="BI140" s="124" t="e">
        <f>ROUND(#REF!*H140,2)</f>
        <v>#REF!</v>
      </c>
      <c r="BJ140" s="14" t="s">
        <v>143</v>
      </c>
      <c r="BK140" s="123" t="s">
        <v>294</v>
      </c>
    </row>
    <row r="141" spans="1:63" s="2" customFormat="1" ht="21.75" customHeight="1" x14ac:dyDescent="0.2">
      <c r="A141" s="25"/>
      <c r="B141" s="112"/>
      <c r="C141" s="113" t="s">
        <v>226</v>
      </c>
      <c r="D141" s="113" t="s">
        <v>145</v>
      </c>
      <c r="E141" s="114" t="s">
        <v>1654</v>
      </c>
      <c r="F141" s="115" t="s">
        <v>1655</v>
      </c>
      <c r="G141" s="116" t="s">
        <v>1656</v>
      </c>
      <c r="H141" s="117">
        <v>7.3849999999999998</v>
      </c>
      <c r="I141" s="118"/>
      <c r="J141" s="26"/>
      <c r="K141" s="119" t="s">
        <v>1</v>
      </c>
      <c r="L141" s="120" t="s">
        <v>37</v>
      </c>
      <c r="M141" s="121">
        <v>0</v>
      </c>
      <c r="N141" s="121">
        <f t="shared" si="3"/>
        <v>0</v>
      </c>
      <c r="O141" s="121">
        <v>0</v>
      </c>
      <c r="P141" s="121">
        <f t="shared" si="4"/>
        <v>0</v>
      </c>
      <c r="Q141" s="121">
        <v>0</v>
      </c>
      <c r="R141" s="122">
        <f t="shared" si="5"/>
        <v>0</v>
      </c>
      <c r="S141" s="25"/>
      <c r="T141" s="25"/>
      <c r="U141" s="25"/>
      <c r="V141" s="25"/>
      <c r="W141" s="25"/>
      <c r="X141" s="25"/>
      <c r="Y141" s="25"/>
      <c r="Z141" s="25"/>
      <c r="AA141" s="25"/>
      <c r="AB141" s="25"/>
      <c r="AC141" s="25"/>
      <c r="AP141" s="123" t="s">
        <v>143</v>
      </c>
      <c r="AR141" s="123" t="s">
        <v>145</v>
      </c>
      <c r="AS141" s="123" t="s">
        <v>65</v>
      </c>
      <c r="AW141" s="14" t="s">
        <v>144</v>
      </c>
      <c r="BC141" s="124" t="e">
        <f>IF(L141="základní",#REF!,0)</f>
        <v>#REF!</v>
      </c>
      <c r="BD141" s="124">
        <f>IF(L141="snížená",#REF!,0)</f>
        <v>0</v>
      </c>
      <c r="BE141" s="124">
        <f>IF(L141="zákl. přenesená",#REF!,0)</f>
        <v>0</v>
      </c>
      <c r="BF141" s="124">
        <f>IF(L141="sníž. přenesená",#REF!,0)</f>
        <v>0</v>
      </c>
      <c r="BG141" s="124">
        <f>IF(L141="nulová",#REF!,0)</f>
        <v>0</v>
      </c>
      <c r="BH141" s="14" t="s">
        <v>65</v>
      </c>
      <c r="BI141" s="124" t="e">
        <f>ROUND(#REF!*H141,2)</f>
        <v>#REF!</v>
      </c>
      <c r="BJ141" s="14" t="s">
        <v>143</v>
      </c>
      <c r="BK141" s="123" t="s">
        <v>302</v>
      </c>
    </row>
    <row r="142" spans="1:63" s="2" customFormat="1" ht="16.5" customHeight="1" x14ac:dyDescent="0.2">
      <c r="A142" s="25"/>
      <c r="B142" s="112"/>
      <c r="C142" s="113" t="s">
        <v>230</v>
      </c>
      <c r="D142" s="113" t="s">
        <v>145</v>
      </c>
      <c r="E142" s="114" t="s">
        <v>1657</v>
      </c>
      <c r="F142" s="115" t="s">
        <v>1658</v>
      </c>
      <c r="G142" s="116" t="s">
        <v>162</v>
      </c>
      <c r="H142" s="117">
        <v>0.73799999999999999</v>
      </c>
      <c r="I142" s="118"/>
      <c r="J142" s="26"/>
      <c r="K142" s="119" t="s">
        <v>1</v>
      </c>
      <c r="L142" s="120" t="s">
        <v>37</v>
      </c>
      <c r="M142" s="121">
        <v>0</v>
      </c>
      <c r="N142" s="121">
        <f t="shared" si="3"/>
        <v>0</v>
      </c>
      <c r="O142" s="121">
        <v>0</v>
      </c>
      <c r="P142" s="121">
        <f t="shared" si="4"/>
        <v>0</v>
      </c>
      <c r="Q142" s="121">
        <v>0</v>
      </c>
      <c r="R142" s="122">
        <f t="shared" si="5"/>
        <v>0</v>
      </c>
      <c r="S142" s="25"/>
      <c r="T142" s="25"/>
      <c r="U142" s="25"/>
      <c r="V142" s="25"/>
      <c r="W142" s="25"/>
      <c r="X142" s="25"/>
      <c r="Y142" s="25"/>
      <c r="Z142" s="25"/>
      <c r="AA142" s="25"/>
      <c r="AB142" s="25"/>
      <c r="AC142" s="25"/>
      <c r="AP142" s="123" t="s">
        <v>143</v>
      </c>
      <c r="AR142" s="123" t="s">
        <v>145</v>
      </c>
      <c r="AS142" s="123" t="s">
        <v>65</v>
      </c>
      <c r="AW142" s="14" t="s">
        <v>144</v>
      </c>
      <c r="BC142" s="124" t="e">
        <f>IF(L142="základní",#REF!,0)</f>
        <v>#REF!</v>
      </c>
      <c r="BD142" s="124">
        <f>IF(L142="snížená",#REF!,0)</f>
        <v>0</v>
      </c>
      <c r="BE142" s="124">
        <f>IF(L142="zákl. přenesená",#REF!,0)</f>
        <v>0</v>
      </c>
      <c r="BF142" s="124">
        <f>IF(L142="sníž. přenesená",#REF!,0)</f>
        <v>0</v>
      </c>
      <c r="BG142" s="124">
        <f>IF(L142="nulová",#REF!,0)</f>
        <v>0</v>
      </c>
      <c r="BH142" s="14" t="s">
        <v>65</v>
      </c>
      <c r="BI142" s="124" t="e">
        <f>ROUND(#REF!*H142,2)</f>
        <v>#REF!</v>
      </c>
      <c r="BJ142" s="14" t="s">
        <v>143</v>
      </c>
      <c r="BK142" s="123" t="s">
        <v>310</v>
      </c>
    </row>
    <row r="143" spans="1:63" s="2" customFormat="1" ht="21.75" customHeight="1" x14ac:dyDescent="0.2">
      <c r="A143" s="25"/>
      <c r="B143" s="112"/>
      <c r="C143" s="113" t="s">
        <v>7</v>
      </c>
      <c r="D143" s="113" t="s">
        <v>145</v>
      </c>
      <c r="E143" s="114" t="s">
        <v>1633</v>
      </c>
      <c r="F143" s="115" t="s">
        <v>1634</v>
      </c>
      <c r="G143" s="116" t="s">
        <v>339</v>
      </c>
      <c r="H143" s="117">
        <v>312.40300000000002</v>
      </c>
      <c r="I143" s="118"/>
      <c r="J143" s="26"/>
      <c r="K143" s="119" t="s">
        <v>1</v>
      </c>
      <c r="L143" s="120" t="s">
        <v>37</v>
      </c>
      <c r="M143" s="121">
        <v>0</v>
      </c>
      <c r="N143" s="121">
        <f t="shared" si="3"/>
        <v>0</v>
      </c>
      <c r="O143" s="121">
        <v>0</v>
      </c>
      <c r="P143" s="121">
        <f t="shared" si="4"/>
        <v>0</v>
      </c>
      <c r="Q143" s="121">
        <v>0</v>
      </c>
      <c r="R143" s="122">
        <f t="shared" si="5"/>
        <v>0</v>
      </c>
      <c r="S143" s="25"/>
      <c r="T143" s="25"/>
      <c r="U143" s="25"/>
      <c r="V143" s="25"/>
      <c r="W143" s="25"/>
      <c r="X143" s="25"/>
      <c r="Y143" s="25"/>
      <c r="Z143" s="25"/>
      <c r="AA143" s="25"/>
      <c r="AB143" s="25"/>
      <c r="AC143" s="25"/>
      <c r="AP143" s="123" t="s">
        <v>143</v>
      </c>
      <c r="AR143" s="123" t="s">
        <v>145</v>
      </c>
      <c r="AS143" s="123" t="s">
        <v>65</v>
      </c>
      <c r="AW143" s="14" t="s">
        <v>144</v>
      </c>
      <c r="BC143" s="124" t="e">
        <f>IF(L143="základní",#REF!,0)</f>
        <v>#REF!</v>
      </c>
      <c r="BD143" s="124">
        <f>IF(L143="snížená",#REF!,0)</f>
        <v>0</v>
      </c>
      <c r="BE143" s="124">
        <f>IF(L143="zákl. přenesená",#REF!,0)</f>
        <v>0</v>
      </c>
      <c r="BF143" s="124">
        <f>IF(L143="sníž. přenesená",#REF!,0)</f>
        <v>0</v>
      </c>
      <c r="BG143" s="124">
        <f>IF(L143="nulová",#REF!,0)</f>
        <v>0</v>
      </c>
      <c r="BH143" s="14" t="s">
        <v>65</v>
      </c>
      <c r="BI143" s="124" t="e">
        <f>ROUND(#REF!*H143,2)</f>
        <v>#REF!</v>
      </c>
      <c r="BJ143" s="14" t="s">
        <v>143</v>
      </c>
      <c r="BK143" s="123" t="s">
        <v>1659</v>
      </c>
    </row>
    <row r="144" spans="1:63" s="12" customFormat="1" ht="25.9" customHeight="1" x14ac:dyDescent="0.2">
      <c r="B144" s="103"/>
      <c r="D144" s="104" t="s">
        <v>56</v>
      </c>
      <c r="E144" s="105" t="s">
        <v>1660</v>
      </c>
      <c r="F144" s="105" t="s">
        <v>1661</v>
      </c>
      <c r="J144" s="103"/>
      <c r="K144" s="106"/>
      <c r="L144" s="107"/>
      <c r="M144" s="107"/>
      <c r="N144" s="108">
        <f>SUM(N145:N154)</f>
        <v>1.7931140000000001</v>
      </c>
      <c r="O144" s="107"/>
      <c r="P144" s="108">
        <f>SUM(P145:P154)</f>
        <v>2.806434E-2</v>
      </c>
      <c r="Q144" s="107"/>
      <c r="R144" s="109">
        <f>SUM(R145:R154)</f>
        <v>0</v>
      </c>
      <c r="AP144" s="104" t="s">
        <v>67</v>
      </c>
      <c r="AR144" s="110" t="s">
        <v>56</v>
      </c>
      <c r="AS144" s="110" t="s">
        <v>57</v>
      </c>
      <c r="AW144" s="104" t="s">
        <v>144</v>
      </c>
      <c r="BI144" s="111" t="e">
        <f>SUM(BI145:BI154)</f>
        <v>#REF!</v>
      </c>
    </row>
    <row r="145" spans="1:63" s="2" customFormat="1" ht="24.2" customHeight="1" x14ac:dyDescent="0.2">
      <c r="A145" s="25"/>
      <c r="B145" s="112"/>
      <c r="C145" s="113" t="s">
        <v>237</v>
      </c>
      <c r="D145" s="113" t="s">
        <v>145</v>
      </c>
      <c r="E145" s="114" t="s">
        <v>1662</v>
      </c>
      <c r="F145" s="115" t="s">
        <v>1663</v>
      </c>
      <c r="G145" s="116" t="s">
        <v>727</v>
      </c>
      <c r="H145" s="117">
        <v>0.73799999999999999</v>
      </c>
      <c r="I145" s="118"/>
      <c r="J145" s="26"/>
      <c r="K145" s="119" t="s">
        <v>1</v>
      </c>
      <c r="L145" s="120" t="s">
        <v>37</v>
      </c>
      <c r="M145" s="121">
        <v>0.8</v>
      </c>
      <c r="N145" s="121">
        <f t="shared" ref="N145:N154" si="6">M145*H145</f>
        <v>0.59040000000000004</v>
      </c>
      <c r="O145" s="121">
        <v>2.307E-2</v>
      </c>
      <c r="P145" s="121">
        <f t="shared" ref="P145:P154" si="7">O145*H145</f>
        <v>1.7025660000000001E-2</v>
      </c>
      <c r="Q145" s="121">
        <v>0</v>
      </c>
      <c r="R145" s="122">
        <f t="shared" ref="R145:R154" si="8">Q145*H145</f>
        <v>0</v>
      </c>
      <c r="S145" s="25"/>
      <c r="T145" s="25"/>
      <c r="U145" s="25"/>
      <c r="V145" s="25"/>
      <c r="W145" s="25"/>
      <c r="X145" s="25"/>
      <c r="Y145" s="25"/>
      <c r="Z145" s="25"/>
      <c r="AA145" s="25"/>
      <c r="AB145" s="25"/>
      <c r="AC145" s="25"/>
      <c r="AP145" s="123" t="s">
        <v>214</v>
      </c>
      <c r="AR145" s="123" t="s">
        <v>145</v>
      </c>
      <c r="AS145" s="123" t="s">
        <v>65</v>
      </c>
      <c r="AW145" s="14" t="s">
        <v>144</v>
      </c>
      <c r="BC145" s="124" t="e">
        <f>IF(L145="základní",#REF!,0)</f>
        <v>#REF!</v>
      </c>
      <c r="BD145" s="124">
        <f>IF(L145="snížená",#REF!,0)</f>
        <v>0</v>
      </c>
      <c r="BE145" s="124">
        <f>IF(L145="zákl. přenesená",#REF!,0)</f>
        <v>0</v>
      </c>
      <c r="BF145" s="124">
        <f>IF(L145="sníž. přenesená",#REF!,0)</f>
        <v>0</v>
      </c>
      <c r="BG145" s="124">
        <f>IF(L145="nulová",#REF!,0)</f>
        <v>0</v>
      </c>
      <c r="BH145" s="14" t="s">
        <v>65</v>
      </c>
      <c r="BI145" s="124" t="e">
        <f>ROUND(#REF!*H145,2)</f>
        <v>#REF!</v>
      </c>
      <c r="BJ145" s="14" t="s">
        <v>214</v>
      </c>
      <c r="BK145" s="123" t="s">
        <v>1664</v>
      </c>
    </row>
    <row r="146" spans="1:63" s="2" customFormat="1" ht="37.9" customHeight="1" x14ac:dyDescent="0.2">
      <c r="A146" s="25"/>
      <c r="B146" s="112"/>
      <c r="C146" s="113" t="s">
        <v>241</v>
      </c>
      <c r="D146" s="113" t="s">
        <v>145</v>
      </c>
      <c r="E146" s="114" t="s">
        <v>1665</v>
      </c>
      <c r="F146" s="115" t="s">
        <v>1666</v>
      </c>
      <c r="G146" s="116" t="s">
        <v>727</v>
      </c>
      <c r="H146" s="117">
        <v>0.73799999999999999</v>
      </c>
      <c r="I146" s="118"/>
      <c r="J146" s="26"/>
      <c r="K146" s="119" t="s">
        <v>1</v>
      </c>
      <c r="L146" s="120" t="s">
        <v>37</v>
      </c>
      <c r="M146" s="121">
        <v>0.60499999999999998</v>
      </c>
      <c r="N146" s="121">
        <f t="shared" si="6"/>
        <v>0.44649</v>
      </c>
      <c r="O146" s="121">
        <v>3.79E-3</v>
      </c>
      <c r="P146" s="121">
        <f t="shared" si="7"/>
        <v>2.7970199999999999E-3</v>
      </c>
      <c r="Q146" s="121">
        <v>0</v>
      </c>
      <c r="R146" s="122">
        <f t="shared" si="8"/>
        <v>0</v>
      </c>
      <c r="S146" s="25"/>
      <c r="T146" s="25"/>
      <c r="U146" s="25"/>
      <c r="V146" s="25"/>
      <c r="W146" s="25"/>
      <c r="X146" s="25"/>
      <c r="Y146" s="25"/>
      <c r="Z146" s="25"/>
      <c r="AA146" s="25"/>
      <c r="AB146" s="25"/>
      <c r="AC146" s="25"/>
      <c r="AP146" s="123" t="s">
        <v>214</v>
      </c>
      <c r="AR146" s="123" t="s">
        <v>145</v>
      </c>
      <c r="AS146" s="123" t="s">
        <v>65</v>
      </c>
      <c r="AW146" s="14" t="s">
        <v>144</v>
      </c>
      <c r="BC146" s="124" t="e">
        <f>IF(L146="základní",#REF!,0)</f>
        <v>#REF!</v>
      </c>
      <c r="BD146" s="124">
        <f>IF(L146="snížená",#REF!,0)</f>
        <v>0</v>
      </c>
      <c r="BE146" s="124">
        <f>IF(L146="zákl. přenesená",#REF!,0)</f>
        <v>0</v>
      </c>
      <c r="BF146" s="124">
        <f>IF(L146="sníž. přenesená",#REF!,0)</f>
        <v>0</v>
      </c>
      <c r="BG146" s="124">
        <f>IF(L146="nulová",#REF!,0)</f>
        <v>0</v>
      </c>
      <c r="BH146" s="14" t="s">
        <v>65</v>
      </c>
      <c r="BI146" s="124" t="e">
        <f>ROUND(#REF!*H146,2)</f>
        <v>#REF!</v>
      </c>
      <c r="BJ146" s="14" t="s">
        <v>214</v>
      </c>
      <c r="BK146" s="123" t="s">
        <v>1667</v>
      </c>
    </row>
    <row r="147" spans="1:63" s="2" customFormat="1" ht="37.9" customHeight="1" x14ac:dyDescent="0.2">
      <c r="A147" s="25"/>
      <c r="B147" s="112"/>
      <c r="C147" s="113" t="s">
        <v>246</v>
      </c>
      <c r="D147" s="113" t="s">
        <v>145</v>
      </c>
      <c r="E147" s="114" t="s">
        <v>1668</v>
      </c>
      <c r="F147" s="115" t="s">
        <v>1669</v>
      </c>
      <c r="G147" s="116" t="s">
        <v>727</v>
      </c>
      <c r="H147" s="117">
        <v>1.4770000000000001</v>
      </c>
      <c r="I147" s="118"/>
      <c r="J147" s="26"/>
      <c r="K147" s="119" t="s">
        <v>1</v>
      </c>
      <c r="L147" s="120" t="s">
        <v>37</v>
      </c>
      <c r="M147" s="121">
        <v>0.51200000000000001</v>
      </c>
      <c r="N147" s="121">
        <f t="shared" si="6"/>
        <v>0.75622400000000001</v>
      </c>
      <c r="O147" s="121">
        <v>5.5799999999999999E-3</v>
      </c>
      <c r="P147" s="121">
        <f t="shared" si="7"/>
        <v>8.2416599999999996E-3</v>
      </c>
      <c r="Q147" s="121">
        <v>0</v>
      </c>
      <c r="R147" s="122">
        <f t="shared" si="8"/>
        <v>0</v>
      </c>
      <c r="S147" s="25"/>
      <c r="T147" s="25"/>
      <c r="U147" s="25"/>
      <c r="V147" s="25"/>
      <c r="W147" s="25"/>
      <c r="X147" s="25"/>
      <c r="Y147" s="25"/>
      <c r="Z147" s="25"/>
      <c r="AA147" s="25"/>
      <c r="AB147" s="25"/>
      <c r="AC147" s="25"/>
      <c r="AP147" s="123" t="s">
        <v>214</v>
      </c>
      <c r="AR147" s="123" t="s">
        <v>145</v>
      </c>
      <c r="AS147" s="123" t="s">
        <v>65</v>
      </c>
      <c r="AW147" s="14" t="s">
        <v>144</v>
      </c>
      <c r="BC147" s="124" t="e">
        <f>IF(L147="základní",#REF!,0)</f>
        <v>#REF!</v>
      </c>
      <c r="BD147" s="124">
        <f>IF(L147="snížená",#REF!,0)</f>
        <v>0</v>
      </c>
      <c r="BE147" s="124">
        <f>IF(L147="zákl. přenesená",#REF!,0)</f>
        <v>0</v>
      </c>
      <c r="BF147" s="124">
        <f>IF(L147="sníž. přenesená",#REF!,0)</f>
        <v>0</v>
      </c>
      <c r="BG147" s="124">
        <f>IF(L147="nulová",#REF!,0)</f>
        <v>0</v>
      </c>
      <c r="BH147" s="14" t="s">
        <v>65</v>
      </c>
      <c r="BI147" s="124" t="e">
        <f>ROUND(#REF!*H147,2)</f>
        <v>#REF!</v>
      </c>
      <c r="BJ147" s="14" t="s">
        <v>214</v>
      </c>
      <c r="BK147" s="123" t="s">
        <v>1670</v>
      </c>
    </row>
    <row r="148" spans="1:63" s="2" customFormat="1" ht="21.75" customHeight="1" x14ac:dyDescent="0.2">
      <c r="A148" s="25"/>
      <c r="B148" s="112"/>
      <c r="C148" s="113" t="s">
        <v>252</v>
      </c>
      <c r="D148" s="113" t="s">
        <v>145</v>
      </c>
      <c r="E148" s="114" t="s">
        <v>1671</v>
      </c>
      <c r="F148" s="115" t="s">
        <v>1672</v>
      </c>
      <c r="G148" s="116" t="s">
        <v>162</v>
      </c>
      <c r="H148" s="117">
        <v>1.4770000000000001</v>
      </c>
      <c r="I148" s="118"/>
      <c r="J148" s="26"/>
      <c r="K148" s="119" t="s">
        <v>1</v>
      </c>
      <c r="L148" s="120" t="s">
        <v>37</v>
      </c>
      <c r="M148" s="121">
        <v>0</v>
      </c>
      <c r="N148" s="121">
        <f t="shared" si="6"/>
        <v>0</v>
      </c>
      <c r="O148" s="121">
        <v>0</v>
      </c>
      <c r="P148" s="121">
        <f t="shared" si="7"/>
        <v>0</v>
      </c>
      <c r="Q148" s="121">
        <v>0</v>
      </c>
      <c r="R148" s="122">
        <f t="shared" si="8"/>
        <v>0</v>
      </c>
      <c r="S148" s="25"/>
      <c r="T148" s="25"/>
      <c r="U148" s="25"/>
      <c r="V148" s="25"/>
      <c r="W148" s="25"/>
      <c r="X148" s="25"/>
      <c r="Y148" s="25"/>
      <c r="Z148" s="25"/>
      <c r="AA148" s="25"/>
      <c r="AB148" s="25"/>
      <c r="AC148" s="25"/>
      <c r="AP148" s="123" t="s">
        <v>143</v>
      </c>
      <c r="AR148" s="123" t="s">
        <v>145</v>
      </c>
      <c r="AS148" s="123" t="s">
        <v>65</v>
      </c>
      <c r="AW148" s="14" t="s">
        <v>144</v>
      </c>
      <c r="BC148" s="124" t="e">
        <f>IF(L148="základní",#REF!,0)</f>
        <v>#REF!</v>
      </c>
      <c r="BD148" s="124">
        <f>IF(L148="snížená",#REF!,0)</f>
        <v>0</v>
      </c>
      <c r="BE148" s="124">
        <f>IF(L148="zákl. přenesená",#REF!,0)</f>
        <v>0</v>
      </c>
      <c r="BF148" s="124">
        <f>IF(L148="sníž. přenesená",#REF!,0)</f>
        <v>0</v>
      </c>
      <c r="BG148" s="124">
        <f>IF(L148="nulová",#REF!,0)</f>
        <v>0</v>
      </c>
      <c r="BH148" s="14" t="s">
        <v>65</v>
      </c>
      <c r="BI148" s="124" t="e">
        <f>ROUND(#REF!*H148,2)</f>
        <v>#REF!</v>
      </c>
      <c r="BJ148" s="14" t="s">
        <v>143</v>
      </c>
      <c r="BK148" s="123" t="s">
        <v>332</v>
      </c>
    </row>
    <row r="149" spans="1:63" s="2" customFormat="1" ht="21.75" customHeight="1" x14ac:dyDescent="0.2">
      <c r="A149" s="25"/>
      <c r="B149" s="112"/>
      <c r="C149" s="113" t="s">
        <v>260</v>
      </c>
      <c r="D149" s="113" t="s">
        <v>145</v>
      </c>
      <c r="E149" s="114" t="s">
        <v>1673</v>
      </c>
      <c r="F149" s="115" t="s">
        <v>1674</v>
      </c>
      <c r="G149" s="116" t="s">
        <v>162</v>
      </c>
      <c r="H149" s="117">
        <v>0.73799999999999999</v>
      </c>
      <c r="I149" s="118"/>
      <c r="J149" s="26"/>
      <c r="K149" s="119" t="s">
        <v>1</v>
      </c>
      <c r="L149" s="120" t="s">
        <v>37</v>
      </c>
      <c r="M149" s="121">
        <v>0</v>
      </c>
      <c r="N149" s="121">
        <f t="shared" si="6"/>
        <v>0</v>
      </c>
      <c r="O149" s="121">
        <v>0</v>
      </c>
      <c r="P149" s="121">
        <f t="shared" si="7"/>
        <v>0</v>
      </c>
      <c r="Q149" s="121">
        <v>0</v>
      </c>
      <c r="R149" s="122">
        <f t="shared" si="8"/>
        <v>0</v>
      </c>
      <c r="S149" s="25"/>
      <c r="T149" s="25"/>
      <c r="U149" s="25"/>
      <c r="V149" s="25"/>
      <c r="W149" s="25"/>
      <c r="X149" s="25"/>
      <c r="Y149" s="25"/>
      <c r="Z149" s="25"/>
      <c r="AA149" s="25"/>
      <c r="AB149" s="25"/>
      <c r="AC149" s="25"/>
      <c r="AP149" s="123" t="s">
        <v>143</v>
      </c>
      <c r="AR149" s="123" t="s">
        <v>145</v>
      </c>
      <c r="AS149" s="123" t="s">
        <v>65</v>
      </c>
      <c r="AW149" s="14" t="s">
        <v>144</v>
      </c>
      <c r="BC149" s="124" t="e">
        <f>IF(L149="základní",#REF!,0)</f>
        <v>#REF!</v>
      </c>
      <c r="BD149" s="124">
        <f>IF(L149="snížená",#REF!,0)</f>
        <v>0</v>
      </c>
      <c r="BE149" s="124">
        <f>IF(L149="zákl. přenesená",#REF!,0)</f>
        <v>0</v>
      </c>
      <c r="BF149" s="124">
        <f>IF(L149="sníž. přenesená",#REF!,0)</f>
        <v>0</v>
      </c>
      <c r="BG149" s="124">
        <f>IF(L149="nulová",#REF!,0)</f>
        <v>0</v>
      </c>
      <c r="BH149" s="14" t="s">
        <v>65</v>
      </c>
      <c r="BI149" s="124" t="e">
        <f>ROUND(#REF!*H149,2)</f>
        <v>#REF!</v>
      </c>
      <c r="BJ149" s="14" t="s">
        <v>143</v>
      </c>
      <c r="BK149" s="123" t="s">
        <v>343</v>
      </c>
    </row>
    <row r="150" spans="1:63" s="2" customFormat="1" ht="24.2" customHeight="1" x14ac:dyDescent="0.2">
      <c r="A150" s="25"/>
      <c r="B150" s="112"/>
      <c r="C150" s="113" t="s">
        <v>264</v>
      </c>
      <c r="D150" s="113" t="s">
        <v>145</v>
      </c>
      <c r="E150" s="114" t="s">
        <v>1675</v>
      </c>
      <c r="F150" s="115" t="s">
        <v>1676</v>
      </c>
      <c r="G150" s="116" t="s">
        <v>162</v>
      </c>
      <c r="H150" s="117">
        <v>2.2149999999999999</v>
      </c>
      <c r="I150" s="118"/>
      <c r="J150" s="26"/>
      <c r="K150" s="119" t="s">
        <v>1</v>
      </c>
      <c r="L150" s="120" t="s">
        <v>37</v>
      </c>
      <c r="M150" s="121">
        <v>0</v>
      </c>
      <c r="N150" s="121">
        <f t="shared" si="6"/>
        <v>0</v>
      </c>
      <c r="O150" s="121">
        <v>0</v>
      </c>
      <c r="P150" s="121">
        <f t="shared" si="7"/>
        <v>0</v>
      </c>
      <c r="Q150" s="121">
        <v>0</v>
      </c>
      <c r="R150" s="122">
        <f t="shared" si="8"/>
        <v>0</v>
      </c>
      <c r="S150" s="25"/>
      <c r="T150" s="25"/>
      <c r="U150" s="25"/>
      <c r="V150" s="25"/>
      <c r="W150" s="25"/>
      <c r="X150" s="25"/>
      <c r="Y150" s="25"/>
      <c r="Z150" s="25"/>
      <c r="AA150" s="25"/>
      <c r="AB150" s="25"/>
      <c r="AC150" s="25"/>
      <c r="AP150" s="123" t="s">
        <v>143</v>
      </c>
      <c r="AR150" s="123" t="s">
        <v>145</v>
      </c>
      <c r="AS150" s="123" t="s">
        <v>65</v>
      </c>
      <c r="AW150" s="14" t="s">
        <v>144</v>
      </c>
      <c r="BC150" s="124" t="e">
        <f>IF(L150="základní",#REF!,0)</f>
        <v>#REF!</v>
      </c>
      <c r="BD150" s="124">
        <f>IF(L150="snížená",#REF!,0)</f>
        <v>0</v>
      </c>
      <c r="BE150" s="124">
        <f>IF(L150="zákl. přenesená",#REF!,0)</f>
        <v>0</v>
      </c>
      <c r="BF150" s="124">
        <f>IF(L150="sníž. přenesená",#REF!,0)</f>
        <v>0</v>
      </c>
      <c r="BG150" s="124">
        <f>IF(L150="nulová",#REF!,0)</f>
        <v>0</v>
      </c>
      <c r="BH150" s="14" t="s">
        <v>65</v>
      </c>
      <c r="BI150" s="124" t="e">
        <f>ROUND(#REF!*H150,2)</f>
        <v>#REF!</v>
      </c>
      <c r="BJ150" s="14" t="s">
        <v>143</v>
      </c>
      <c r="BK150" s="123" t="s">
        <v>351</v>
      </c>
    </row>
    <row r="151" spans="1:63" s="2" customFormat="1" ht="21.75" customHeight="1" x14ac:dyDescent="0.2">
      <c r="A151" s="25"/>
      <c r="B151" s="112"/>
      <c r="C151" s="113" t="s">
        <v>269</v>
      </c>
      <c r="D151" s="113" t="s">
        <v>145</v>
      </c>
      <c r="E151" s="114" t="s">
        <v>1677</v>
      </c>
      <c r="F151" s="115" t="s">
        <v>1678</v>
      </c>
      <c r="G151" s="116" t="s">
        <v>727</v>
      </c>
      <c r="H151" s="117">
        <v>0.73799999999999999</v>
      </c>
      <c r="I151" s="118"/>
      <c r="J151" s="26"/>
      <c r="K151" s="119" t="s">
        <v>1</v>
      </c>
      <c r="L151" s="120" t="s">
        <v>37</v>
      </c>
      <c r="M151" s="121">
        <v>0</v>
      </c>
      <c r="N151" s="121">
        <f t="shared" si="6"/>
        <v>0</v>
      </c>
      <c r="O151" s="121">
        <v>0</v>
      </c>
      <c r="P151" s="121">
        <f t="shared" si="7"/>
        <v>0</v>
      </c>
      <c r="Q151" s="121">
        <v>0</v>
      </c>
      <c r="R151" s="122">
        <f t="shared" si="8"/>
        <v>0</v>
      </c>
      <c r="S151" s="25"/>
      <c r="T151" s="25"/>
      <c r="U151" s="25"/>
      <c r="V151" s="25"/>
      <c r="W151" s="25"/>
      <c r="X151" s="25"/>
      <c r="Y151" s="25"/>
      <c r="Z151" s="25"/>
      <c r="AA151" s="25"/>
      <c r="AB151" s="25"/>
      <c r="AC151" s="25"/>
      <c r="AP151" s="123" t="s">
        <v>143</v>
      </c>
      <c r="AR151" s="123" t="s">
        <v>145</v>
      </c>
      <c r="AS151" s="123" t="s">
        <v>65</v>
      </c>
      <c r="AW151" s="14" t="s">
        <v>144</v>
      </c>
      <c r="BC151" s="124" t="e">
        <f>IF(L151="základní",#REF!,0)</f>
        <v>#REF!</v>
      </c>
      <c r="BD151" s="124">
        <f>IF(L151="snížená",#REF!,0)</f>
        <v>0</v>
      </c>
      <c r="BE151" s="124">
        <f>IF(L151="zákl. přenesená",#REF!,0)</f>
        <v>0</v>
      </c>
      <c r="BF151" s="124">
        <f>IF(L151="sníž. přenesená",#REF!,0)</f>
        <v>0</v>
      </c>
      <c r="BG151" s="124">
        <f>IF(L151="nulová",#REF!,0)</f>
        <v>0</v>
      </c>
      <c r="BH151" s="14" t="s">
        <v>65</v>
      </c>
      <c r="BI151" s="124" t="e">
        <f>ROUND(#REF!*H151,2)</f>
        <v>#REF!</v>
      </c>
      <c r="BJ151" s="14" t="s">
        <v>143</v>
      </c>
      <c r="BK151" s="123" t="s">
        <v>367</v>
      </c>
    </row>
    <row r="152" spans="1:63" s="2" customFormat="1" ht="24.2" customHeight="1" x14ac:dyDescent="0.2">
      <c r="A152" s="25"/>
      <c r="B152" s="112"/>
      <c r="C152" s="113" t="s">
        <v>275</v>
      </c>
      <c r="D152" s="113" t="s">
        <v>145</v>
      </c>
      <c r="E152" s="114" t="s">
        <v>1679</v>
      </c>
      <c r="F152" s="115" t="s">
        <v>1680</v>
      </c>
      <c r="G152" s="116" t="s">
        <v>727</v>
      </c>
      <c r="H152" s="117">
        <v>0.73799999999999999</v>
      </c>
      <c r="I152" s="118"/>
      <c r="J152" s="26"/>
      <c r="K152" s="119" t="s">
        <v>1</v>
      </c>
      <c r="L152" s="120" t="s">
        <v>37</v>
      </c>
      <c r="M152" s="121">
        <v>0</v>
      </c>
      <c r="N152" s="121">
        <f t="shared" si="6"/>
        <v>0</v>
      </c>
      <c r="O152" s="121">
        <v>0</v>
      </c>
      <c r="P152" s="121">
        <f t="shared" si="7"/>
        <v>0</v>
      </c>
      <c r="Q152" s="121">
        <v>0</v>
      </c>
      <c r="R152" s="122">
        <f t="shared" si="8"/>
        <v>0</v>
      </c>
      <c r="S152" s="25"/>
      <c r="T152" s="25"/>
      <c r="U152" s="25"/>
      <c r="V152" s="25"/>
      <c r="W152" s="25"/>
      <c r="X152" s="25"/>
      <c r="Y152" s="25"/>
      <c r="Z152" s="25"/>
      <c r="AA152" s="25"/>
      <c r="AB152" s="25"/>
      <c r="AC152" s="25"/>
      <c r="AP152" s="123" t="s">
        <v>143</v>
      </c>
      <c r="AR152" s="123" t="s">
        <v>145</v>
      </c>
      <c r="AS152" s="123" t="s">
        <v>65</v>
      </c>
      <c r="AW152" s="14" t="s">
        <v>144</v>
      </c>
      <c r="BC152" s="124" t="e">
        <f>IF(L152="základní",#REF!,0)</f>
        <v>#REF!</v>
      </c>
      <c r="BD152" s="124">
        <f>IF(L152="snížená",#REF!,0)</f>
        <v>0</v>
      </c>
      <c r="BE152" s="124">
        <f>IF(L152="zákl. přenesená",#REF!,0)</f>
        <v>0</v>
      </c>
      <c r="BF152" s="124">
        <f>IF(L152="sníž. přenesená",#REF!,0)</f>
        <v>0</v>
      </c>
      <c r="BG152" s="124">
        <f>IF(L152="nulová",#REF!,0)</f>
        <v>0</v>
      </c>
      <c r="BH152" s="14" t="s">
        <v>65</v>
      </c>
      <c r="BI152" s="124" t="e">
        <f>ROUND(#REF!*H152,2)</f>
        <v>#REF!</v>
      </c>
      <c r="BJ152" s="14" t="s">
        <v>143</v>
      </c>
      <c r="BK152" s="123" t="s">
        <v>375</v>
      </c>
    </row>
    <row r="153" spans="1:63" s="2" customFormat="1" ht="24.2" customHeight="1" x14ac:dyDescent="0.2">
      <c r="A153" s="25"/>
      <c r="B153" s="112"/>
      <c r="C153" s="113" t="s">
        <v>279</v>
      </c>
      <c r="D153" s="113" t="s">
        <v>145</v>
      </c>
      <c r="E153" s="114" t="s">
        <v>1681</v>
      </c>
      <c r="F153" s="115" t="s">
        <v>1682</v>
      </c>
      <c r="G153" s="116" t="s">
        <v>727</v>
      </c>
      <c r="H153" s="117">
        <v>0.73799999999999999</v>
      </c>
      <c r="I153" s="118"/>
      <c r="J153" s="26"/>
      <c r="K153" s="119" t="s">
        <v>1</v>
      </c>
      <c r="L153" s="120" t="s">
        <v>37</v>
      </c>
      <c r="M153" s="121">
        <v>0</v>
      </c>
      <c r="N153" s="121">
        <f t="shared" si="6"/>
        <v>0</v>
      </c>
      <c r="O153" s="121">
        <v>0</v>
      </c>
      <c r="P153" s="121">
        <f t="shared" si="7"/>
        <v>0</v>
      </c>
      <c r="Q153" s="121">
        <v>0</v>
      </c>
      <c r="R153" s="122">
        <f t="shared" si="8"/>
        <v>0</v>
      </c>
      <c r="S153" s="25"/>
      <c r="T153" s="25"/>
      <c r="U153" s="25"/>
      <c r="V153" s="25"/>
      <c r="W153" s="25"/>
      <c r="X153" s="25"/>
      <c r="Y153" s="25"/>
      <c r="Z153" s="25"/>
      <c r="AA153" s="25"/>
      <c r="AB153" s="25"/>
      <c r="AC153" s="25"/>
      <c r="AP153" s="123" t="s">
        <v>143</v>
      </c>
      <c r="AR153" s="123" t="s">
        <v>145</v>
      </c>
      <c r="AS153" s="123" t="s">
        <v>65</v>
      </c>
      <c r="AW153" s="14" t="s">
        <v>144</v>
      </c>
      <c r="BC153" s="124" t="e">
        <f>IF(L153="základní",#REF!,0)</f>
        <v>#REF!</v>
      </c>
      <c r="BD153" s="124">
        <f>IF(L153="snížená",#REF!,0)</f>
        <v>0</v>
      </c>
      <c r="BE153" s="124">
        <f>IF(L153="zákl. přenesená",#REF!,0)</f>
        <v>0</v>
      </c>
      <c r="BF153" s="124">
        <f>IF(L153="sníž. přenesená",#REF!,0)</f>
        <v>0</v>
      </c>
      <c r="BG153" s="124">
        <f>IF(L153="nulová",#REF!,0)</f>
        <v>0</v>
      </c>
      <c r="BH153" s="14" t="s">
        <v>65</v>
      </c>
      <c r="BI153" s="124" t="e">
        <f>ROUND(#REF!*H153,2)</f>
        <v>#REF!</v>
      </c>
      <c r="BJ153" s="14" t="s">
        <v>143</v>
      </c>
      <c r="BK153" s="123" t="s">
        <v>383</v>
      </c>
    </row>
    <row r="154" spans="1:63" s="2" customFormat="1" ht="24.2" customHeight="1" x14ac:dyDescent="0.2">
      <c r="A154" s="25"/>
      <c r="B154" s="112"/>
      <c r="C154" s="113" t="s">
        <v>283</v>
      </c>
      <c r="D154" s="113" t="s">
        <v>145</v>
      </c>
      <c r="E154" s="114" t="s">
        <v>1683</v>
      </c>
      <c r="F154" s="115" t="s">
        <v>1684</v>
      </c>
      <c r="G154" s="116" t="s">
        <v>339</v>
      </c>
      <c r="H154" s="117">
        <v>571.673</v>
      </c>
      <c r="I154" s="118"/>
      <c r="J154" s="26"/>
      <c r="K154" s="119" t="s">
        <v>1</v>
      </c>
      <c r="L154" s="120" t="s">
        <v>37</v>
      </c>
      <c r="M154" s="121">
        <v>0</v>
      </c>
      <c r="N154" s="121">
        <f t="shared" si="6"/>
        <v>0</v>
      </c>
      <c r="O154" s="121">
        <v>0</v>
      </c>
      <c r="P154" s="121">
        <f t="shared" si="7"/>
        <v>0</v>
      </c>
      <c r="Q154" s="121">
        <v>0</v>
      </c>
      <c r="R154" s="122">
        <f t="shared" si="8"/>
        <v>0</v>
      </c>
      <c r="S154" s="25"/>
      <c r="T154" s="25"/>
      <c r="U154" s="25"/>
      <c r="V154" s="25"/>
      <c r="W154" s="25"/>
      <c r="X154" s="25"/>
      <c r="Y154" s="25"/>
      <c r="Z154" s="25"/>
      <c r="AA154" s="25"/>
      <c r="AB154" s="25"/>
      <c r="AC154" s="25"/>
      <c r="AP154" s="123" t="s">
        <v>214</v>
      </c>
      <c r="AR154" s="123" t="s">
        <v>145</v>
      </c>
      <c r="AS154" s="123" t="s">
        <v>65</v>
      </c>
      <c r="AW154" s="14" t="s">
        <v>144</v>
      </c>
      <c r="BC154" s="124" t="e">
        <f>IF(L154="základní",#REF!,0)</f>
        <v>#REF!</v>
      </c>
      <c r="BD154" s="124">
        <f>IF(L154="snížená",#REF!,0)</f>
        <v>0</v>
      </c>
      <c r="BE154" s="124">
        <f>IF(L154="zákl. přenesená",#REF!,0)</f>
        <v>0</v>
      </c>
      <c r="BF154" s="124">
        <f>IF(L154="sníž. přenesená",#REF!,0)</f>
        <v>0</v>
      </c>
      <c r="BG154" s="124">
        <f>IF(L154="nulová",#REF!,0)</f>
        <v>0</v>
      </c>
      <c r="BH154" s="14" t="s">
        <v>65</v>
      </c>
      <c r="BI154" s="124" t="e">
        <f>ROUND(#REF!*H154,2)</f>
        <v>#REF!</v>
      </c>
      <c r="BJ154" s="14" t="s">
        <v>214</v>
      </c>
      <c r="BK154" s="123" t="s">
        <v>1685</v>
      </c>
    </row>
    <row r="155" spans="1:63" s="12" customFormat="1" ht="25.9" customHeight="1" x14ac:dyDescent="0.2">
      <c r="B155" s="103"/>
      <c r="D155" s="104" t="s">
        <v>56</v>
      </c>
      <c r="E155" s="105" t="s">
        <v>1686</v>
      </c>
      <c r="F155" s="105" t="s">
        <v>1687</v>
      </c>
      <c r="J155" s="103"/>
      <c r="K155" s="106"/>
      <c r="L155" s="107"/>
      <c r="M155" s="107"/>
      <c r="N155" s="108">
        <f>SUM(N156:N159)</f>
        <v>0</v>
      </c>
      <c r="O155" s="107"/>
      <c r="P155" s="108">
        <f>SUM(P156:P159)</f>
        <v>0</v>
      </c>
      <c r="Q155" s="107"/>
      <c r="R155" s="109">
        <f>SUM(R156:R159)</f>
        <v>0</v>
      </c>
      <c r="AP155" s="104" t="s">
        <v>67</v>
      </c>
      <c r="AR155" s="110" t="s">
        <v>56</v>
      </c>
      <c r="AS155" s="110" t="s">
        <v>57</v>
      </c>
      <c r="AW155" s="104" t="s">
        <v>144</v>
      </c>
      <c r="BI155" s="111" t="e">
        <f>SUM(BI156:BI159)</f>
        <v>#REF!</v>
      </c>
    </row>
    <row r="156" spans="1:63" s="2" customFormat="1" ht="16.5" customHeight="1" x14ac:dyDescent="0.2">
      <c r="A156" s="25"/>
      <c r="B156" s="112"/>
      <c r="C156" s="113" t="s">
        <v>267</v>
      </c>
      <c r="D156" s="113" t="s">
        <v>145</v>
      </c>
      <c r="E156" s="114" t="s">
        <v>1688</v>
      </c>
      <c r="F156" s="115" t="s">
        <v>1689</v>
      </c>
      <c r="G156" s="116" t="s">
        <v>1690</v>
      </c>
      <c r="H156" s="117">
        <v>17.724</v>
      </c>
      <c r="I156" s="118"/>
      <c r="J156" s="26"/>
      <c r="K156" s="119" t="s">
        <v>1</v>
      </c>
      <c r="L156" s="120" t="s">
        <v>37</v>
      </c>
      <c r="M156" s="121">
        <v>0</v>
      </c>
      <c r="N156" s="121">
        <f>M156*H156</f>
        <v>0</v>
      </c>
      <c r="O156" s="121">
        <v>0</v>
      </c>
      <c r="P156" s="121">
        <f>O156*H156</f>
        <v>0</v>
      </c>
      <c r="Q156" s="121">
        <v>0</v>
      </c>
      <c r="R156" s="122">
        <f>Q156*H156</f>
        <v>0</v>
      </c>
      <c r="S156" s="25"/>
      <c r="T156" s="25"/>
      <c r="U156" s="25"/>
      <c r="V156" s="25"/>
      <c r="W156" s="25"/>
      <c r="X156" s="25"/>
      <c r="Y156" s="25"/>
      <c r="Z156" s="25"/>
      <c r="AA156" s="25"/>
      <c r="AB156" s="25"/>
      <c r="AC156" s="25"/>
      <c r="AP156" s="123" t="s">
        <v>214</v>
      </c>
      <c r="AR156" s="123" t="s">
        <v>145</v>
      </c>
      <c r="AS156" s="123" t="s">
        <v>65</v>
      </c>
      <c r="AW156" s="14" t="s">
        <v>144</v>
      </c>
      <c r="BC156" s="124" t="e">
        <f>IF(L156="základní",#REF!,0)</f>
        <v>#REF!</v>
      </c>
      <c r="BD156" s="124">
        <f>IF(L156="snížená",#REF!,0)</f>
        <v>0</v>
      </c>
      <c r="BE156" s="124">
        <f>IF(L156="zákl. přenesená",#REF!,0)</f>
        <v>0</v>
      </c>
      <c r="BF156" s="124">
        <f>IF(L156="sníž. přenesená",#REF!,0)</f>
        <v>0</v>
      </c>
      <c r="BG156" s="124">
        <f>IF(L156="nulová",#REF!,0)</f>
        <v>0</v>
      </c>
      <c r="BH156" s="14" t="s">
        <v>65</v>
      </c>
      <c r="BI156" s="124" t="e">
        <f>ROUND(#REF!*H156,2)</f>
        <v>#REF!</v>
      </c>
      <c r="BJ156" s="14" t="s">
        <v>214</v>
      </c>
      <c r="BK156" s="123" t="s">
        <v>1691</v>
      </c>
    </row>
    <row r="157" spans="1:63" s="2" customFormat="1" ht="16.5" customHeight="1" x14ac:dyDescent="0.2">
      <c r="A157" s="25"/>
      <c r="B157" s="112"/>
      <c r="C157" s="113" t="s">
        <v>290</v>
      </c>
      <c r="D157" s="113" t="s">
        <v>145</v>
      </c>
      <c r="E157" s="114" t="s">
        <v>1692</v>
      </c>
      <c r="F157" s="115" t="s">
        <v>1693</v>
      </c>
      <c r="G157" s="116" t="s">
        <v>1690</v>
      </c>
      <c r="H157" s="117">
        <v>11.816000000000001</v>
      </c>
      <c r="I157" s="118"/>
      <c r="J157" s="26"/>
      <c r="K157" s="119" t="s">
        <v>1</v>
      </c>
      <c r="L157" s="120" t="s">
        <v>37</v>
      </c>
      <c r="M157" s="121">
        <v>0</v>
      </c>
      <c r="N157" s="121">
        <f>M157*H157</f>
        <v>0</v>
      </c>
      <c r="O157" s="121">
        <v>0</v>
      </c>
      <c r="P157" s="121">
        <f>O157*H157</f>
        <v>0</v>
      </c>
      <c r="Q157" s="121">
        <v>0</v>
      </c>
      <c r="R157" s="122">
        <f>Q157*H157</f>
        <v>0</v>
      </c>
      <c r="S157" s="25"/>
      <c r="T157" s="25"/>
      <c r="U157" s="25"/>
      <c r="V157" s="25"/>
      <c r="W157" s="25"/>
      <c r="X157" s="25"/>
      <c r="Y157" s="25"/>
      <c r="Z157" s="25"/>
      <c r="AA157" s="25"/>
      <c r="AB157" s="25"/>
      <c r="AC157" s="25"/>
      <c r="AP157" s="123" t="s">
        <v>214</v>
      </c>
      <c r="AR157" s="123" t="s">
        <v>145</v>
      </c>
      <c r="AS157" s="123" t="s">
        <v>65</v>
      </c>
      <c r="AW157" s="14" t="s">
        <v>144</v>
      </c>
      <c r="BC157" s="124" t="e">
        <f>IF(L157="základní",#REF!,0)</f>
        <v>#REF!</v>
      </c>
      <c r="BD157" s="124">
        <f>IF(L157="snížená",#REF!,0)</f>
        <v>0</v>
      </c>
      <c r="BE157" s="124">
        <f>IF(L157="zákl. přenesená",#REF!,0)</f>
        <v>0</v>
      </c>
      <c r="BF157" s="124">
        <f>IF(L157="sníž. přenesená",#REF!,0)</f>
        <v>0</v>
      </c>
      <c r="BG157" s="124">
        <f>IF(L157="nulová",#REF!,0)</f>
        <v>0</v>
      </c>
      <c r="BH157" s="14" t="s">
        <v>65</v>
      </c>
      <c r="BI157" s="124" t="e">
        <f>ROUND(#REF!*H157,2)</f>
        <v>#REF!</v>
      </c>
      <c r="BJ157" s="14" t="s">
        <v>214</v>
      </c>
      <c r="BK157" s="123" t="s">
        <v>1694</v>
      </c>
    </row>
    <row r="158" spans="1:63" s="2" customFormat="1" ht="16.5" customHeight="1" x14ac:dyDescent="0.2">
      <c r="A158" s="25"/>
      <c r="B158" s="112"/>
      <c r="C158" s="113" t="s">
        <v>294</v>
      </c>
      <c r="D158" s="113" t="s">
        <v>145</v>
      </c>
      <c r="E158" s="114" t="s">
        <v>1695</v>
      </c>
      <c r="F158" s="115" t="s">
        <v>1696</v>
      </c>
      <c r="G158" s="116" t="s">
        <v>1690</v>
      </c>
      <c r="H158" s="117">
        <v>5.9080000000000004</v>
      </c>
      <c r="I158" s="118"/>
      <c r="J158" s="26"/>
      <c r="K158" s="119" t="s">
        <v>1</v>
      </c>
      <c r="L158" s="120" t="s">
        <v>37</v>
      </c>
      <c r="M158" s="121">
        <v>0</v>
      </c>
      <c r="N158" s="121">
        <f>M158*H158</f>
        <v>0</v>
      </c>
      <c r="O158" s="121">
        <v>0</v>
      </c>
      <c r="P158" s="121">
        <f>O158*H158</f>
        <v>0</v>
      </c>
      <c r="Q158" s="121">
        <v>0</v>
      </c>
      <c r="R158" s="122">
        <f>Q158*H158</f>
        <v>0</v>
      </c>
      <c r="S158" s="25"/>
      <c r="T158" s="25"/>
      <c r="U158" s="25"/>
      <c r="V158" s="25"/>
      <c r="W158" s="25"/>
      <c r="X158" s="25"/>
      <c r="Y158" s="25"/>
      <c r="Z158" s="25"/>
      <c r="AA158" s="25"/>
      <c r="AB158" s="25"/>
      <c r="AC158" s="25"/>
      <c r="AP158" s="123" t="s">
        <v>214</v>
      </c>
      <c r="AR158" s="123" t="s">
        <v>145</v>
      </c>
      <c r="AS158" s="123" t="s">
        <v>65</v>
      </c>
      <c r="AW158" s="14" t="s">
        <v>144</v>
      </c>
      <c r="BC158" s="124" t="e">
        <f>IF(L158="základní",#REF!,0)</f>
        <v>#REF!</v>
      </c>
      <c r="BD158" s="124">
        <f>IF(L158="snížená",#REF!,0)</f>
        <v>0</v>
      </c>
      <c r="BE158" s="124">
        <f>IF(L158="zákl. přenesená",#REF!,0)</f>
        <v>0</v>
      </c>
      <c r="BF158" s="124">
        <f>IF(L158="sníž. přenesená",#REF!,0)</f>
        <v>0</v>
      </c>
      <c r="BG158" s="124">
        <f>IF(L158="nulová",#REF!,0)</f>
        <v>0</v>
      </c>
      <c r="BH158" s="14" t="s">
        <v>65</v>
      </c>
      <c r="BI158" s="124" t="e">
        <f>ROUND(#REF!*H158,2)</f>
        <v>#REF!</v>
      </c>
      <c r="BJ158" s="14" t="s">
        <v>214</v>
      </c>
      <c r="BK158" s="123" t="s">
        <v>1697</v>
      </c>
    </row>
    <row r="159" spans="1:63" s="2" customFormat="1" ht="33" customHeight="1" x14ac:dyDescent="0.2">
      <c r="A159" s="25"/>
      <c r="B159" s="112"/>
      <c r="C159" s="113" t="s">
        <v>298</v>
      </c>
      <c r="D159" s="113" t="s">
        <v>145</v>
      </c>
      <c r="E159" s="114" t="s">
        <v>1698</v>
      </c>
      <c r="F159" s="115" t="s">
        <v>1699</v>
      </c>
      <c r="G159" s="116" t="s">
        <v>727</v>
      </c>
      <c r="H159" s="117">
        <v>0.73799999999999999</v>
      </c>
      <c r="I159" s="118"/>
      <c r="J159" s="26"/>
      <c r="K159" s="135" t="s">
        <v>1</v>
      </c>
      <c r="L159" s="136" t="s">
        <v>37</v>
      </c>
      <c r="M159" s="137">
        <v>0</v>
      </c>
      <c r="N159" s="137">
        <f>M159*H159</f>
        <v>0</v>
      </c>
      <c r="O159" s="137">
        <v>0</v>
      </c>
      <c r="P159" s="137">
        <f>O159*H159</f>
        <v>0</v>
      </c>
      <c r="Q159" s="137">
        <v>0</v>
      </c>
      <c r="R159" s="138">
        <f>Q159*H159</f>
        <v>0</v>
      </c>
      <c r="S159" s="25"/>
      <c r="T159" s="25"/>
      <c r="U159" s="25"/>
      <c r="V159" s="25"/>
      <c r="W159" s="25"/>
      <c r="X159" s="25"/>
      <c r="Y159" s="25"/>
      <c r="Z159" s="25"/>
      <c r="AA159" s="25"/>
      <c r="AB159" s="25"/>
      <c r="AC159" s="25"/>
      <c r="AP159" s="123" t="s">
        <v>214</v>
      </c>
      <c r="AR159" s="123" t="s">
        <v>145</v>
      </c>
      <c r="AS159" s="123" t="s">
        <v>65</v>
      </c>
      <c r="AW159" s="14" t="s">
        <v>144</v>
      </c>
      <c r="BC159" s="124" t="e">
        <f>IF(L159="základní",#REF!,0)</f>
        <v>#REF!</v>
      </c>
      <c r="BD159" s="124">
        <f>IF(L159="snížená",#REF!,0)</f>
        <v>0</v>
      </c>
      <c r="BE159" s="124">
        <f>IF(L159="zákl. přenesená",#REF!,0)</f>
        <v>0</v>
      </c>
      <c r="BF159" s="124">
        <f>IF(L159="sníž. přenesená",#REF!,0)</f>
        <v>0</v>
      </c>
      <c r="BG159" s="124">
        <f>IF(L159="nulová",#REF!,0)</f>
        <v>0</v>
      </c>
      <c r="BH159" s="14" t="s">
        <v>65</v>
      </c>
      <c r="BI159" s="124" t="e">
        <f>ROUND(#REF!*H159,2)</f>
        <v>#REF!</v>
      </c>
      <c r="BJ159" s="14" t="s">
        <v>214</v>
      </c>
      <c r="BK159" s="123" t="s">
        <v>1700</v>
      </c>
    </row>
    <row r="160" spans="1:63" s="2" customFormat="1" ht="6.95" customHeight="1" x14ac:dyDescent="0.2">
      <c r="A160" s="25"/>
      <c r="B160" s="35"/>
      <c r="C160" s="36"/>
      <c r="D160" s="36"/>
      <c r="E160" s="36"/>
      <c r="F160" s="36"/>
      <c r="G160" s="36"/>
      <c r="H160" s="36"/>
      <c r="I160" s="36"/>
      <c r="J160" s="26"/>
      <c r="K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  <c r="AA160" s="25"/>
      <c r="AB160" s="25"/>
      <c r="AC160" s="25"/>
    </row>
  </sheetData>
  <autoFilter ref="C119:I159"/>
  <mergeCells count="9">
    <mergeCell ref="E87:H87"/>
    <mergeCell ref="E110:H110"/>
    <mergeCell ref="E112:H112"/>
    <mergeCell ref="J2:T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225"/>
  <sheetViews>
    <sheetView showGridLines="0" workbookViewId="0">
      <selection activeCell="C4" sqref="C4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94.6640625" style="1" customWidth="1"/>
    <col min="7" max="7" width="7.5" style="1" customWidth="1"/>
    <col min="8" max="8" width="14" style="1" customWidth="1"/>
    <col min="9" max="9" width="22.33203125" style="1" hidden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1" spans="1:44" x14ac:dyDescent="0.2">
      <c r="A1" s="79"/>
    </row>
    <row r="2" spans="1:44" s="1" customFormat="1" ht="36.950000000000003" customHeight="1" x14ac:dyDescent="0.2">
      <c r="J2" s="189" t="s">
        <v>5</v>
      </c>
      <c r="K2" s="172"/>
      <c r="L2" s="172"/>
      <c r="M2" s="172"/>
      <c r="N2" s="172"/>
      <c r="O2" s="172"/>
      <c r="P2" s="172"/>
      <c r="Q2" s="172"/>
      <c r="R2" s="172"/>
      <c r="S2" s="172"/>
      <c r="T2" s="172"/>
      <c r="AR2" s="14" t="s">
        <v>88</v>
      </c>
    </row>
    <row r="3" spans="1:4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7"/>
      <c r="AR3" s="14" t="s">
        <v>67</v>
      </c>
    </row>
    <row r="4" spans="1:44" s="1" customFormat="1" ht="24.95" customHeight="1" x14ac:dyDescent="0.2">
      <c r="B4" s="17"/>
      <c r="D4" s="18" t="str">
        <f>'001 - Oprava střechy VB'!D4</f>
        <v>KRYCÍ LIST ORIENTAČNÍHO SOUPISU</v>
      </c>
      <c r="J4" s="17"/>
      <c r="K4" s="80" t="s">
        <v>10</v>
      </c>
      <c r="AR4" s="14" t="s">
        <v>3</v>
      </c>
    </row>
    <row r="5" spans="1:44" s="1" customFormat="1" ht="6.95" customHeight="1" x14ac:dyDescent="0.2">
      <c r="B5" s="17"/>
      <c r="J5" s="17"/>
    </row>
    <row r="6" spans="1:44" s="1" customFormat="1" ht="12" customHeight="1" x14ac:dyDescent="0.2">
      <c r="B6" s="17"/>
      <c r="D6" s="23" t="s">
        <v>14</v>
      </c>
      <c r="J6" s="17"/>
    </row>
    <row r="7" spans="1:44" s="1" customFormat="1" ht="26.25" customHeight="1" x14ac:dyDescent="0.2">
      <c r="B7" s="17"/>
      <c r="E7" s="202" t="str">
        <f>'Rekapitulace zakázky'!K6</f>
        <v>Údržbové a dílčí opravné práce na objektech u SPS OŘ PHA 2023-2024 - Praha město</v>
      </c>
      <c r="F7" s="203"/>
      <c r="G7" s="203"/>
      <c r="H7" s="203"/>
      <c r="J7" s="17"/>
    </row>
    <row r="8" spans="1:44" s="2" customFormat="1" ht="12" customHeight="1" x14ac:dyDescent="0.2">
      <c r="A8" s="25"/>
      <c r="B8" s="26"/>
      <c r="C8" s="25"/>
      <c r="D8" s="23" t="s">
        <v>114</v>
      </c>
      <c r="E8" s="25"/>
      <c r="F8" s="25"/>
      <c r="G8" s="25"/>
      <c r="H8" s="25"/>
      <c r="I8" s="25"/>
      <c r="J8" s="31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</row>
    <row r="9" spans="1:44" s="2" customFormat="1" ht="16.5" customHeight="1" x14ac:dyDescent="0.2">
      <c r="A9" s="25"/>
      <c r="B9" s="26"/>
      <c r="C9" s="25"/>
      <c r="D9" s="25"/>
      <c r="E9" s="167" t="s">
        <v>1701</v>
      </c>
      <c r="F9" s="201"/>
      <c r="G9" s="201"/>
      <c r="H9" s="201"/>
      <c r="I9" s="25"/>
      <c r="J9" s="31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</row>
    <row r="10" spans="1:44" s="2" customFormat="1" x14ac:dyDescent="0.2">
      <c r="A10" s="25"/>
      <c r="B10" s="26"/>
      <c r="C10" s="25"/>
      <c r="D10" s="25"/>
      <c r="E10" s="25"/>
      <c r="F10" s="25"/>
      <c r="G10" s="25"/>
      <c r="H10" s="25"/>
      <c r="I10" s="25"/>
      <c r="J10" s="31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</row>
    <row r="11" spans="1:44" s="2" customFormat="1" ht="12" customHeight="1" x14ac:dyDescent="0.2">
      <c r="A11" s="25"/>
      <c r="B11" s="26"/>
      <c r="C11" s="25"/>
      <c r="D11" s="23" t="s">
        <v>16</v>
      </c>
      <c r="E11" s="25"/>
      <c r="F11" s="21" t="s">
        <v>1</v>
      </c>
      <c r="G11" s="25"/>
      <c r="H11" s="25"/>
      <c r="I11" s="25"/>
      <c r="J11" s="31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</row>
    <row r="12" spans="1:44" s="2" customFormat="1" ht="12" customHeight="1" x14ac:dyDescent="0.2">
      <c r="A12" s="25"/>
      <c r="B12" s="26"/>
      <c r="C12" s="25"/>
      <c r="D12" s="23" t="s">
        <v>18</v>
      </c>
      <c r="E12" s="25"/>
      <c r="F12" s="21" t="s">
        <v>19</v>
      </c>
      <c r="G12" s="25"/>
      <c r="H12" s="25"/>
      <c r="I12" s="25"/>
      <c r="J12" s="31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</row>
    <row r="13" spans="1:44" s="2" customFormat="1" ht="10.9" customHeight="1" x14ac:dyDescent="0.2">
      <c r="A13" s="25"/>
      <c r="B13" s="26"/>
      <c r="C13" s="25"/>
      <c r="D13" s="25"/>
      <c r="E13" s="25"/>
      <c r="F13" s="25"/>
      <c r="G13" s="25"/>
      <c r="H13" s="25"/>
      <c r="I13" s="25"/>
      <c r="J13" s="31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</row>
    <row r="14" spans="1:44" s="2" customFormat="1" ht="12" customHeight="1" x14ac:dyDescent="0.2">
      <c r="A14" s="25"/>
      <c r="B14" s="26"/>
      <c r="C14" s="25"/>
      <c r="D14" s="23" t="s">
        <v>22</v>
      </c>
      <c r="E14" s="25"/>
      <c r="F14" s="25"/>
      <c r="G14" s="25"/>
      <c r="H14" s="25"/>
      <c r="I14" s="25"/>
      <c r="J14" s="31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</row>
    <row r="15" spans="1:44" s="2" customFormat="1" ht="18" customHeight="1" x14ac:dyDescent="0.2">
      <c r="A15" s="25"/>
      <c r="B15" s="26"/>
      <c r="C15" s="25"/>
      <c r="D15" s="25"/>
      <c r="E15" s="21" t="s">
        <v>25</v>
      </c>
      <c r="F15" s="25"/>
      <c r="G15" s="25"/>
      <c r="H15" s="25"/>
      <c r="I15" s="25"/>
      <c r="J15" s="31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</row>
    <row r="16" spans="1:44" s="2" customFormat="1" ht="6.95" customHeight="1" x14ac:dyDescent="0.2">
      <c r="A16" s="25"/>
      <c r="B16" s="26"/>
      <c r="C16" s="25"/>
      <c r="D16" s="25"/>
      <c r="E16" s="25"/>
      <c r="F16" s="25"/>
      <c r="G16" s="25"/>
      <c r="H16" s="25"/>
      <c r="I16" s="25"/>
      <c r="J16" s="31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</row>
    <row r="17" spans="1:29" s="2" customFormat="1" ht="12" customHeight="1" x14ac:dyDescent="0.2">
      <c r="A17" s="25"/>
      <c r="B17" s="26"/>
      <c r="C17" s="25"/>
      <c r="D17" s="23" t="s">
        <v>28</v>
      </c>
      <c r="E17" s="25"/>
      <c r="F17" s="25"/>
      <c r="G17" s="25"/>
      <c r="H17" s="25"/>
      <c r="I17" s="25"/>
      <c r="J17" s="31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</row>
    <row r="18" spans="1:29" s="2" customFormat="1" ht="18" customHeight="1" x14ac:dyDescent="0.2">
      <c r="A18" s="25"/>
      <c r="B18" s="26"/>
      <c r="C18" s="25"/>
      <c r="D18" s="25"/>
      <c r="E18" s="171" t="str">
        <f>'Rekapitulace zakázky'!E14</f>
        <v xml:space="preserve"> </v>
      </c>
      <c r="F18" s="171"/>
      <c r="G18" s="171"/>
      <c r="H18" s="171"/>
      <c r="I18" s="25"/>
      <c r="J18" s="31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</row>
    <row r="19" spans="1:29" s="2" customFormat="1" ht="6.95" customHeight="1" x14ac:dyDescent="0.2">
      <c r="A19" s="25"/>
      <c r="B19" s="26"/>
      <c r="C19" s="25"/>
      <c r="D19" s="25"/>
      <c r="E19" s="25"/>
      <c r="F19" s="25"/>
      <c r="G19" s="25"/>
      <c r="H19" s="25"/>
      <c r="I19" s="25"/>
      <c r="J19" s="31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s="2" customFormat="1" ht="12" customHeight="1" x14ac:dyDescent="0.2">
      <c r="A20" s="25"/>
      <c r="B20" s="26"/>
      <c r="C20" s="25"/>
      <c r="D20" s="23" t="s">
        <v>30</v>
      </c>
      <c r="E20" s="25"/>
      <c r="F20" s="25"/>
      <c r="G20" s="25"/>
      <c r="H20" s="25"/>
      <c r="I20" s="25"/>
      <c r="J20" s="31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s="2" customFormat="1" ht="18" customHeight="1" x14ac:dyDescent="0.2">
      <c r="A21" s="25"/>
      <c r="B21" s="26"/>
      <c r="C21" s="25"/>
      <c r="D21" s="25"/>
      <c r="E21" s="21" t="str">
        <f>IF('Rekapitulace zakázky'!E17="","",'Rekapitulace zakázky'!E17)</f>
        <v xml:space="preserve"> </v>
      </c>
      <c r="F21" s="25"/>
      <c r="G21" s="25"/>
      <c r="H21" s="25"/>
      <c r="I21" s="25"/>
      <c r="J21" s="31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s="2" customFormat="1" ht="6.95" customHeight="1" x14ac:dyDescent="0.2">
      <c r="A22" s="25"/>
      <c r="B22" s="26"/>
      <c r="C22" s="25"/>
      <c r="D22" s="25"/>
      <c r="E22" s="25"/>
      <c r="F22" s="25"/>
      <c r="G22" s="25"/>
      <c r="H22" s="25"/>
      <c r="I22" s="25"/>
      <c r="J22" s="31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s="2" customFormat="1" ht="12" customHeight="1" x14ac:dyDescent="0.2">
      <c r="A23" s="25"/>
      <c r="B23" s="26"/>
      <c r="C23" s="25"/>
      <c r="D23" s="23" t="s">
        <v>32</v>
      </c>
      <c r="E23" s="25"/>
      <c r="F23" s="25"/>
      <c r="G23" s="25"/>
      <c r="H23" s="25"/>
      <c r="I23" s="25"/>
      <c r="J23" s="31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s="2" customFormat="1" ht="18" customHeight="1" x14ac:dyDescent="0.2">
      <c r="A24" s="25"/>
      <c r="B24" s="26"/>
      <c r="C24" s="25"/>
      <c r="D24" s="25"/>
      <c r="E24" s="21" t="s">
        <v>33</v>
      </c>
      <c r="F24" s="25"/>
      <c r="G24" s="25"/>
      <c r="H24" s="25"/>
      <c r="I24" s="25"/>
      <c r="J24" s="31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s="2" customFormat="1" ht="6.95" customHeight="1" x14ac:dyDescent="0.2">
      <c r="A25" s="25"/>
      <c r="B25" s="26"/>
      <c r="C25" s="25"/>
      <c r="D25" s="25"/>
      <c r="E25" s="25"/>
      <c r="F25" s="25"/>
      <c r="G25" s="25"/>
      <c r="H25" s="25"/>
      <c r="I25" s="25"/>
      <c r="J25" s="31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</row>
    <row r="26" spans="1:29" s="2" customFormat="1" ht="12" customHeight="1" x14ac:dyDescent="0.2">
      <c r="A26" s="25"/>
      <c r="B26" s="26"/>
      <c r="C26" s="25"/>
      <c r="D26" s="23" t="s">
        <v>34</v>
      </c>
      <c r="E26" s="25"/>
      <c r="F26" s="25"/>
      <c r="G26" s="25"/>
      <c r="H26" s="25"/>
      <c r="I26" s="25"/>
      <c r="J26" s="31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</row>
    <row r="27" spans="1:29" s="8" customFormat="1" ht="16.5" customHeight="1" x14ac:dyDescent="0.2">
      <c r="A27" s="81"/>
      <c r="B27" s="82"/>
      <c r="C27" s="81"/>
      <c r="D27" s="81"/>
      <c r="E27" s="174" t="s">
        <v>1</v>
      </c>
      <c r="F27" s="174"/>
      <c r="G27" s="174"/>
      <c r="H27" s="174"/>
      <c r="I27" s="81"/>
      <c r="J27" s="83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</row>
    <row r="28" spans="1:29" s="2" customFormat="1" ht="6.95" customHeight="1" x14ac:dyDescent="0.2">
      <c r="A28" s="25"/>
      <c r="B28" s="26"/>
      <c r="C28" s="25"/>
      <c r="D28" s="25"/>
      <c r="E28" s="25"/>
      <c r="F28" s="25"/>
      <c r="G28" s="25"/>
      <c r="H28" s="25"/>
      <c r="I28" s="25"/>
      <c r="J28" s="31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</row>
    <row r="29" spans="1:29" s="2" customFormat="1" ht="6.95" customHeight="1" x14ac:dyDescent="0.2">
      <c r="A29" s="25"/>
      <c r="B29" s="26"/>
      <c r="C29" s="25"/>
      <c r="D29" s="45"/>
      <c r="E29" s="45"/>
      <c r="F29" s="45"/>
      <c r="G29" s="45"/>
      <c r="H29" s="45"/>
      <c r="I29" s="53"/>
      <c r="J29" s="31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</row>
    <row r="30" spans="1:29" s="2" customFormat="1" ht="25.35" customHeight="1" x14ac:dyDescent="0.2">
      <c r="A30" s="25"/>
      <c r="B30" s="26"/>
      <c r="C30" s="25"/>
      <c r="D30" s="141"/>
      <c r="E30" s="45"/>
      <c r="F30" s="45"/>
      <c r="G30" s="45"/>
      <c r="H30" s="45"/>
      <c r="I30" s="25"/>
      <c r="J30" s="31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</row>
    <row r="31" spans="1:29" s="2" customFormat="1" ht="6.95" customHeight="1" x14ac:dyDescent="0.2">
      <c r="A31" s="25"/>
      <c r="B31" s="26"/>
      <c r="C31" s="25"/>
      <c r="D31" s="45"/>
      <c r="E31" s="45"/>
      <c r="F31" s="45"/>
      <c r="G31" s="45"/>
      <c r="H31" s="45"/>
      <c r="I31" s="53"/>
      <c r="J31" s="31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</row>
    <row r="32" spans="1:29" s="2" customFormat="1" ht="14.45" customHeight="1" x14ac:dyDescent="0.2">
      <c r="A32" s="25"/>
      <c r="B32" s="26"/>
      <c r="C32" s="25"/>
      <c r="D32" s="45"/>
      <c r="E32" s="45"/>
      <c r="F32" s="149"/>
      <c r="G32" s="45"/>
      <c r="H32" s="45"/>
      <c r="I32" s="25"/>
      <c r="J32" s="31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</row>
    <row r="33" spans="1:29" s="2" customFormat="1" ht="14.45" customHeight="1" x14ac:dyDescent="0.2">
      <c r="A33" s="25"/>
      <c r="B33" s="26"/>
      <c r="C33" s="25"/>
      <c r="D33" s="139"/>
      <c r="E33" s="143"/>
      <c r="F33" s="150"/>
      <c r="G33" s="45"/>
      <c r="H33" s="45"/>
      <c r="I33" s="25"/>
      <c r="J33" s="31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</row>
    <row r="34" spans="1:29" s="2" customFormat="1" ht="14.45" customHeight="1" x14ac:dyDescent="0.2">
      <c r="A34" s="25"/>
      <c r="B34" s="26"/>
      <c r="C34" s="25"/>
      <c r="D34" s="45"/>
      <c r="E34" s="143"/>
      <c r="F34" s="150"/>
      <c r="G34" s="45"/>
      <c r="H34" s="45"/>
      <c r="I34" s="25"/>
      <c r="J34" s="31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</row>
    <row r="35" spans="1:29" s="2" customFormat="1" ht="14.45" hidden="1" customHeight="1" x14ac:dyDescent="0.2">
      <c r="A35" s="25"/>
      <c r="B35" s="26"/>
      <c r="C35" s="25"/>
      <c r="D35" s="45"/>
      <c r="E35" s="143"/>
      <c r="F35" s="150"/>
      <c r="G35" s="45"/>
      <c r="H35" s="45"/>
      <c r="I35" s="25"/>
      <c r="J35" s="31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</row>
    <row r="36" spans="1:29" s="2" customFormat="1" ht="14.45" hidden="1" customHeight="1" x14ac:dyDescent="0.2">
      <c r="A36" s="25"/>
      <c r="B36" s="26"/>
      <c r="C36" s="25"/>
      <c r="D36" s="45"/>
      <c r="E36" s="143"/>
      <c r="F36" s="150"/>
      <c r="G36" s="45"/>
      <c r="H36" s="45"/>
      <c r="I36" s="25"/>
      <c r="J36" s="31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</row>
    <row r="37" spans="1:29" s="2" customFormat="1" ht="14.45" hidden="1" customHeight="1" x14ac:dyDescent="0.2">
      <c r="A37" s="25"/>
      <c r="B37" s="26"/>
      <c r="C37" s="25"/>
      <c r="D37" s="45"/>
      <c r="E37" s="143"/>
      <c r="F37" s="150"/>
      <c r="G37" s="45"/>
      <c r="H37" s="45"/>
      <c r="I37" s="25"/>
      <c r="J37" s="31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</row>
    <row r="38" spans="1:29" s="2" customFormat="1" ht="6.95" customHeight="1" x14ac:dyDescent="0.2">
      <c r="A38" s="25"/>
      <c r="B38" s="26"/>
      <c r="C38" s="25"/>
      <c r="D38" s="45"/>
      <c r="E38" s="45"/>
      <c r="F38" s="45"/>
      <c r="G38" s="45"/>
      <c r="H38" s="45"/>
      <c r="I38" s="25"/>
      <c r="J38" s="31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</row>
    <row r="39" spans="1:29" s="2" customFormat="1" ht="25.35" customHeight="1" x14ac:dyDescent="0.2">
      <c r="A39" s="25"/>
      <c r="B39" s="26"/>
      <c r="C39" s="153"/>
      <c r="D39" s="147"/>
      <c r="E39" s="146"/>
      <c r="F39" s="146"/>
      <c r="G39" s="152"/>
      <c r="H39" s="148"/>
      <c r="I39" s="85"/>
      <c r="J39" s="31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</row>
    <row r="40" spans="1:29" s="2" customFormat="1" ht="14.45" customHeight="1" x14ac:dyDescent="0.2">
      <c r="A40" s="25"/>
      <c r="B40" s="26"/>
      <c r="C40" s="25"/>
      <c r="D40" s="45"/>
      <c r="E40" s="45"/>
      <c r="F40" s="45"/>
      <c r="G40" s="45"/>
      <c r="H40" s="45"/>
      <c r="I40" s="25"/>
      <c r="J40" s="31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</row>
    <row r="41" spans="1:29" s="1" customFormat="1" ht="14.45" customHeight="1" x14ac:dyDescent="0.2">
      <c r="B41" s="17"/>
      <c r="D41" s="140"/>
      <c r="E41" s="140"/>
      <c r="F41" s="140"/>
      <c r="G41" s="140"/>
      <c r="H41" s="140"/>
      <c r="J41" s="17"/>
    </row>
    <row r="42" spans="1:29" s="1" customFormat="1" ht="14.45" customHeight="1" x14ac:dyDescent="0.2">
      <c r="B42" s="17"/>
      <c r="D42" s="140"/>
      <c r="E42" s="140"/>
      <c r="F42" s="140"/>
      <c r="G42" s="140"/>
      <c r="H42" s="140"/>
      <c r="J42" s="17"/>
    </row>
    <row r="43" spans="1:29" s="1" customFormat="1" ht="14.45" customHeight="1" x14ac:dyDescent="0.2">
      <c r="B43" s="17"/>
      <c r="D43" s="140"/>
      <c r="E43" s="140"/>
      <c r="F43" s="140"/>
      <c r="G43" s="140"/>
      <c r="H43" s="140"/>
      <c r="J43" s="17"/>
    </row>
    <row r="44" spans="1:29" s="1" customFormat="1" ht="14.45" customHeight="1" x14ac:dyDescent="0.2">
      <c r="B44" s="17"/>
      <c r="D44" s="140"/>
      <c r="E44" s="140"/>
      <c r="F44" s="140"/>
      <c r="G44" s="140"/>
      <c r="H44" s="140"/>
      <c r="J44" s="17"/>
    </row>
    <row r="45" spans="1:29" s="1" customFormat="1" ht="14.45" customHeight="1" x14ac:dyDescent="0.2">
      <c r="B45" s="17"/>
      <c r="D45" s="140"/>
      <c r="E45" s="140"/>
      <c r="F45" s="140"/>
      <c r="G45" s="140"/>
      <c r="H45" s="140"/>
      <c r="J45" s="17"/>
    </row>
    <row r="46" spans="1:29" s="1" customFormat="1" ht="14.45" customHeight="1" x14ac:dyDescent="0.2">
      <c r="B46" s="17"/>
      <c r="D46" s="140"/>
      <c r="E46" s="140"/>
      <c r="F46" s="140"/>
      <c r="G46" s="140"/>
      <c r="H46" s="140"/>
      <c r="J46" s="17"/>
    </row>
    <row r="47" spans="1:29" s="1" customFormat="1" ht="14.45" customHeight="1" x14ac:dyDescent="0.2">
      <c r="B47" s="17"/>
      <c r="D47" s="140"/>
      <c r="E47" s="140"/>
      <c r="F47" s="140"/>
      <c r="G47" s="140"/>
      <c r="H47" s="140"/>
      <c r="J47" s="17"/>
    </row>
    <row r="48" spans="1:29" s="1" customFormat="1" ht="14.45" customHeight="1" x14ac:dyDescent="0.2">
      <c r="B48" s="17"/>
      <c r="D48" s="140"/>
      <c r="E48" s="140"/>
      <c r="F48" s="140"/>
      <c r="G48" s="140"/>
      <c r="H48" s="140"/>
      <c r="J48" s="17"/>
    </row>
    <row r="49" spans="1:29" s="1" customFormat="1" ht="14.45" customHeight="1" x14ac:dyDescent="0.2">
      <c r="B49" s="17"/>
      <c r="D49" s="140"/>
      <c r="E49" s="140"/>
      <c r="F49" s="140"/>
      <c r="G49" s="140"/>
      <c r="H49" s="140"/>
      <c r="J49" s="17"/>
    </row>
    <row r="50" spans="1:29" s="2" customFormat="1" ht="14.45" customHeight="1" x14ac:dyDescent="0.2">
      <c r="B50" s="31"/>
      <c r="D50" s="145"/>
      <c r="E50" s="144"/>
      <c r="F50" s="144"/>
      <c r="G50" s="145"/>
      <c r="H50" s="144"/>
      <c r="I50" s="32"/>
      <c r="J50" s="31"/>
    </row>
    <row r="51" spans="1:29" x14ac:dyDescent="0.2">
      <c r="B51" s="17"/>
      <c r="D51" s="140"/>
      <c r="E51" s="140"/>
      <c r="F51" s="140"/>
      <c r="G51" s="140"/>
      <c r="H51" s="140"/>
      <c r="J51" s="17"/>
    </row>
    <row r="52" spans="1:29" x14ac:dyDescent="0.2">
      <c r="B52" s="17"/>
      <c r="D52" s="140"/>
      <c r="E52" s="140"/>
      <c r="F52" s="140"/>
      <c r="G52" s="140"/>
      <c r="H52" s="140"/>
      <c r="J52" s="17"/>
    </row>
    <row r="53" spans="1:29" x14ac:dyDescent="0.2">
      <c r="B53" s="17"/>
      <c r="D53" s="140"/>
      <c r="E53" s="140"/>
      <c r="F53" s="140"/>
      <c r="G53" s="140"/>
      <c r="H53" s="140"/>
      <c r="J53" s="17"/>
    </row>
    <row r="54" spans="1:29" x14ac:dyDescent="0.2">
      <c r="B54" s="17"/>
      <c r="D54" s="140"/>
      <c r="E54" s="140"/>
      <c r="F54" s="140"/>
      <c r="G54" s="140"/>
      <c r="H54" s="140"/>
      <c r="J54" s="17"/>
    </row>
    <row r="55" spans="1:29" x14ac:dyDescent="0.2">
      <c r="B55" s="17"/>
      <c r="D55" s="140"/>
      <c r="E55" s="140"/>
      <c r="F55" s="140"/>
      <c r="G55" s="140"/>
      <c r="H55" s="140"/>
      <c r="J55" s="17"/>
    </row>
    <row r="56" spans="1:29" x14ac:dyDescent="0.2">
      <c r="B56" s="17"/>
      <c r="D56" s="140"/>
      <c r="E56" s="140"/>
      <c r="F56" s="140"/>
      <c r="G56" s="140"/>
      <c r="H56" s="140"/>
      <c r="J56" s="17"/>
    </row>
    <row r="57" spans="1:29" x14ac:dyDescent="0.2">
      <c r="B57" s="17"/>
      <c r="D57" s="140"/>
      <c r="E57" s="140"/>
      <c r="F57" s="140"/>
      <c r="G57" s="140"/>
      <c r="H57" s="140"/>
      <c r="J57" s="17"/>
    </row>
    <row r="58" spans="1:29" x14ac:dyDescent="0.2">
      <c r="B58" s="17"/>
      <c r="D58" s="140"/>
      <c r="E58" s="140"/>
      <c r="F58" s="140"/>
      <c r="G58" s="140"/>
      <c r="H58" s="140"/>
      <c r="J58" s="17"/>
    </row>
    <row r="59" spans="1:29" x14ac:dyDescent="0.2">
      <c r="B59" s="17"/>
      <c r="D59" s="140"/>
      <c r="E59" s="140"/>
      <c r="F59" s="140"/>
      <c r="G59" s="140"/>
      <c r="H59" s="140"/>
      <c r="J59" s="17"/>
    </row>
    <row r="60" spans="1:29" x14ac:dyDescent="0.2">
      <c r="B60" s="17"/>
      <c r="D60" s="140"/>
      <c r="E60" s="140"/>
      <c r="F60" s="140"/>
      <c r="G60" s="140"/>
      <c r="H60" s="140"/>
      <c r="J60" s="17"/>
    </row>
    <row r="61" spans="1:29" s="2" customFormat="1" ht="12.75" x14ac:dyDescent="0.2">
      <c r="A61" s="25"/>
      <c r="B61" s="26"/>
      <c r="C61" s="25"/>
      <c r="D61" s="143"/>
      <c r="E61" s="45"/>
      <c r="F61" s="151"/>
      <c r="G61" s="143"/>
      <c r="H61" s="45"/>
      <c r="I61" s="27"/>
      <c r="J61" s="31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</row>
    <row r="62" spans="1:29" x14ac:dyDescent="0.2">
      <c r="B62" s="17"/>
      <c r="D62" s="140"/>
      <c r="E62" s="140"/>
      <c r="F62" s="140"/>
      <c r="G62" s="140"/>
      <c r="H62" s="140"/>
      <c r="J62" s="17"/>
    </row>
    <row r="63" spans="1:29" x14ac:dyDescent="0.2">
      <c r="B63" s="17"/>
      <c r="D63" s="140"/>
      <c r="E63" s="140"/>
      <c r="F63" s="140"/>
      <c r="G63" s="140"/>
      <c r="H63" s="140"/>
      <c r="J63" s="17"/>
    </row>
    <row r="64" spans="1:29" x14ac:dyDescent="0.2">
      <c r="B64" s="17"/>
      <c r="D64" s="140"/>
      <c r="E64" s="140"/>
      <c r="F64" s="140"/>
      <c r="G64" s="140"/>
      <c r="H64" s="140"/>
      <c r="J64" s="17"/>
    </row>
    <row r="65" spans="1:29" s="2" customFormat="1" ht="12.75" x14ac:dyDescent="0.2">
      <c r="A65" s="25"/>
      <c r="B65" s="26"/>
      <c r="C65" s="25"/>
      <c r="D65" s="145"/>
      <c r="E65" s="45"/>
      <c r="F65" s="45"/>
      <c r="G65" s="145"/>
      <c r="H65" s="45"/>
      <c r="I65" s="34"/>
      <c r="J65" s="31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</row>
    <row r="66" spans="1:29" x14ac:dyDescent="0.2">
      <c r="B66" s="17"/>
      <c r="D66" s="140"/>
      <c r="E66" s="140"/>
      <c r="F66" s="140"/>
      <c r="G66" s="140"/>
      <c r="H66" s="140"/>
      <c r="J66" s="17"/>
    </row>
    <row r="67" spans="1:29" x14ac:dyDescent="0.2">
      <c r="B67" s="17"/>
      <c r="D67" s="140"/>
      <c r="E67" s="140"/>
      <c r="F67" s="140"/>
      <c r="G67" s="140"/>
      <c r="H67" s="140"/>
      <c r="J67" s="17"/>
    </row>
    <row r="68" spans="1:29" x14ac:dyDescent="0.2">
      <c r="B68" s="17"/>
      <c r="D68" s="140"/>
      <c r="E68" s="140"/>
      <c r="F68" s="140"/>
      <c r="G68" s="140"/>
      <c r="H68" s="140"/>
      <c r="J68" s="17"/>
    </row>
    <row r="69" spans="1:29" x14ac:dyDescent="0.2">
      <c r="B69" s="17"/>
      <c r="D69" s="140"/>
      <c r="E69" s="140"/>
      <c r="F69" s="140"/>
      <c r="G69" s="140"/>
      <c r="H69" s="140"/>
      <c r="J69" s="17"/>
    </row>
    <row r="70" spans="1:29" x14ac:dyDescent="0.2">
      <c r="B70" s="17"/>
      <c r="D70" s="140"/>
      <c r="E70" s="140"/>
      <c r="F70" s="140"/>
      <c r="G70" s="140"/>
      <c r="H70" s="140"/>
      <c r="J70" s="17"/>
    </row>
    <row r="71" spans="1:29" x14ac:dyDescent="0.2">
      <c r="B71" s="17"/>
      <c r="D71" s="140"/>
      <c r="E71" s="140"/>
      <c r="F71" s="140"/>
      <c r="G71" s="140"/>
      <c r="H71" s="140"/>
      <c r="J71" s="17"/>
    </row>
    <row r="72" spans="1:29" x14ac:dyDescent="0.2">
      <c r="B72" s="17"/>
      <c r="D72" s="140"/>
      <c r="E72" s="140"/>
      <c r="F72" s="140"/>
      <c r="G72" s="140"/>
      <c r="H72" s="140"/>
      <c r="J72" s="17"/>
    </row>
    <row r="73" spans="1:29" x14ac:dyDescent="0.2">
      <c r="B73" s="17"/>
      <c r="D73" s="140"/>
      <c r="E73" s="140"/>
      <c r="F73" s="140"/>
      <c r="G73" s="140"/>
      <c r="H73" s="140"/>
      <c r="J73" s="17"/>
    </row>
    <row r="74" spans="1:29" x14ac:dyDescent="0.2">
      <c r="B74" s="17"/>
      <c r="D74" s="140"/>
      <c r="E74" s="140"/>
      <c r="F74" s="140"/>
      <c r="G74" s="140"/>
      <c r="H74" s="140"/>
      <c r="J74" s="17"/>
    </row>
    <row r="75" spans="1:29" x14ac:dyDescent="0.2">
      <c r="B75" s="17"/>
      <c r="D75" s="140"/>
      <c r="E75" s="140"/>
      <c r="F75" s="140"/>
      <c r="G75" s="140"/>
      <c r="H75" s="140"/>
      <c r="J75" s="17"/>
    </row>
    <row r="76" spans="1:29" s="2" customFormat="1" ht="12.75" x14ac:dyDescent="0.2">
      <c r="A76" s="25"/>
      <c r="B76" s="26"/>
      <c r="C76" s="25"/>
      <c r="D76" s="143"/>
      <c r="E76" s="45"/>
      <c r="F76" s="151"/>
      <c r="G76" s="143"/>
      <c r="H76" s="45"/>
      <c r="I76" s="27"/>
      <c r="J76" s="31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</row>
    <row r="77" spans="1:29" s="2" customFormat="1" ht="14.45" customHeight="1" x14ac:dyDescent="0.2">
      <c r="A77" s="25"/>
      <c r="B77" s="35"/>
      <c r="C77" s="36"/>
      <c r="D77" s="36"/>
      <c r="E77" s="36"/>
      <c r="F77" s="36"/>
      <c r="G77" s="36"/>
      <c r="H77" s="36"/>
      <c r="I77" s="36"/>
      <c r="J77" s="31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</row>
    <row r="81" spans="1:45" s="2" customFormat="1" ht="6.95" customHeight="1" x14ac:dyDescent="0.2">
      <c r="A81" s="25"/>
      <c r="B81" s="37"/>
      <c r="C81" s="38"/>
      <c r="D81" s="38"/>
      <c r="E81" s="38"/>
      <c r="F81" s="38"/>
      <c r="G81" s="38"/>
      <c r="H81" s="38"/>
      <c r="I81" s="38"/>
      <c r="J81" s="31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</row>
    <row r="82" spans="1:45" s="2" customFormat="1" ht="24.95" customHeight="1" x14ac:dyDescent="0.2">
      <c r="A82" s="25"/>
      <c r="B82" s="26"/>
      <c r="C82" s="18" t="str">
        <f>'001 - Oprava střechy VB'!C82</f>
        <v>REKAPITULACE ČLENĚNÍ ORIENTAČNÍHO SOUPISU</v>
      </c>
      <c r="D82" s="25"/>
      <c r="E82" s="25"/>
      <c r="F82" s="25"/>
      <c r="G82" s="25"/>
      <c r="H82" s="25"/>
      <c r="I82" s="25"/>
      <c r="J82" s="31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</row>
    <row r="83" spans="1:45" s="2" customFormat="1" ht="6.95" customHeight="1" x14ac:dyDescent="0.2">
      <c r="A83" s="25"/>
      <c r="B83" s="26"/>
      <c r="C83" s="25"/>
      <c r="D83" s="25"/>
      <c r="E83" s="25"/>
      <c r="F83" s="25"/>
      <c r="G83" s="25"/>
      <c r="H83" s="25"/>
      <c r="I83" s="25"/>
      <c r="J83" s="31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</row>
    <row r="84" spans="1:45" s="2" customFormat="1" ht="12" customHeight="1" x14ac:dyDescent="0.2">
      <c r="A84" s="25"/>
      <c r="B84" s="26"/>
      <c r="C84" s="23" t="s">
        <v>14</v>
      </c>
      <c r="D84" s="25"/>
      <c r="E84" s="25"/>
      <c r="F84" s="25"/>
      <c r="G84" s="25"/>
      <c r="H84" s="25"/>
      <c r="I84" s="25"/>
      <c r="J84" s="31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</row>
    <row r="85" spans="1:45" s="2" customFormat="1" ht="26.25" customHeight="1" x14ac:dyDescent="0.2">
      <c r="A85" s="25"/>
      <c r="B85" s="26"/>
      <c r="C85" s="25"/>
      <c r="D85" s="25"/>
      <c r="E85" s="202" t="str">
        <f>E7</f>
        <v>Údržbové a dílčí opravné práce na objektech u SPS OŘ PHA 2023-2024 - Praha město</v>
      </c>
      <c r="F85" s="203"/>
      <c r="G85" s="203"/>
      <c r="H85" s="203"/>
      <c r="I85" s="25"/>
      <c r="J85" s="31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</row>
    <row r="86" spans="1:45" s="2" customFormat="1" ht="12" customHeight="1" x14ac:dyDescent="0.2">
      <c r="A86" s="25"/>
      <c r="B86" s="26"/>
      <c r="C86" s="23" t="s">
        <v>114</v>
      </c>
      <c r="D86" s="25"/>
      <c r="E86" s="25"/>
      <c r="F86" s="25"/>
      <c r="G86" s="25"/>
      <c r="H86" s="25"/>
      <c r="I86" s="25"/>
      <c r="J86" s="31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</row>
    <row r="87" spans="1:45" s="2" customFormat="1" ht="16.5" customHeight="1" x14ac:dyDescent="0.2">
      <c r="A87" s="25"/>
      <c r="B87" s="26"/>
      <c r="C87" s="25"/>
      <c r="D87" s="25"/>
      <c r="E87" s="167" t="str">
        <f>E9</f>
        <v>008 - Oprava veřejných WC</v>
      </c>
      <c r="F87" s="201"/>
      <c r="G87" s="201"/>
      <c r="H87" s="201"/>
      <c r="I87" s="25"/>
      <c r="J87" s="31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</row>
    <row r="88" spans="1:45" s="2" customFormat="1" ht="6.95" customHeight="1" x14ac:dyDescent="0.2">
      <c r="A88" s="25"/>
      <c r="B88" s="26"/>
      <c r="C88" s="25"/>
      <c r="D88" s="25"/>
      <c r="E88" s="25"/>
      <c r="F88" s="25"/>
      <c r="G88" s="25"/>
      <c r="H88" s="25"/>
      <c r="I88" s="25"/>
      <c r="J88" s="31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</row>
    <row r="89" spans="1:45" s="2" customFormat="1" ht="12" customHeight="1" x14ac:dyDescent="0.2">
      <c r="A89" s="25"/>
      <c r="B89" s="26"/>
      <c r="C89" s="23" t="s">
        <v>18</v>
      </c>
      <c r="D89" s="25"/>
      <c r="E89" s="25"/>
      <c r="F89" s="21" t="str">
        <f>F12</f>
        <v>Obvod OŘ Praha</v>
      </c>
      <c r="G89" s="25"/>
      <c r="H89" s="25"/>
      <c r="I89" s="25"/>
      <c r="J89" s="31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</row>
    <row r="90" spans="1:45" s="2" customFormat="1" ht="6.95" customHeight="1" x14ac:dyDescent="0.2">
      <c r="A90" s="25"/>
      <c r="B90" s="26"/>
      <c r="C90" s="25"/>
      <c r="D90" s="25"/>
      <c r="E90" s="25"/>
      <c r="F90" s="25"/>
      <c r="G90" s="25"/>
      <c r="H90" s="25"/>
      <c r="I90" s="25"/>
      <c r="J90" s="31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</row>
    <row r="91" spans="1:45" s="2" customFormat="1" ht="15.2" customHeight="1" x14ac:dyDescent="0.2">
      <c r="A91" s="25"/>
      <c r="B91" s="26"/>
      <c r="C91" s="23" t="s">
        <v>22</v>
      </c>
      <c r="D91" s="25"/>
      <c r="E91" s="25"/>
      <c r="F91" s="21" t="str">
        <f>E15</f>
        <v>Správa železnic, státní organizace</v>
      </c>
      <c r="G91" s="25"/>
      <c r="H91" s="25"/>
      <c r="I91" s="25"/>
      <c r="J91" s="31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</row>
    <row r="92" spans="1:45" s="2" customFormat="1" ht="15.2" customHeight="1" x14ac:dyDescent="0.2">
      <c r="A92" s="25"/>
      <c r="B92" s="26"/>
      <c r="C92" s="23" t="s">
        <v>28</v>
      </c>
      <c r="D92" s="25"/>
      <c r="E92" s="25"/>
      <c r="F92" s="21" t="str">
        <f>IF(E18="","",E18)</f>
        <v xml:space="preserve"> </v>
      </c>
      <c r="G92" s="25"/>
      <c r="H92" s="25"/>
      <c r="I92" s="25"/>
      <c r="J92" s="31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</row>
    <row r="93" spans="1:45" s="2" customFormat="1" ht="10.35" customHeight="1" x14ac:dyDescent="0.2">
      <c r="A93" s="25"/>
      <c r="B93" s="26"/>
      <c r="C93" s="25"/>
      <c r="D93" s="25"/>
      <c r="E93" s="25"/>
      <c r="F93" s="25"/>
      <c r="G93" s="25"/>
      <c r="H93" s="25"/>
      <c r="I93" s="25"/>
      <c r="J93" s="31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</row>
    <row r="94" spans="1:45" s="2" customFormat="1" ht="29.25" customHeight="1" x14ac:dyDescent="0.2">
      <c r="A94" s="25"/>
      <c r="B94" s="26"/>
      <c r="C94" s="86" t="s">
        <v>116</v>
      </c>
      <c r="D94" s="84"/>
      <c r="E94" s="84"/>
      <c r="F94" s="84"/>
      <c r="G94" s="84"/>
      <c r="H94" s="84"/>
      <c r="I94" s="84"/>
      <c r="J94" s="31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</row>
    <row r="95" spans="1:45" s="2" customFormat="1" ht="10.35" customHeight="1" x14ac:dyDescent="0.2">
      <c r="A95" s="25"/>
      <c r="B95" s="26"/>
      <c r="C95" s="25"/>
      <c r="D95" s="25"/>
      <c r="E95" s="25"/>
      <c r="F95" s="25"/>
      <c r="G95" s="25"/>
      <c r="H95" s="25"/>
      <c r="I95" s="25"/>
      <c r="J95" s="31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</row>
    <row r="96" spans="1:45" s="2" customFormat="1" ht="22.9" customHeight="1" x14ac:dyDescent="0.2">
      <c r="A96" s="25"/>
      <c r="B96" s="26"/>
      <c r="C96" s="87"/>
      <c r="D96" s="25"/>
      <c r="E96" s="25"/>
      <c r="F96" s="25"/>
      <c r="G96" s="25"/>
      <c r="H96" s="25"/>
      <c r="I96" s="25"/>
      <c r="J96" s="31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S96" s="14" t="s">
        <v>117</v>
      </c>
    </row>
    <row r="97" spans="1:29" s="9" customFormat="1" ht="24.95" customHeight="1" x14ac:dyDescent="0.2">
      <c r="B97" s="88"/>
      <c r="D97" s="89" t="s">
        <v>119</v>
      </c>
      <c r="E97" s="90"/>
      <c r="F97" s="90"/>
      <c r="G97" s="90"/>
      <c r="H97" s="90"/>
      <c r="J97" s="88"/>
    </row>
    <row r="98" spans="1:29" s="10" customFormat="1" ht="19.899999999999999" customHeight="1" x14ac:dyDescent="0.2">
      <c r="B98" s="91"/>
      <c r="D98" s="92" t="s">
        <v>655</v>
      </c>
      <c r="E98" s="93"/>
      <c r="F98" s="93"/>
      <c r="G98" s="93"/>
      <c r="H98" s="93"/>
      <c r="J98" s="91"/>
    </row>
    <row r="99" spans="1:29" s="10" customFormat="1" ht="19.899999999999999" customHeight="1" x14ac:dyDescent="0.2">
      <c r="B99" s="91"/>
      <c r="D99" s="92" t="s">
        <v>535</v>
      </c>
      <c r="E99" s="93"/>
      <c r="F99" s="93"/>
      <c r="G99" s="93"/>
      <c r="H99" s="93"/>
      <c r="J99" s="91"/>
    </row>
    <row r="100" spans="1:29" s="10" customFormat="1" ht="19.899999999999999" customHeight="1" x14ac:dyDescent="0.2">
      <c r="B100" s="91"/>
      <c r="D100" s="92" t="s">
        <v>122</v>
      </c>
      <c r="E100" s="93"/>
      <c r="F100" s="93"/>
      <c r="G100" s="93"/>
      <c r="H100" s="93"/>
      <c r="J100" s="91"/>
    </row>
    <row r="101" spans="1:29" s="10" customFormat="1" ht="19.899999999999999" customHeight="1" x14ac:dyDescent="0.2">
      <c r="B101" s="91"/>
      <c r="D101" s="92" t="s">
        <v>123</v>
      </c>
      <c r="E101" s="93"/>
      <c r="F101" s="93"/>
      <c r="G101" s="93"/>
      <c r="H101" s="93"/>
      <c r="J101" s="91"/>
    </row>
    <row r="102" spans="1:29" s="9" customFormat="1" ht="24.95" customHeight="1" x14ac:dyDescent="0.2">
      <c r="B102" s="88"/>
      <c r="D102" s="89" t="s">
        <v>124</v>
      </c>
      <c r="E102" s="90"/>
      <c r="F102" s="90"/>
      <c r="G102" s="90"/>
      <c r="H102" s="90"/>
      <c r="J102" s="88"/>
    </row>
    <row r="103" spans="1:29" s="10" customFormat="1" ht="19.899999999999999" customHeight="1" x14ac:dyDescent="0.2">
      <c r="B103" s="91"/>
      <c r="D103" s="92" t="s">
        <v>1702</v>
      </c>
      <c r="E103" s="93"/>
      <c r="F103" s="93"/>
      <c r="G103" s="93"/>
      <c r="H103" s="93"/>
      <c r="J103" s="91"/>
    </row>
    <row r="104" spans="1:29" s="10" customFormat="1" ht="19.899999999999999" customHeight="1" x14ac:dyDescent="0.2">
      <c r="B104" s="91"/>
      <c r="D104" s="92" t="s">
        <v>1703</v>
      </c>
      <c r="E104" s="93"/>
      <c r="F104" s="93"/>
      <c r="G104" s="93"/>
      <c r="H104" s="93"/>
      <c r="J104" s="91"/>
    </row>
    <row r="105" spans="1:29" s="10" customFormat="1" ht="19.899999999999999" customHeight="1" x14ac:dyDescent="0.2">
      <c r="B105" s="91"/>
      <c r="D105" s="92" t="s">
        <v>661</v>
      </c>
      <c r="E105" s="93"/>
      <c r="F105" s="93"/>
      <c r="G105" s="93"/>
      <c r="H105" s="93"/>
      <c r="J105" s="91"/>
    </row>
    <row r="106" spans="1:29" s="10" customFormat="1" ht="19.899999999999999" customHeight="1" x14ac:dyDescent="0.2">
      <c r="B106" s="91"/>
      <c r="D106" s="92" t="s">
        <v>662</v>
      </c>
      <c r="E106" s="93"/>
      <c r="F106" s="93"/>
      <c r="G106" s="93"/>
      <c r="H106" s="93"/>
      <c r="J106" s="91"/>
    </row>
    <row r="107" spans="1:29" s="10" customFormat="1" ht="19.899999999999999" customHeight="1" x14ac:dyDescent="0.2">
      <c r="B107" s="91"/>
      <c r="D107" s="92" t="s">
        <v>129</v>
      </c>
      <c r="E107" s="93"/>
      <c r="F107" s="93"/>
      <c r="G107" s="93"/>
      <c r="H107" s="93"/>
      <c r="J107" s="91"/>
    </row>
    <row r="108" spans="1:29" s="10" customFormat="1" ht="19.899999999999999" customHeight="1" x14ac:dyDescent="0.2">
      <c r="B108" s="91"/>
      <c r="D108" s="92" t="s">
        <v>1704</v>
      </c>
      <c r="E108" s="93"/>
      <c r="F108" s="93"/>
      <c r="G108" s="93"/>
      <c r="H108" s="93"/>
      <c r="J108" s="91"/>
    </row>
    <row r="109" spans="1:29" s="10" customFormat="1" ht="19.899999999999999" customHeight="1" x14ac:dyDescent="0.2">
      <c r="B109" s="91"/>
      <c r="D109" s="92" t="s">
        <v>1705</v>
      </c>
      <c r="E109" s="93"/>
      <c r="F109" s="93"/>
      <c r="G109" s="93"/>
      <c r="H109" s="93"/>
      <c r="J109" s="91"/>
    </row>
    <row r="110" spans="1:29" s="10" customFormat="1" ht="19.899999999999999" customHeight="1" x14ac:dyDescent="0.2">
      <c r="B110" s="91"/>
      <c r="D110" s="92" t="s">
        <v>663</v>
      </c>
      <c r="E110" s="93"/>
      <c r="F110" s="93"/>
      <c r="G110" s="93"/>
      <c r="H110" s="93"/>
      <c r="J110" s="91"/>
    </row>
    <row r="111" spans="1:29" s="10" customFormat="1" ht="19.899999999999999" customHeight="1" x14ac:dyDescent="0.2">
      <c r="B111" s="91"/>
      <c r="D111" s="92" t="s">
        <v>1706</v>
      </c>
      <c r="E111" s="93"/>
      <c r="F111" s="93"/>
      <c r="G111" s="93"/>
      <c r="H111" s="93"/>
      <c r="J111" s="91"/>
    </row>
    <row r="112" spans="1:29" s="2" customFormat="1" ht="21.75" customHeight="1" x14ac:dyDescent="0.2">
      <c r="A112" s="25"/>
      <c r="B112" s="26"/>
      <c r="C112" s="25"/>
      <c r="D112" s="25"/>
      <c r="E112" s="25"/>
      <c r="F112" s="25"/>
      <c r="G112" s="25"/>
      <c r="H112" s="25"/>
      <c r="I112" s="25"/>
      <c r="J112" s="31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</row>
    <row r="113" spans="1:29" s="2" customFormat="1" ht="6.95" customHeight="1" x14ac:dyDescent="0.2">
      <c r="A113" s="25"/>
      <c r="B113" s="35"/>
      <c r="C113" s="36"/>
      <c r="D113" s="36"/>
      <c r="E113" s="36"/>
      <c r="F113" s="36"/>
      <c r="G113" s="36"/>
      <c r="H113" s="36"/>
      <c r="I113" s="36"/>
      <c r="J113" s="31"/>
      <c r="Q113" s="25"/>
      <c r="R113" s="25"/>
      <c r="S113" s="25"/>
      <c r="T113" s="25"/>
      <c r="U113" s="25"/>
      <c r="V113" s="25"/>
      <c r="W113" s="25"/>
      <c r="X113" s="25"/>
      <c r="Y113" s="25"/>
      <c r="Z113" s="25"/>
      <c r="AA113" s="25"/>
      <c r="AB113" s="25"/>
      <c r="AC113" s="25"/>
    </row>
    <row r="117" spans="1:29" s="2" customFormat="1" ht="6.95" customHeight="1" x14ac:dyDescent="0.2">
      <c r="A117" s="25"/>
      <c r="B117" s="37"/>
      <c r="C117" s="38"/>
      <c r="D117" s="38"/>
      <c r="E117" s="38"/>
      <c r="F117" s="38"/>
      <c r="G117" s="38"/>
      <c r="H117" s="38"/>
      <c r="I117" s="38"/>
      <c r="J117" s="31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</row>
    <row r="118" spans="1:29" s="2" customFormat="1" ht="24.95" customHeight="1" x14ac:dyDescent="0.2">
      <c r="A118" s="25"/>
      <c r="B118" s="26"/>
      <c r="C118" s="18" t="str">
        <f>'001 - Oprava střechy VB'!C116</f>
        <v>ORIENTAČNÍ SOUPIS PRACÍ</v>
      </c>
      <c r="D118" s="25"/>
      <c r="E118" s="25"/>
      <c r="F118" s="25"/>
      <c r="G118" s="25"/>
      <c r="H118" s="25"/>
      <c r="I118" s="25"/>
      <c r="J118" s="31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</row>
    <row r="119" spans="1:29" s="2" customFormat="1" ht="6.95" customHeight="1" x14ac:dyDescent="0.2">
      <c r="A119" s="25"/>
      <c r="B119" s="26"/>
      <c r="C119" s="25"/>
      <c r="D119" s="25"/>
      <c r="E119" s="25"/>
      <c r="F119" s="25"/>
      <c r="G119" s="25"/>
      <c r="H119" s="25"/>
      <c r="I119" s="25"/>
      <c r="J119" s="31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</row>
    <row r="120" spans="1:29" s="2" customFormat="1" ht="12" customHeight="1" x14ac:dyDescent="0.2">
      <c r="A120" s="25"/>
      <c r="B120" s="26"/>
      <c r="C120" s="23" t="s">
        <v>14</v>
      </c>
      <c r="D120" s="25"/>
      <c r="E120" s="25"/>
      <c r="F120" s="25"/>
      <c r="G120" s="25"/>
      <c r="H120" s="25"/>
      <c r="I120" s="25"/>
      <c r="J120" s="31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</row>
    <row r="121" spans="1:29" s="2" customFormat="1" ht="26.25" customHeight="1" x14ac:dyDescent="0.2">
      <c r="A121" s="25"/>
      <c r="B121" s="26"/>
      <c r="C121" s="25"/>
      <c r="D121" s="25"/>
      <c r="E121" s="202" t="str">
        <f>E7</f>
        <v>Údržbové a dílčí opravné práce na objektech u SPS OŘ PHA 2023-2024 - Praha město</v>
      </c>
      <c r="F121" s="203"/>
      <c r="G121" s="203"/>
      <c r="H121" s="203"/>
      <c r="I121" s="25"/>
      <c r="J121" s="31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</row>
    <row r="122" spans="1:29" s="2" customFormat="1" ht="12" customHeight="1" x14ac:dyDescent="0.2">
      <c r="A122" s="25"/>
      <c r="B122" s="26"/>
      <c r="C122" s="23" t="s">
        <v>114</v>
      </c>
      <c r="D122" s="25"/>
      <c r="E122" s="25"/>
      <c r="F122" s="25"/>
      <c r="G122" s="25"/>
      <c r="H122" s="25"/>
      <c r="I122" s="25"/>
      <c r="J122" s="31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</row>
    <row r="123" spans="1:29" s="2" customFormat="1" ht="16.5" customHeight="1" x14ac:dyDescent="0.2">
      <c r="A123" s="25"/>
      <c r="B123" s="26"/>
      <c r="C123" s="25"/>
      <c r="D123" s="25"/>
      <c r="E123" s="167" t="str">
        <f>E9</f>
        <v>008 - Oprava veřejných WC</v>
      </c>
      <c r="F123" s="201"/>
      <c r="G123" s="201"/>
      <c r="H123" s="201"/>
      <c r="I123" s="25"/>
      <c r="J123" s="31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</row>
    <row r="124" spans="1:29" s="2" customFormat="1" ht="6.95" customHeight="1" x14ac:dyDescent="0.2">
      <c r="A124" s="25"/>
      <c r="B124" s="26"/>
      <c r="C124" s="25"/>
      <c r="D124" s="25"/>
      <c r="E124" s="25"/>
      <c r="F124" s="25"/>
      <c r="G124" s="25"/>
      <c r="H124" s="25"/>
      <c r="I124" s="25"/>
      <c r="J124" s="31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</row>
    <row r="125" spans="1:29" s="2" customFormat="1" ht="12" customHeight="1" x14ac:dyDescent="0.2">
      <c r="A125" s="25"/>
      <c r="B125" s="26"/>
      <c r="C125" s="23" t="s">
        <v>18</v>
      </c>
      <c r="D125" s="25"/>
      <c r="E125" s="25"/>
      <c r="F125" s="21" t="str">
        <f>F12</f>
        <v>Obvod OŘ Praha</v>
      </c>
      <c r="G125" s="25"/>
      <c r="H125" s="25"/>
      <c r="I125" s="25"/>
      <c r="J125" s="31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  <c r="AC125" s="25"/>
    </row>
    <row r="126" spans="1:29" s="2" customFormat="1" ht="6.95" customHeight="1" x14ac:dyDescent="0.2">
      <c r="A126" s="25"/>
      <c r="B126" s="26"/>
      <c r="C126" s="25"/>
      <c r="D126" s="25"/>
      <c r="E126" s="25"/>
      <c r="F126" s="25"/>
      <c r="G126" s="25"/>
      <c r="H126" s="25"/>
      <c r="I126" s="25"/>
      <c r="J126" s="31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</row>
    <row r="127" spans="1:29" s="2" customFormat="1" ht="15.2" customHeight="1" x14ac:dyDescent="0.2">
      <c r="A127" s="25"/>
      <c r="B127" s="26"/>
      <c r="C127" s="23" t="s">
        <v>22</v>
      </c>
      <c r="D127" s="25"/>
      <c r="E127" s="25"/>
      <c r="F127" s="21" t="str">
        <f>E15</f>
        <v>Správa železnic, státní organizace</v>
      </c>
      <c r="G127" s="25"/>
      <c r="H127" s="25"/>
      <c r="I127" s="25"/>
      <c r="J127" s="31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</row>
    <row r="128" spans="1:29" s="2" customFormat="1" ht="15.2" customHeight="1" x14ac:dyDescent="0.2">
      <c r="A128" s="25"/>
      <c r="B128" s="26"/>
      <c r="C128" s="23" t="s">
        <v>28</v>
      </c>
      <c r="D128" s="25"/>
      <c r="E128" s="25"/>
      <c r="F128" s="21" t="str">
        <f>IF(E18="","",E18)</f>
        <v xml:space="preserve"> </v>
      </c>
      <c r="G128" s="25"/>
      <c r="H128" s="25"/>
      <c r="I128" s="25"/>
      <c r="J128" s="31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</row>
    <row r="129" spans="1:63" s="2" customFormat="1" ht="10.35" customHeight="1" x14ac:dyDescent="0.2">
      <c r="A129" s="25"/>
      <c r="B129" s="26"/>
      <c r="C129" s="25"/>
      <c r="D129" s="25"/>
      <c r="E129" s="25"/>
      <c r="F129" s="25"/>
      <c r="G129" s="25"/>
      <c r="H129" s="25"/>
      <c r="I129" s="25"/>
      <c r="J129" s="31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</row>
    <row r="130" spans="1:63" s="11" customFormat="1" ht="29.25" customHeight="1" x14ac:dyDescent="0.2">
      <c r="A130" s="94"/>
      <c r="B130" s="95"/>
      <c r="C130" s="96" t="s">
        <v>131</v>
      </c>
      <c r="D130" s="97" t="s">
        <v>43</v>
      </c>
      <c r="E130" s="97" t="s">
        <v>40</v>
      </c>
      <c r="F130" s="97" t="s">
        <v>41</v>
      </c>
      <c r="G130" s="97" t="s">
        <v>132</v>
      </c>
      <c r="H130" s="97" t="s">
        <v>133</v>
      </c>
      <c r="I130" s="98" t="s">
        <v>134</v>
      </c>
      <c r="J130" s="99"/>
      <c r="K130" s="49" t="s">
        <v>1</v>
      </c>
      <c r="L130" s="50" t="s">
        <v>36</v>
      </c>
      <c r="M130" s="50" t="s">
        <v>135</v>
      </c>
      <c r="N130" s="50" t="s">
        <v>136</v>
      </c>
      <c r="O130" s="50" t="s">
        <v>137</v>
      </c>
      <c r="P130" s="50" t="s">
        <v>138</v>
      </c>
      <c r="Q130" s="50" t="s">
        <v>139</v>
      </c>
      <c r="R130" s="51" t="s">
        <v>140</v>
      </c>
      <c r="S130" s="94"/>
      <c r="T130" s="94"/>
      <c r="U130" s="94"/>
      <c r="V130" s="94"/>
      <c r="W130" s="94"/>
      <c r="X130" s="94"/>
      <c r="Y130" s="94"/>
      <c r="Z130" s="94"/>
      <c r="AA130" s="94"/>
      <c r="AB130" s="94"/>
      <c r="AC130" s="94"/>
    </row>
    <row r="131" spans="1:63" s="2" customFormat="1" ht="22.9" customHeight="1" x14ac:dyDescent="0.2">
      <c r="A131" s="25"/>
      <c r="B131" s="26"/>
      <c r="C131" s="56"/>
      <c r="D131" s="25"/>
      <c r="E131" s="25"/>
      <c r="F131" s="25"/>
      <c r="G131" s="25"/>
      <c r="H131" s="25"/>
      <c r="I131" s="25"/>
      <c r="J131" s="26"/>
      <c r="K131" s="52"/>
      <c r="L131" s="43"/>
      <c r="M131" s="53"/>
      <c r="N131" s="100">
        <f>N132+N149</f>
        <v>194.163207</v>
      </c>
      <c r="O131" s="53"/>
      <c r="P131" s="100">
        <f>P132+P149</f>
        <v>1.5496209500000004</v>
      </c>
      <c r="Q131" s="53"/>
      <c r="R131" s="101">
        <f>R132+R149</f>
        <v>1.0844156</v>
      </c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R131" s="14" t="s">
        <v>56</v>
      </c>
      <c r="AS131" s="14" t="s">
        <v>117</v>
      </c>
      <c r="BI131" s="102" t="e">
        <f>BI132+BI149</f>
        <v>#REF!</v>
      </c>
    </row>
    <row r="132" spans="1:63" s="12" customFormat="1" ht="25.9" customHeight="1" x14ac:dyDescent="0.2">
      <c r="B132" s="103"/>
      <c r="D132" s="104" t="s">
        <v>56</v>
      </c>
      <c r="E132" s="105" t="s">
        <v>149</v>
      </c>
      <c r="F132" s="105" t="s">
        <v>150</v>
      </c>
      <c r="J132" s="103"/>
      <c r="K132" s="106"/>
      <c r="L132" s="107"/>
      <c r="M132" s="107"/>
      <c r="N132" s="108">
        <f>N133+N136+N142+N147</f>
        <v>43.862132000000003</v>
      </c>
      <c r="O132" s="107"/>
      <c r="P132" s="108">
        <f>P133+P136+P142+P147</f>
        <v>0.53990060000000006</v>
      </c>
      <c r="Q132" s="107"/>
      <c r="R132" s="109">
        <f>R133+R136+R142+R147</f>
        <v>5.0183999999999999E-2</v>
      </c>
      <c r="AP132" s="104" t="s">
        <v>65</v>
      </c>
      <c r="AR132" s="110" t="s">
        <v>56</v>
      </c>
      <c r="AS132" s="110" t="s">
        <v>57</v>
      </c>
      <c r="AW132" s="104" t="s">
        <v>144</v>
      </c>
      <c r="BI132" s="111" t="e">
        <f>BI133+BI136+BI142+BI147</f>
        <v>#REF!</v>
      </c>
    </row>
    <row r="133" spans="1:63" s="12" customFormat="1" ht="22.9" customHeight="1" x14ac:dyDescent="0.2">
      <c r="B133" s="103"/>
      <c r="D133" s="104" t="s">
        <v>56</v>
      </c>
      <c r="E133" s="125" t="s">
        <v>171</v>
      </c>
      <c r="F133" s="125" t="s">
        <v>676</v>
      </c>
      <c r="J133" s="103"/>
      <c r="K133" s="106"/>
      <c r="L133" s="107"/>
      <c r="M133" s="107"/>
      <c r="N133" s="108">
        <f>SUM(N134:N135)</f>
        <v>19.589084</v>
      </c>
      <c r="O133" s="107"/>
      <c r="P133" s="108">
        <f>SUM(P134:P135)</f>
        <v>0.53248260000000003</v>
      </c>
      <c r="Q133" s="107"/>
      <c r="R133" s="109">
        <f>SUM(R134:R135)</f>
        <v>0</v>
      </c>
      <c r="AP133" s="104" t="s">
        <v>65</v>
      </c>
      <c r="AR133" s="110" t="s">
        <v>56</v>
      </c>
      <c r="AS133" s="110" t="s">
        <v>65</v>
      </c>
      <c r="AW133" s="104" t="s">
        <v>144</v>
      </c>
      <c r="BI133" s="111" t="e">
        <f>SUM(BI134:BI135)</f>
        <v>#REF!</v>
      </c>
    </row>
    <row r="134" spans="1:63" s="2" customFormat="1" ht="24.2" customHeight="1" x14ac:dyDescent="0.2">
      <c r="A134" s="25"/>
      <c r="B134" s="112"/>
      <c r="C134" s="113" t="s">
        <v>65</v>
      </c>
      <c r="D134" s="113" t="s">
        <v>145</v>
      </c>
      <c r="E134" s="114" t="s">
        <v>1707</v>
      </c>
      <c r="F134" s="115" t="s">
        <v>1708</v>
      </c>
      <c r="G134" s="116" t="s">
        <v>178</v>
      </c>
      <c r="H134" s="117">
        <v>29.672000000000001</v>
      </c>
      <c r="I134" s="118"/>
      <c r="J134" s="26"/>
      <c r="K134" s="119" t="s">
        <v>1</v>
      </c>
      <c r="L134" s="120" t="s">
        <v>37</v>
      </c>
      <c r="M134" s="121">
        <v>0.252</v>
      </c>
      <c r="N134" s="121">
        <f>M134*H134</f>
        <v>7.4773440000000004</v>
      </c>
      <c r="O134" s="121">
        <v>5.7000000000000002E-3</v>
      </c>
      <c r="P134" s="121">
        <f>O134*H134</f>
        <v>0.16913040000000001</v>
      </c>
      <c r="Q134" s="121">
        <v>0</v>
      </c>
      <c r="R134" s="122">
        <f>Q134*H134</f>
        <v>0</v>
      </c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P134" s="123" t="s">
        <v>143</v>
      </c>
      <c r="AR134" s="123" t="s">
        <v>145</v>
      </c>
      <c r="AS134" s="123" t="s">
        <v>67</v>
      </c>
      <c r="AW134" s="14" t="s">
        <v>144</v>
      </c>
      <c r="BC134" s="124" t="e">
        <f>IF(L134="základní",#REF!,0)</f>
        <v>#REF!</v>
      </c>
      <c r="BD134" s="124">
        <f>IF(L134="snížená",#REF!,0)</f>
        <v>0</v>
      </c>
      <c r="BE134" s="124">
        <f>IF(L134="zákl. přenesená",#REF!,0)</f>
        <v>0</v>
      </c>
      <c r="BF134" s="124">
        <f>IF(L134="sníž. přenesená",#REF!,0)</f>
        <v>0</v>
      </c>
      <c r="BG134" s="124">
        <f>IF(L134="nulová",#REF!,0)</f>
        <v>0</v>
      </c>
      <c r="BH134" s="14" t="s">
        <v>65</v>
      </c>
      <c r="BI134" s="124" t="e">
        <f>ROUND(#REF!*H134,2)</f>
        <v>#REF!</v>
      </c>
      <c r="BJ134" s="14" t="s">
        <v>143</v>
      </c>
      <c r="BK134" s="123" t="s">
        <v>1709</v>
      </c>
    </row>
    <row r="135" spans="1:63" s="2" customFormat="1" ht="24.2" customHeight="1" x14ac:dyDescent="0.2">
      <c r="A135" s="25"/>
      <c r="B135" s="112"/>
      <c r="C135" s="113" t="s">
        <v>67</v>
      </c>
      <c r="D135" s="113" t="s">
        <v>145</v>
      </c>
      <c r="E135" s="114" t="s">
        <v>1710</v>
      </c>
      <c r="F135" s="115" t="s">
        <v>1711</v>
      </c>
      <c r="G135" s="116" t="s">
        <v>178</v>
      </c>
      <c r="H135" s="117">
        <v>63.746000000000002</v>
      </c>
      <c r="I135" s="118"/>
      <c r="J135" s="26"/>
      <c r="K135" s="119" t="s">
        <v>1</v>
      </c>
      <c r="L135" s="120" t="s">
        <v>37</v>
      </c>
      <c r="M135" s="121">
        <v>0.19</v>
      </c>
      <c r="N135" s="121">
        <f>M135*H135</f>
        <v>12.111740000000001</v>
      </c>
      <c r="O135" s="121">
        <v>5.7000000000000002E-3</v>
      </c>
      <c r="P135" s="121">
        <f>O135*H135</f>
        <v>0.36335220000000001</v>
      </c>
      <c r="Q135" s="121">
        <v>0</v>
      </c>
      <c r="R135" s="122">
        <f>Q135*H135</f>
        <v>0</v>
      </c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  <c r="AP135" s="123" t="s">
        <v>143</v>
      </c>
      <c r="AR135" s="123" t="s">
        <v>145</v>
      </c>
      <c r="AS135" s="123" t="s">
        <v>67</v>
      </c>
      <c r="AW135" s="14" t="s">
        <v>144</v>
      </c>
      <c r="BC135" s="124" t="e">
        <f>IF(L135="základní",#REF!,0)</f>
        <v>#REF!</v>
      </c>
      <c r="BD135" s="124">
        <f>IF(L135="snížená",#REF!,0)</f>
        <v>0</v>
      </c>
      <c r="BE135" s="124">
        <f>IF(L135="zákl. přenesená",#REF!,0)</f>
        <v>0</v>
      </c>
      <c r="BF135" s="124">
        <f>IF(L135="sníž. přenesená",#REF!,0)</f>
        <v>0</v>
      </c>
      <c r="BG135" s="124">
        <f>IF(L135="nulová",#REF!,0)</f>
        <v>0</v>
      </c>
      <c r="BH135" s="14" t="s">
        <v>65</v>
      </c>
      <c r="BI135" s="124" t="e">
        <f>ROUND(#REF!*H135,2)</f>
        <v>#REF!</v>
      </c>
      <c r="BJ135" s="14" t="s">
        <v>143</v>
      </c>
      <c r="BK135" s="123" t="s">
        <v>1712</v>
      </c>
    </row>
    <row r="136" spans="1:63" s="12" customFormat="1" ht="22.9" customHeight="1" x14ac:dyDescent="0.2">
      <c r="B136" s="103"/>
      <c r="D136" s="104" t="s">
        <v>56</v>
      </c>
      <c r="E136" s="125" t="s">
        <v>164</v>
      </c>
      <c r="F136" s="125" t="s">
        <v>544</v>
      </c>
      <c r="J136" s="103"/>
      <c r="K136" s="106"/>
      <c r="L136" s="107"/>
      <c r="M136" s="107"/>
      <c r="N136" s="108">
        <f>SUM(N137:N141)</f>
        <v>22.248771999999999</v>
      </c>
      <c r="O136" s="107"/>
      <c r="P136" s="108">
        <f>SUM(P137:P141)</f>
        <v>7.418000000000001E-3</v>
      </c>
      <c r="Q136" s="107"/>
      <c r="R136" s="109">
        <f>SUM(R137:R141)</f>
        <v>5.0183999999999999E-2</v>
      </c>
      <c r="AP136" s="104" t="s">
        <v>65</v>
      </c>
      <c r="AR136" s="110" t="s">
        <v>56</v>
      </c>
      <c r="AS136" s="110" t="s">
        <v>65</v>
      </c>
      <c r="AW136" s="104" t="s">
        <v>144</v>
      </c>
      <c r="BI136" s="111" t="e">
        <f>SUM(BI137:BI141)</f>
        <v>#REF!</v>
      </c>
    </row>
    <row r="137" spans="1:63" s="2" customFormat="1" ht="24.2" customHeight="1" x14ac:dyDescent="0.2">
      <c r="A137" s="25"/>
      <c r="B137" s="112"/>
      <c r="C137" s="113" t="s">
        <v>151</v>
      </c>
      <c r="D137" s="113" t="s">
        <v>145</v>
      </c>
      <c r="E137" s="114" t="s">
        <v>1713</v>
      </c>
      <c r="F137" s="115" t="s">
        <v>1714</v>
      </c>
      <c r="G137" s="116" t="s">
        <v>169</v>
      </c>
      <c r="H137" s="117">
        <v>0.73799999999999999</v>
      </c>
      <c r="I137" s="118"/>
      <c r="J137" s="26"/>
      <c r="K137" s="119" t="s">
        <v>1</v>
      </c>
      <c r="L137" s="120" t="s">
        <v>37</v>
      </c>
      <c r="M137" s="121">
        <v>12.398</v>
      </c>
      <c r="N137" s="121">
        <f>M137*H137</f>
        <v>9.1497239999999991</v>
      </c>
      <c r="O137" s="121">
        <v>0</v>
      </c>
      <c r="P137" s="121">
        <f>O137*H137</f>
        <v>0</v>
      </c>
      <c r="Q137" s="121">
        <v>0</v>
      </c>
      <c r="R137" s="122">
        <f>Q137*H137</f>
        <v>0</v>
      </c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P137" s="123" t="s">
        <v>415</v>
      </c>
      <c r="AR137" s="123" t="s">
        <v>145</v>
      </c>
      <c r="AS137" s="123" t="s">
        <v>67</v>
      </c>
      <c r="AW137" s="14" t="s">
        <v>144</v>
      </c>
      <c r="BC137" s="124" t="e">
        <f>IF(L137="základní",#REF!,0)</f>
        <v>#REF!</v>
      </c>
      <c r="BD137" s="124">
        <f>IF(L137="snížená",#REF!,0)</f>
        <v>0</v>
      </c>
      <c r="BE137" s="124">
        <f>IF(L137="zákl. přenesená",#REF!,0)</f>
        <v>0</v>
      </c>
      <c r="BF137" s="124">
        <f>IF(L137="sníž. přenesená",#REF!,0)</f>
        <v>0</v>
      </c>
      <c r="BG137" s="124">
        <f>IF(L137="nulová",#REF!,0)</f>
        <v>0</v>
      </c>
      <c r="BH137" s="14" t="s">
        <v>65</v>
      </c>
      <c r="BI137" s="124" t="e">
        <f>ROUND(#REF!*H137,2)</f>
        <v>#REF!</v>
      </c>
      <c r="BJ137" s="14" t="s">
        <v>415</v>
      </c>
      <c r="BK137" s="123" t="s">
        <v>1715</v>
      </c>
    </row>
    <row r="138" spans="1:63" s="2" customFormat="1" ht="44.25" customHeight="1" x14ac:dyDescent="0.2">
      <c r="A138" s="25"/>
      <c r="B138" s="112"/>
      <c r="C138" s="113" t="s">
        <v>143</v>
      </c>
      <c r="D138" s="113" t="s">
        <v>145</v>
      </c>
      <c r="E138" s="114" t="s">
        <v>1716</v>
      </c>
      <c r="F138" s="115" t="s">
        <v>1717</v>
      </c>
      <c r="G138" s="116" t="s">
        <v>727</v>
      </c>
      <c r="H138" s="117">
        <v>0.73799999999999999</v>
      </c>
      <c r="I138" s="118"/>
      <c r="J138" s="26"/>
      <c r="K138" s="119" t="s">
        <v>1</v>
      </c>
      <c r="L138" s="120" t="s">
        <v>37</v>
      </c>
      <c r="M138" s="121">
        <v>0</v>
      </c>
      <c r="N138" s="121">
        <f>M138*H138</f>
        <v>0</v>
      </c>
      <c r="O138" s="121">
        <v>0</v>
      </c>
      <c r="P138" s="121">
        <f>O138*H138</f>
        <v>0</v>
      </c>
      <c r="Q138" s="121">
        <v>0</v>
      </c>
      <c r="R138" s="122">
        <f>Q138*H138</f>
        <v>0</v>
      </c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P138" s="123" t="s">
        <v>143</v>
      </c>
      <c r="AR138" s="123" t="s">
        <v>145</v>
      </c>
      <c r="AS138" s="123" t="s">
        <v>67</v>
      </c>
      <c r="AW138" s="14" t="s">
        <v>144</v>
      </c>
      <c r="BC138" s="124" t="e">
        <f>IF(L138="základní",#REF!,0)</f>
        <v>#REF!</v>
      </c>
      <c r="BD138" s="124">
        <f>IF(L138="snížená",#REF!,0)</f>
        <v>0</v>
      </c>
      <c r="BE138" s="124">
        <f>IF(L138="zákl. přenesená",#REF!,0)</f>
        <v>0</v>
      </c>
      <c r="BF138" s="124">
        <f>IF(L138="sníž. přenesená",#REF!,0)</f>
        <v>0</v>
      </c>
      <c r="BG138" s="124">
        <f>IF(L138="nulová",#REF!,0)</f>
        <v>0</v>
      </c>
      <c r="BH138" s="14" t="s">
        <v>65</v>
      </c>
      <c r="BI138" s="124" t="e">
        <f>ROUND(#REF!*H138,2)</f>
        <v>#REF!</v>
      </c>
      <c r="BJ138" s="14" t="s">
        <v>143</v>
      </c>
      <c r="BK138" s="123" t="s">
        <v>1718</v>
      </c>
    </row>
    <row r="139" spans="1:63" s="2" customFormat="1" ht="33" customHeight="1" x14ac:dyDescent="0.2">
      <c r="A139" s="25"/>
      <c r="B139" s="112"/>
      <c r="C139" s="113" t="s">
        <v>166</v>
      </c>
      <c r="D139" s="113" t="s">
        <v>145</v>
      </c>
      <c r="E139" s="114" t="s">
        <v>771</v>
      </c>
      <c r="F139" s="115" t="s">
        <v>772</v>
      </c>
      <c r="G139" s="116" t="s">
        <v>178</v>
      </c>
      <c r="H139" s="117">
        <v>29.672000000000001</v>
      </c>
      <c r="I139" s="118"/>
      <c r="J139" s="26"/>
      <c r="K139" s="119" t="s">
        <v>1</v>
      </c>
      <c r="L139" s="120" t="s">
        <v>37</v>
      </c>
      <c r="M139" s="121">
        <v>0.126</v>
      </c>
      <c r="N139" s="121">
        <f>M139*H139</f>
        <v>3.7386720000000002</v>
      </c>
      <c r="O139" s="121">
        <v>2.1000000000000001E-4</v>
      </c>
      <c r="P139" s="121">
        <f>O139*H139</f>
        <v>6.2311200000000006E-3</v>
      </c>
      <c r="Q139" s="121">
        <v>0</v>
      </c>
      <c r="R139" s="122">
        <f>Q139*H139</f>
        <v>0</v>
      </c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P139" s="123" t="s">
        <v>143</v>
      </c>
      <c r="AR139" s="123" t="s">
        <v>145</v>
      </c>
      <c r="AS139" s="123" t="s">
        <v>67</v>
      </c>
      <c r="AW139" s="14" t="s">
        <v>144</v>
      </c>
      <c r="BC139" s="124" t="e">
        <f>IF(L139="základní",#REF!,0)</f>
        <v>#REF!</v>
      </c>
      <c r="BD139" s="124">
        <f>IF(L139="snížená",#REF!,0)</f>
        <v>0</v>
      </c>
      <c r="BE139" s="124">
        <f>IF(L139="zákl. přenesená",#REF!,0)</f>
        <v>0</v>
      </c>
      <c r="BF139" s="124">
        <f>IF(L139="sníž. přenesená",#REF!,0)</f>
        <v>0</v>
      </c>
      <c r="BG139" s="124">
        <f>IF(L139="nulová",#REF!,0)</f>
        <v>0</v>
      </c>
      <c r="BH139" s="14" t="s">
        <v>65</v>
      </c>
      <c r="BI139" s="124" t="e">
        <f>ROUND(#REF!*H139,2)</f>
        <v>#REF!</v>
      </c>
      <c r="BJ139" s="14" t="s">
        <v>143</v>
      </c>
      <c r="BK139" s="123" t="s">
        <v>1719</v>
      </c>
    </row>
    <row r="140" spans="1:63" s="2" customFormat="1" ht="24.2" customHeight="1" x14ac:dyDescent="0.2">
      <c r="A140" s="25"/>
      <c r="B140" s="112"/>
      <c r="C140" s="113" t="s">
        <v>171</v>
      </c>
      <c r="D140" s="113" t="s">
        <v>145</v>
      </c>
      <c r="E140" s="114" t="s">
        <v>1528</v>
      </c>
      <c r="F140" s="115" t="s">
        <v>1529</v>
      </c>
      <c r="G140" s="116" t="s">
        <v>178</v>
      </c>
      <c r="H140" s="117">
        <v>29.672000000000001</v>
      </c>
      <c r="I140" s="118"/>
      <c r="J140" s="26"/>
      <c r="K140" s="119" t="s">
        <v>1</v>
      </c>
      <c r="L140" s="120" t="s">
        <v>37</v>
      </c>
      <c r="M140" s="121">
        <v>0.308</v>
      </c>
      <c r="N140" s="121">
        <f>M140*H140</f>
        <v>9.1389759999999995</v>
      </c>
      <c r="O140" s="121">
        <v>4.0000000000000003E-5</v>
      </c>
      <c r="P140" s="121">
        <f>O140*H140</f>
        <v>1.1868800000000002E-3</v>
      </c>
      <c r="Q140" s="121">
        <v>0</v>
      </c>
      <c r="R140" s="122">
        <f>Q140*H140</f>
        <v>0</v>
      </c>
      <c r="S140" s="25"/>
      <c r="T140" s="25"/>
      <c r="U140" s="25"/>
      <c r="V140" s="25"/>
      <c r="W140" s="25"/>
      <c r="X140" s="25"/>
      <c r="Y140" s="25"/>
      <c r="Z140" s="25"/>
      <c r="AA140" s="25"/>
      <c r="AB140" s="25"/>
      <c r="AC140" s="25"/>
      <c r="AP140" s="123" t="s">
        <v>143</v>
      </c>
      <c r="AR140" s="123" t="s">
        <v>145</v>
      </c>
      <c r="AS140" s="123" t="s">
        <v>67</v>
      </c>
      <c r="AW140" s="14" t="s">
        <v>144</v>
      </c>
      <c r="BC140" s="124" t="e">
        <f>IF(L140="základní",#REF!,0)</f>
        <v>#REF!</v>
      </c>
      <c r="BD140" s="124">
        <f>IF(L140="snížená",#REF!,0)</f>
        <v>0</v>
      </c>
      <c r="BE140" s="124">
        <f>IF(L140="zákl. přenesená",#REF!,0)</f>
        <v>0</v>
      </c>
      <c r="BF140" s="124">
        <f>IF(L140="sníž. přenesená",#REF!,0)</f>
        <v>0</v>
      </c>
      <c r="BG140" s="124">
        <f>IF(L140="nulová",#REF!,0)</f>
        <v>0</v>
      </c>
      <c r="BH140" s="14" t="s">
        <v>65</v>
      </c>
      <c r="BI140" s="124" t="e">
        <f>ROUND(#REF!*H140,2)</f>
        <v>#REF!</v>
      </c>
      <c r="BJ140" s="14" t="s">
        <v>143</v>
      </c>
      <c r="BK140" s="123" t="s">
        <v>1720</v>
      </c>
    </row>
    <row r="141" spans="1:63" s="2" customFormat="1" ht="24.2" customHeight="1" x14ac:dyDescent="0.2">
      <c r="A141" s="25"/>
      <c r="B141" s="112"/>
      <c r="C141" s="113" t="s">
        <v>175</v>
      </c>
      <c r="D141" s="113" t="s">
        <v>145</v>
      </c>
      <c r="E141" s="114" t="s">
        <v>1721</v>
      </c>
      <c r="F141" s="115" t="s">
        <v>1722</v>
      </c>
      <c r="G141" s="116" t="s">
        <v>169</v>
      </c>
      <c r="H141" s="117">
        <v>0.73799999999999999</v>
      </c>
      <c r="I141" s="118"/>
      <c r="J141" s="26"/>
      <c r="K141" s="119" t="s">
        <v>1</v>
      </c>
      <c r="L141" s="120" t="s">
        <v>37</v>
      </c>
      <c r="M141" s="121">
        <v>0.3</v>
      </c>
      <c r="N141" s="121">
        <f>M141*H141</f>
        <v>0.22139999999999999</v>
      </c>
      <c r="O141" s="121">
        <v>0</v>
      </c>
      <c r="P141" s="121">
        <f>O141*H141</f>
        <v>0</v>
      </c>
      <c r="Q141" s="121">
        <v>6.8000000000000005E-2</v>
      </c>
      <c r="R141" s="122">
        <f>Q141*H141</f>
        <v>5.0183999999999999E-2</v>
      </c>
      <c r="S141" s="25"/>
      <c r="T141" s="25"/>
      <c r="U141" s="25"/>
      <c r="V141" s="25"/>
      <c r="W141" s="25"/>
      <c r="X141" s="25"/>
      <c r="Y141" s="25"/>
      <c r="Z141" s="25"/>
      <c r="AA141" s="25"/>
      <c r="AB141" s="25"/>
      <c r="AC141" s="25"/>
      <c r="AP141" s="123" t="s">
        <v>143</v>
      </c>
      <c r="AR141" s="123" t="s">
        <v>145</v>
      </c>
      <c r="AS141" s="123" t="s">
        <v>67</v>
      </c>
      <c r="AW141" s="14" t="s">
        <v>144</v>
      </c>
      <c r="BC141" s="124" t="e">
        <f>IF(L141="základní",#REF!,0)</f>
        <v>#REF!</v>
      </c>
      <c r="BD141" s="124">
        <f>IF(L141="snížená",#REF!,0)</f>
        <v>0</v>
      </c>
      <c r="BE141" s="124">
        <f>IF(L141="zákl. přenesená",#REF!,0)</f>
        <v>0</v>
      </c>
      <c r="BF141" s="124">
        <f>IF(L141="sníž. přenesená",#REF!,0)</f>
        <v>0</v>
      </c>
      <c r="BG141" s="124">
        <f>IF(L141="nulová",#REF!,0)</f>
        <v>0</v>
      </c>
      <c r="BH141" s="14" t="s">
        <v>65</v>
      </c>
      <c r="BI141" s="124" t="e">
        <f>ROUND(#REF!*H141,2)</f>
        <v>#REF!</v>
      </c>
      <c r="BJ141" s="14" t="s">
        <v>143</v>
      </c>
      <c r="BK141" s="123" t="s">
        <v>1723</v>
      </c>
    </row>
    <row r="142" spans="1:63" s="12" customFormat="1" ht="22.9" customHeight="1" x14ac:dyDescent="0.2">
      <c r="B142" s="103"/>
      <c r="D142" s="104" t="s">
        <v>56</v>
      </c>
      <c r="E142" s="125" t="s">
        <v>208</v>
      </c>
      <c r="F142" s="125" t="s">
        <v>209</v>
      </c>
      <c r="J142" s="103"/>
      <c r="K142" s="106"/>
      <c r="L142" s="107"/>
      <c r="M142" s="107"/>
      <c r="N142" s="108">
        <f>SUM(N143:N146)</f>
        <v>1.8525559999999999</v>
      </c>
      <c r="O142" s="107"/>
      <c r="P142" s="108">
        <f>SUM(P143:P146)</f>
        <v>0</v>
      </c>
      <c r="Q142" s="107"/>
      <c r="R142" s="109">
        <f>SUM(R143:R146)</f>
        <v>0</v>
      </c>
      <c r="AP142" s="104" t="s">
        <v>65</v>
      </c>
      <c r="AR142" s="110" t="s">
        <v>56</v>
      </c>
      <c r="AS142" s="110" t="s">
        <v>65</v>
      </c>
      <c r="AW142" s="104" t="s">
        <v>144</v>
      </c>
      <c r="BI142" s="111" t="e">
        <f>SUM(BI143:BI146)</f>
        <v>#REF!</v>
      </c>
    </row>
    <row r="143" spans="1:63" s="2" customFormat="1" ht="24.2" customHeight="1" x14ac:dyDescent="0.2">
      <c r="A143" s="25"/>
      <c r="B143" s="112"/>
      <c r="C143" s="113" t="s">
        <v>180</v>
      </c>
      <c r="D143" s="113" t="s">
        <v>145</v>
      </c>
      <c r="E143" s="114" t="s">
        <v>547</v>
      </c>
      <c r="F143" s="115" t="s">
        <v>548</v>
      </c>
      <c r="G143" s="116" t="s">
        <v>212</v>
      </c>
      <c r="H143" s="117">
        <v>1.0840000000000001</v>
      </c>
      <c r="I143" s="118"/>
      <c r="J143" s="26"/>
      <c r="K143" s="119" t="s">
        <v>1</v>
      </c>
      <c r="L143" s="120" t="s">
        <v>37</v>
      </c>
      <c r="M143" s="121">
        <v>1.47</v>
      </c>
      <c r="N143" s="121">
        <f>M143*H143</f>
        <v>1.59348</v>
      </c>
      <c r="O143" s="121">
        <v>0</v>
      </c>
      <c r="P143" s="121">
        <f>O143*H143</f>
        <v>0</v>
      </c>
      <c r="Q143" s="121">
        <v>0</v>
      </c>
      <c r="R143" s="122">
        <f>Q143*H143</f>
        <v>0</v>
      </c>
      <c r="S143" s="25"/>
      <c r="T143" s="25"/>
      <c r="U143" s="25"/>
      <c r="V143" s="25"/>
      <c r="W143" s="25"/>
      <c r="X143" s="25"/>
      <c r="Y143" s="25"/>
      <c r="Z143" s="25"/>
      <c r="AA143" s="25"/>
      <c r="AB143" s="25"/>
      <c r="AC143" s="25"/>
      <c r="AP143" s="123" t="s">
        <v>143</v>
      </c>
      <c r="AR143" s="123" t="s">
        <v>145</v>
      </c>
      <c r="AS143" s="123" t="s">
        <v>67</v>
      </c>
      <c r="AW143" s="14" t="s">
        <v>144</v>
      </c>
      <c r="BC143" s="124" t="e">
        <f>IF(L143="základní",#REF!,0)</f>
        <v>#REF!</v>
      </c>
      <c r="BD143" s="124">
        <f>IF(L143="snížená",#REF!,0)</f>
        <v>0</v>
      </c>
      <c r="BE143" s="124">
        <f>IF(L143="zákl. přenesená",#REF!,0)</f>
        <v>0</v>
      </c>
      <c r="BF143" s="124">
        <f>IF(L143="sníž. přenesená",#REF!,0)</f>
        <v>0</v>
      </c>
      <c r="BG143" s="124">
        <f>IF(L143="nulová",#REF!,0)</f>
        <v>0</v>
      </c>
      <c r="BH143" s="14" t="s">
        <v>65</v>
      </c>
      <c r="BI143" s="124" t="e">
        <f>ROUND(#REF!*H143,2)</f>
        <v>#REF!</v>
      </c>
      <c r="BJ143" s="14" t="s">
        <v>143</v>
      </c>
      <c r="BK143" s="123" t="s">
        <v>1724</v>
      </c>
    </row>
    <row r="144" spans="1:63" s="2" customFormat="1" ht="24.2" customHeight="1" x14ac:dyDescent="0.2">
      <c r="A144" s="25"/>
      <c r="B144" s="112"/>
      <c r="C144" s="113" t="s">
        <v>164</v>
      </c>
      <c r="D144" s="113" t="s">
        <v>145</v>
      </c>
      <c r="E144" s="114" t="s">
        <v>219</v>
      </c>
      <c r="F144" s="115" t="s">
        <v>220</v>
      </c>
      <c r="G144" s="116" t="s">
        <v>212</v>
      </c>
      <c r="H144" s="117">
        <v>1.0840000000000001</v>
      </c>
      <c r="I144" s="118"/>
      <c r="J144" s="26"/>
      <c r="K144" s="119" t="s">
        <v>1</v>
      </c>
      <c r="L144" s="120" t="s">
        <v>37</v>
      </c>
      <c r="M144" s="121">
        <v>0.125</v>
      </c>
      <c r="N144" s="121">
        <f>M144*H144</f>
        <v>0.13550000000000001</v>
      </c>
      <c r="O144" s="121">
        <v>0</v>
      </c>
      <c r="P144" s="121">
        <f>O144*H144</f>
        <v>0</v>
      </c>
      <c r="Q144" s="121">
        <v>0</v>
      </c>
      <c r="R144" s="122">
        <f>Q144*H144</f>
        <v>0</v>
      </c>
      <c r="S144" s="25"/>
      <c r="T144" s="25"/>
      <c r="U144" s="25"/>
      <c r="V144" s="25"/>
      <c r="W144" s="25"/>
      <c r="X144" s="25"/>
      <c r="Y144" s="25"/>
      <c r="Z144" s="25"/>
      <c r="AA144" s="25"/>
      <c r="AB144" s="25"/>
      <c r="AC144" s="25"/>
      <c r="AP144" s="123" t="s">
        <v>143</v>
      </c>
      <c r="AR144" s="123" t="s">
        <v>145</v>
      </c>
      <c r="AS144" s="123" t="s">
        <v>67</v>
      </c>
      <c r="AW144" s="14" t="s">
        <v>144</v>
      </c>
      <c r="BC144" s="124" t="e">
        <f>IF(L144="základní",#REF!,0)</f>
        <v>#REF!</v>
      </c>
      <c r="BD144" s="124">
        <f>IF(L144="snížená",#REF!,0)</f>
        <v>0</v>
      </c>
      <c r="BE144" s="124">
        <f>IF(L144="zákl. přenesená",#REF!,0)</f>
        <v>0</v>
      </c>
      <c r="BF144" s="124">
        <f>IF(L144="sníž. přenesená",#REF!,0)</f>
        <v>0</v>
      </c>
      <c r="BG144" s="124">
        <f>IF(L144="nulová",#REF!,0)</f>
        <v>0</v>
      </c>
      <c r="BH144" s="14" t="s">
        <v>65</v>
      </c>
      <c r="BI144" s="124" t="e">
        <f>ROUND(#REF!*H144,2)</f>
        <v>#REF!</v>
      </c>
      <c r="BJ144" s="14" t="s">
        <v>143</v>
      </c>
      <c r="BK144" s="123" t="s">
        <v>1725</v>
      </c>
    </row>
    <row r="145" spans="1:63" s="2" customFormat="1" ht="24.2" customHeight="1" x14ac:dyDescent="0.2">
      <c r="A145" s="25"/>
      <c r="B145" s="112"/>
      <c r="C145" s="113" t="s">
        <v>187</v>
      </c>
      <c r="D145" s="113" t="s">
        <v>145</v>
      </c>
      <c r="E145" s="114" t="s">
        <v>223</v>
      </c>
      <c r="F145" s="115" t="s">
        <v>224</v>
      </c>
      <c r="G145" s="116" t="s">
        <v>212</v>
      </c>
      <c r="H145" s="117">
        <v>20.596</v>
      </c>
      <c r="I145" s="118"/>
      <c r="J145" s="26"/>
      <c r="K145" s="119" t="s">
        <v>1</v>
      </c>
      <c r="L145" s="120" t="s">
        <v>37</v>
      </c>
      <c r="M145" s="121">
        <v>6.0000000000000001E-3</v>
      </c>
      <c r="N145" s="121">
        <f>M145*H145</f>
        <v>0.12357600000000001</v>
      </c>
      <c r="O145" s="121">
        <v>0</v>
      </c>
      <c r="P145" s="121">
        <f>O145*H145</f>
        <v>0</v>
      </c>
      <c r="Q145" s="121">
        <v>0</v>
      </c>
      <c r="R145" s="122">
        <f>Q145*H145</f>
        <v>0</v>
      </c>
      <c r="S145" s="25"/>
      <c r="T145" s="25"/>
      <c r="U145" s="25"/>
      <c r="V145" s="25"/>
      <c r="W145" s="25"/>
      <c r="X145" s="25"/>
      <c r="Y145" s="25"/>
      <c r="Z145" s="25"/>
      <c r="AA145" s="25"/>
      <c r="AB145" s="25"/>
      <c r="AC145" s="25"/>
      <c r="AP145" s="123" t="s">
        <v>143</v>
      </c>
      <c r="AR145" s="123" t="s">
        <v>145</v>
      </c>
      <c r="AS145" s="123" t="s">
        <v>67</v>
      </c>
      <c r="AW145" s="14" t="s">
        <v>144</v>
      </c>
      <c r="BC145" s="124" t="e">
        <f>IF(L145="základní",#REF!,0)</f>
        <v>#REF!</v>
      </c>
      <c r="BD145" s="124">
        <f>IF(L145="snížená",#REF!,0)</f>
        <v>0</v>
      </c>
      <c r="BE145" s="124">
        <f>IF(L145="zákl. přenesená",#REF!,0)</f>
        <v>0</v>
      </c>
      <c r="BF145" s="124">
        <f>IF(L145="sníž. přenesená",#REF!,0)</f>
        <v>0</v>
      </c>
      <c r="BG145" s="124">
        <f>IF(L145="nulová",#REF!,0)</f>
        <v>0</v>
      </c>
      <c r="BH145" s="14" t="s">
        <v>65</v>
      </c>
      <c r="BI145" s="124" t="e">
        <f>ROUND(#REF!*H145,2)</f>
        <v>#REF!</v>
      </c>
      <c r="BJ145" s="14" t="s">
        <v>143</v>
      </c>
      <c r="BK145" s="123" t="s">
        <v>1726</v>
      </c>
    </row>
    <row r="146" spans="1:63" s="2" customFormat="1" ht="33" customHeight="1" x14ac:dyDescent="0.2">
      <c r="A146" s="25"/>
      <c r="B146" s="112"/>
      <c r="C146" s="113" t="s">
        <v>191</v>
      </c>
      <c r="D146" s="113" t="s">
        <v>145</v>
      </c>
      <c r="E146" s="114" t="s">
        <v>829</v>
      </c>
      <c r="F146" s="115" t="s">
        <v>830</v>
      </c>
      <c r="G146" s="116" t="s">
        <v>212</v>
      </c>
      <c r="H146" s="117">
        <v>1.0840000000000001</v>
      </c>
      <c r="I146" s="118"/>
      <c r="J146" s="26"/>
      <c r="K146" s="119" t="s">
        <v>1</v>
      </c>
      <c r="L146" s="120" t="s">
        <v>37</v>
      </c>
      <c r="M146" s="121">
        <v>0</v>
      </c>
      <c r="N146" s="121">
        <f>M146*H146</f>
        <v>0</v>
      </c>
      <c r="O146" s="121">
        <v>0</v>
      </c>
      <c r="P146" s="121">
        <f>O146*H146</f>
        <v>0</v>
      </c>
      <c r="Q146" s="121">
        <v>0</v>
      </c>
      <c r="R146" s="122">
        <f>Q146*H146</f>
        <v>0</v>
      </c>
      <c r="S146" s="25"/>
      <c r="T146" s="25"/>
      <c r="U146" s="25"/>
      <c r="V146" s="25"/>
      <c r="W146" s="25"/>
      <c r="X146" s="25"/>
      <c r="Y146" s="25"/>
      <c r="Z146" s="25"/>
      <c r="AA146" s="25"/>
      <c r="AB146" s="25"/>
      <c r="AC146" s="25"/>
      <c r="AP146" s="123" t="s">
        <v>143</v>
      </c>
      <c r="AR146" s="123" t="s">
        <v>145</v>
      </c>
      <c r="AS146" s="123" t="s">
        <v>67</v>
      </c>
      <c r="AW146" s="14" t="s">
        <v>144</v>
      </c>
      <c r="BC146" s="124" t="e">
        <f>IF(L146="základní",#REF!,0)</f>
        <v>#REF!</v>
      </c>
      <c r="BD146" s="124">
        <f>IF(L146="snížená",#REF!,0)</f>
        <v>0</v>
      </c>
      <c r="BE146" s="124">
        <f>IF(L146="zákl. přenesená",#REF!,0)</f>
        <v>0</v>
      </c>
      <c r="BF146" s="124">
        <f>IF(L146="sníž. přenesená",#REF!,0)</f>
        <v>0</v>
      </c>
      <c r="BG146" s="124">
        <f>IF(L146="nulová",#REF!,0)</f>
        <v>0</v>
      </c>
      <c r="BH146" s="14" t="s">
        <v>65</v>
      </c>
      <c r="BI146" s="124" t="e">
        <f>ROUND(#REF!*H146,2)</f>
        <v>#REF!</v>
      </c>
      <c r="BJ146" s="14" t="s">
        <v>143</v>
      </c>
      <c r="BK146" s="123" t="s">
        <v>1727</v>
      </c>
    </row>
    <row r="147" spans="1:63" s="12" customFormat="1" ht="22.9" customHeight="1" x14ac:dyDescent="0.2">
      <c r="B147" s="103"/>
      <c r="D147" s="104" t="s">
        <v>56</v>
      </c>
      <c r="E147" s="125" t="s">
        <v>250</v>
      </c>
      <c r="F147" s="125" t="s">
        <v>251</v>
      </c>
      <c r="J147" s="103"/>
      <c r="K147" s="106"/>
      <c r="L147" s="107"/>
      <c r="M147" s="107"/>
      <c r="N147" s="108">
        <f>N148</f>
        <v>0.17172000000000001</v>
      </c>
      <c r="O147" s="107"/>
      <c r="P147" s="108">
        <f>P148</f>
        <v>0</v>
      </c>
      <c r="Q147" s="107"/>
      <c r="R147" s="109">
        <f>R148</f>
        <v>0</v>
      </c>
      <c r="AP147" s="104" t="s">
        <v>65</v>
      </c>
      <c r="AR147" s="110" t="s">
        <v>56</v>
      </c>
      <c r="AS147" s="110" t="s">
        <v>65</v>
      </c>
      <c r="AW147" s="104" t="s">
        <v>144</v>
      </c>
      <c r="BI147" s="111" t="e">
        <f>BI148</f>
        <v>#REF!</v>
      </c>
    </row>
    <row r="148" spans="1:63" s="2" customFormat="1" ht="16.5" customHeight="1" x14ac:dyDescent="0.2">
      <c r="A148" s="25"/>
      <c r="B148" s="112"/>
      <c r="C148" s="113" t="s">
        <v>195</v>
      </c>
      <c r="D148" s="113" t="s">
        <v>145</v>
      </c>
      <c r="E148" s="114" t="s">
        <v>253</v>
      </c>
      <c r="F148" s="115" t="s">
        <v>254</v>
      </c>
      <c r="G148" s="116" t="s">
        <v>212</v>
      </c>
      <c r="H148" s="117">
        <v>0.54</v>
      </c>
      <c r="I148" s="118"/>
      <c r="J148" s="26"/>
      <c r="K148" s="119" t="s">
        <v>1</v>
      </c>
      <c r="L148" s="120" t="s">
        <v>37</v>
      </c>
      <c r="M148" s="121">
        <v>0.318</v>
      </c>
      <c r="N148" s="121">
        <f>M148*H148</f>
        <v>0.17172000000000001</v>
      </c>
      <c r="O148" s="121">
        <v>0</v>
      </c>
      <c r="P148" s="121">
        <f>O148*H148</f>
        <v>0</v>
      </c>
      <c r="Q148" s="121">
        <v>0</v>
      </c>
      <c r="R148" s="122">
        <f>Q148*H148</f>
        <v>0</v>
      </c>
      <c r="S148" s="25"/>
      <c r="T148" s="25"/>
      <c r="U148" s="25"/>
      <c r="V148" s="25"/>
      <c r="W148" s="25"/>
      <c r="X148" s="25"/>
      <c r="Y148" s="25"/>
      <c r="Z148" s="25"/>
      <c r="AA148" s="25"/>
      <c r="AB148" s="25"/>
      <c r="AC148" s="25"/>
      <c r="AP148" s="123" t="s">
        <v>143</v>
      </c>
      <c r="AR148" s="123" t="s">
        <v>145</v>
      </c>
      <c r="AS148" s="123" t="s">
        <v>67</v>
      </c>
      <c r="AW148" s="14" t="s">
        <v>144</v>
      </c>
      <c r="BC148" s="124" t="e">
        <f>IF(L148="základní",#REF!,0)</f>
        <v>#REF!</v>
      </c>
      <c r="BD148" s="124">
        <f>IF(L148="snížená",#REF!,0)</f>
        <v>0</v>
      </c>
      <c r="BE148" s="124">
        <f>IF(L148="zákl. přenesená",#REF!,0)</f>
        <v>0</v>
      </c>
      <c r="BF148" s="124">
        <f>IF(L148="sníž. přenesená",#REF!,0)</f>
        <v>0</v>
      </c>
      <c r="BG148" s="124">
        <f>IF(L148="nulová",#REF!,0)</f>
        <v>0</v>
      </c>
      <c r="BH148" s="14" t="s">
        <v>65</v>
      </c>
      <c r="BI148" s="124" t="e">
        <f>ROUND(#REF!*H148,2)</f>
        <v>#REF!</v>
      </c>
      <c r="BJ148" s="14" t="s">
        <v>143</v>
      </c>
      <c r="BK148" s="123" t="s">
        <v>1728</v>
      </c>
    </row>
    <row r="149" spans="1:63" s="12" customFormat="1" ht="25.9" customHeight="1" x14ac:dyDescent="0.2">
      <c r="B149" s="103"/>
      <c r="D149" s="104" t="s">
        <v>56</v>
      </c>
      <c r="E149" s="105" t="s">
        <v>256</v>
      </c>
      <c r="F149" s="105" t="s">
        <v>257</v>
      </c>
      <c r="J149" s="103"/>
      <c r="K149" s="106"/>
      <c r="L149" s="107"/>
      <c r="M149" s="107"/>
      <c r="N149" s="108">
        <f>N150+N153+N189+N195+N201+N209+N213+N217+N220</f>
        <v>150.301075</v>
      </c>
      <c r="O149" s="107"/>
      <c r="P149" s="108">
        <f>P150+P153+P189+P195+P201+P209+P213+P217+P220</f>
        <v>1.0097203500000003</v>
      </c>
      <c r="Q149" s="107"/>
      <c r="R149" s="109">
        <f>R150+R153+R189+R195+R201+R209+R213+R217+R220</f>
        <v>1.0342316</v>
      </c>
      <c r="AP149" s="104" t="s">
        <v>67</v>
      </c>
      <c r="AR149" s="110" t="s">
        <v>56</v>
      </c>
      <c r="AS149" s="110" t="s">
        <v>57</v>
      </c>
      <c r="AW149" s="104" t="s">
        <v>144</v>
      </c>
      <c r="BI149" s="111" t="e">
        <f>BI150+BI153+BI189+BI195+BI201+BI209+BI213+BI217+BI220</f>
        <v>#REF!</v>
      </c>
    </row>
    <row r="150" spans="1:63" s="12" customFormat="1" ht="22.9" customHeight="1" x14ac:dyDescent="0.2">
      <c r="B150" s="103"/>
      <c r="D150" s="104" t="s">
        <v>56</v>
      </c>
      <c r="E150" s="125" t="s">
        <v>1729</v>
      </c>
      <c r="F150" s="125" t="s">
        <v>1730</v>
      </c>
      <c r="J150" s="103"/>
      <c r="K150" s="106"/>
      <c r="L150" s="107"/>
      <c r="M150" s="107"/>
      <c r="N150" s="108">
        <f>SUM(N151:N152)</f>
        <v>1.0299750000000001</v>
      </c>
      <c r="O150" s="107"/>
      <c r="P150" s="108">
        <f>SUM(P151:P152)</f>
        <v>2.4807999999999996E-3</v>
      </c>
      <c r="Q150" s="107"/>
      <c r="R150" s="109">
        <f>SUM(R151:R152)</f>
        <v>0</v>
      </c>
      <c r="AP150" s="104" t="s">
        <v>67</v>
      </c>
      <c r="AR150" s="110" t="s">
        <v>56</v>
      </c>
      <c r="AS150" s="110" t="s">
        <v>65</v>
      </c>
      <c r="AW150" s="104" t="s">
        <v>144</v>
      </c>
      <c r="BI150" s="111" t="e">
        <f>SUM(BI151:BI152)</f>
        <v>#REF!</v>
      </c>
    </row>
    <row r="151" spans="1:63" s="2" customFormat="1" ht="24.2" customHeight="1" x14ac:dyDescent="0.2">
      <c r="A151" s="25"/>
      <c r="B151" s="112"/>
      <c r="C151" s="113" t="s">
        <v>200</v>
      </c>
      <c r="D151" s="113" t="s">
        <v>145</v>
      </c>
      <c r="E151" s="114" t="s">
        <v>1731</v>
      </c>
      <c r="F151" s="115" t="s">
        <v>1732</v>
      </c>
      <c r="G151" s="116" t="s">
        <v>162</v>
      </c>
      <c r="H151" s="117">
        <v>2.2149999999999999</v>
      </c>
      <c r="I151" s="118"/>
      <c r="J151" s="26"/>
      <c r="K151" s="119" t="s">
        <v>1</v>
      </c>
      <c r="L151" s="120" t="s">
        <v>37</v>
      </c>
      <c r="M151" s="121">
        <v>0.46500000000000002</v>
      </c>
      <c r="N151" s="121">
        <f>M151*H151</f>
        <v>1.0299750000000001</v>
      </c>
      <c r="O151" s="121">
        <v>1.1199999999999999E-3</v>
      </c>
      <c r="P151" s="121">
        <f>O151*H151</f>
        <v>2.4807999999999996E-3</v>
      </c>
      <c r="Q151" s="121">
        <v>0</v>
      </c>
      <c r="R151" s="122">
        <f>Q151*H151</f>
        <v>0</v>
      </c>
      <c r="S151" s="25"/>
      <c r="T151" s="25"/>
      <c r="U151" s="25"/>
      <c r="V151" s="25"/>
      <c r="W151" s="25"/>
      <c r="X151" s="25"/>
      <c r="Y151" s="25"/>
      <c r="Z151" s="25"/>
      <c r="AA151" s="25"/>
      <c r="AB151" s="25"/>
      <c r="AC151" s="25"/>
      <c r="AP151" s="123" t="s">
        <v>214</v>
      </c>
      <c r="AR151" s="123" t="s">
        <v>145</v>
      </c>
      <c r="AS151" s="123" t="s">
        <v>67</v>
      </c>
      <c r="AW151" s="14" t="s">
        <v>144</v>
      </c>
      <c r="BC151" s="124" t="e">
        <f>IF(L151="základní",#REF!,0)</f>
        <v>#REF!</v>
      </c>
      <c r="BD151" s="124">
        <f>IF(L151="snížená",#REF!,0)</f>
        <v>0</v>
      </c>
      <c r="BE151" s="124">
        <f>IF(L151="zákl. přenesená",#REF!,0)</f>
        <v>0</v>
      </c>
      <c r="BF151" s="124">
        <f>IF(L151="sníž. přenesená",#REF!,0)</f>
        <v>0</v>
      </c>
      <c r="BG151" s="124">
        <f>IF(L151="nulová",#REF!,0)</f>
        <v>0</v>
      </c>
      <c r="BH151" s="14" t="s">
        <v>65</v>
      </c>
      <c r="BI151" s="124" t="e">
        <f>ROUND(#REF!*H151,2)</f>
        <v>#REF!</v>
      </c>
      <c r="BJ151" s="14" t="s">
        <v>214</v>
      </c>
      <c r="BK151" s="123" t="s">
        <v>1733</v>
      </c>
    </row>
    <row r="152" spans="1:63" s="2" customFormat="1" ht="24.2" customHeight="1" x14ac:dyDescent="0.2">
      <c r="A152" s="25"/>
      <c r="B152" s="112"/>
      <c r="C152" s="113" t="s">
        <v>204</v>
      </c>
      <c r="D152" s="113" t="s">
        <v>145</v>
      </c>
      <c r="E152" s="114" t="s">
        <v>1734</v>
      </c>
      <c r="F152" s="115" t="s">
        <v>1735</v>
      </c>
      <c r="G152" s="116" t="s">
        <v>339</v>
      </c>
      <c r="H152" s="117">
        <v>31.01</v>
      </c>
      <c r="I152" s="118"/>
      <c r="J152" s="26"/>
      <c r="K152" s="119" t="s">
        <v>1</v>
      </c>
      <c r="L152" s="120" t="s">
        <v>37</v>
      </c>
      <c r="M152" s="121">
        <v>0</v>
      </c>
      <c r="N152" s="121">
        <f>M152*H152</f>
        <v>0</v>
      </c>
      <c r="O152" s="121">
        <v>0</v>
      </c>
      <c r="P152" s="121">
        <f>O152*H152</f>
        <v>0</v>
      </c>
      <c r="Q152" s="121">
        <v>0</v>
      </c>
      <c r="R152" s="122">
        <f>Q152*H152</f>
        <v>0</v>
      </c>
      <c r="S152" s="25"/>
      <c r="T152" s="25"/>
      <c r="U152" s="25"/>
      <c r="V152" s="25"/>
      <c r="W152" s="25"/>
      <c r="X152" s="25"/>
      <c r="Y152" s="25"/>
      <c r="Z152" s="25"/>
      <c r="AA152" s="25"/>
      <c r="AB152" s="25"/>
      <c r="AC152" s="25"/>
      <c r="AP152" s="123" t="s">
        <v>214</v>
      </c>
      <c r="AR152" s="123" t="s">
        <v>145</v>
      </c>
      <c r="AS152" s="123" t="s">
        <v>67</v>
      </c>
      <c r="AW152" s="14" t="s">
        <v>144</v>
      </c>
      <c r="BC152" s="124" t="e">
        <f>IF(L152="základní",#REF!,0)</f>
        <v>#REF!</v>
      </c>
      <c r="BD152" s="124">
        <f>IF(L152="snížená",#REF!,0)</f>
        <v>0</v>
      </c>
      <c r="BE152" s="124">
        <f>IF(L152="zákl. přenesená",#REF!,0)</f>
        <v>0</v>
      </c>
      <c r="BF152" s="124">
        <f>IF(L152="sníž. přenesená",#REF!,0)</f>
        <v>0</v>
      </c>
      <c r="BG152" s="124">
        <f>IF(L152="nulová",#REF!,0)</f>
        <v>0</v>
      </c>
      <c r="BH152" s="14" t="s">
        <v>65</v>
      </c>
      <c r="BI152" s="124" t="e">
        <f>ROUND(#REF!*H152,2)</f>
        <v>#REF!</v>
      </c>
      <c r="BJ152" s="14" t="s">
        <v>214</v>
      </c>
      <c r="BK152" s="123" t="s">
        <v>1736</v>
      </c>
    </row>
    <row r="153" spans="1:63" s="12" customFormat="1" ht="22.9" customHeight="1" x14ac:dyDescent="0.2">
      <c r="B153" s="103"/>
      <c r="D153" s="104" t="s">
        <v>56</v>
      </c>
      <c r="E153" s="125" t="s">
        <v>1737</v>
      </c>
      <c r="F153" s="125" t="s">
        <v>1738</v>
      </c>
      <c r="J153" s="103"/>
      <c r="K153" s="106"/>
      <c r="L153" s="107"/>
      <c r="M153" s="107"/>
      <c r="N153" s="108">
        <f>SUM(N154:N188)</f>
        <v>30.081059000000007</v>
      </c>
      <c r="O153" s="107"/>
      <c r="P153" s="108">
        <f>SUM(P154:P188)</f>
        <v>0.32246817999999999</v>
      </c>
      <c r="Q153" s="107"/>
      <c r="R153" s="109">
        <f>SUM(R154:R188)</f>
        <v>0.16943170999999999</v>
      </c>
      <c r="AP153" s="104" t="s">
        <v>67</v>
      </c>
      <c r="AR153" s="110" t="s">
        <v>56</v>
      </c>
      <c r="AS153" s="110" t="s">
        <v>65</v>
      </c>
      <c r="AW153" s="104" t="s">
        <v>144</v>
      </c>
      <c r="BI153" s="111" t="e">
        <f>SUM(BI154:BI188)</f>
        <v>#REF!</v>
      </c>
    </row>
    <row r="154" spans="1:63" s="2" customFormat="1" ht="16.5" customHeight="1" x14ac:dyDescent="0.2">
      <c r="A154" s="25"/>
      <c r="B154" s="112"/>
      <c r="C154" s="113" t="s">
        <v>8</v>
      </c>
      <c r="D154" s="113" t="s">
        <v>145</v>
      </c>
      <c r="E154" s="114" t="s">
        <v>1739</v>
      </c>
      <c r="F154" s="115" t="s">
        <v>1740</v>
      </c>
      <c r="G154" s="116" t="s">
        <v>727</v>
      </c>
      <c r="H154" s="117">
        <v>4.431</v>
      </c>
      <c r="I154" s="118"/>
      <c r="J154" s="26"/>
      <c r="K154" s="119" t="s">
        <v>1</v>
      </c>
      <c r="L154" s="120" t="s">
        <v>37</v>
      </c>
      <c r="M154" s="121">
        <v>0.54800000000000004</v>
      </c>
      <c r="N154" s="121">
        <f t="shared" ref="N154:N188" si="0">M154*H154</f>
        <v>2.428188</v>
      </c>
      <c r="O154" s="121">
        <v>0</v>
      </c>
      <c r="P154" s="121">
        <f t="shared" ref="P154:P188" si="1">O154*H154</f>
        <v>0</v>
      </c>
      <c r="Q154" s="121">
        <v>1.933E-2</v>
      </c>
      <c r="R154" s="122">
        <f t="shared" ref="R154:R188" si="2">Q154*H154</f>
        <v>8.5651229999999995E-2</v>
      </c>
      <c r="S154" s="25"/>
      <c r="T154" s="25"/>
      <c r="U154" s="25"/>
      <c r="V154" s="25"/>
      <c r="W154" s="25"/>
      <c r="X154" s="25"/>
      <c r="Y154" s="25"/>
      <c r="Z154" s="25"/>
      <c r="AA154" s="25"/>
      <c r="AB154" s="25"/>
      <c r="AC154" s="25"/>
      <c r="AP154" s="123" t="s">
        <v>214</v>
      </c>
      <c r="AR154" s="123" t="s">
        <v>145</v>
      </c>
      <c r="AS154" s="123" t="s">
        <v>67</v>
      </c>
      <c r="AW154" s="14" t="s">
        <v>144</v>
      </c>
      <c r="BC154" s="124" t="e">
        <f>IF(L154="základní",#REF!,0)</f>
        <v>#REF!</v>
      </c>
      <c r="BD154" s="124">
        <f>IF(L154="snížená",#REF!,0)</f>
        <v>0</v>
      </c>
      <c r="BE154" s="124">
        <f>IF(L154="zákl. přenesená",#REF!,0)</f>
        <v>0</v>
      </c>
      <c r="BF154" s="124">
        <f>IF(L154="sníž. přenesená",#REF!,0)</f>
        <v>0</v>
      </c>
      <c r="BG154" s="124">
        <f>IF(L154="nulová",#REF!,0)</f>
        <v>0</v>
      </c>
      <c r="BH154" s="14" t="s">
        <v>65</v>
      </c>
      <c r="BI154" s="124" t="e">
        <f>ROUND(#REF!*H154,2)</f>
        <v>#REF!</v>
      </c>
      <c r="BJ154" s="14" t="s">
        <v>214</v>
      </c>
      <c r="BK154" s="123" t="s">
        <v>1741</v>
      </c>
    </row>
    <row r="155" spans="1:63" s="2" customFormat="1" ht="24.2" customHeight="1" x14ac:dyDescent="0.2">
      <c r="A155" s="25"/>
      <c r="B155" s="112"/>
      <c r="C155" s="113" t="s">
        <v>214</v>
      </c>
      <c r="D155" s="113" t="s">
        <v>145</v>
      </c>
      <c r="E155" s="114" t="s">
        <v>1742</v>
      </c>
      <c r="F155" s="115" t="s">
        <v>1743</v>
      </c>
      <c r="G155" s="116" t="s">
        <v>727</v>
      </c>
      <c r="H155" s="117">
        <v>3.6920000000000002</v>
      </c>
      <c r="I155" s="118"/>
      <c r="J155" s="26"/>
      <c r="K155" s="119" t="s">
        <v>1</v>
      </c>
      <c r="L155" s="120" t="s">
        <v>37</v>
      </c>
      <c r="M155" s="121">
        <v>1.1000000000000001</v>
      </c>
      <c r="N155" s="121">
        <f t="shared" si="0"/>
        <v>4.0612000000000004</v>
      </c>
      <c r="O155" s="121">
        <v>2.2749999999999999E-2</v>
      </c>
      <c r="P155" s="121">
        <f t="shared" si="1"/>
        <v>8.3992999999999998E-2</v>
      </c>
      <c r="Q155" s="121">
        <v>0</v>
      </c>
      <c r="R155" s="122">
        <f t="shared" si="2"/>
        <v>0</v>
      </c>
      <c r="S155" s="25"/>
      <c r="T155" s="25"/>
      <c r="U155" s="25"/>
      <c r="V155" s="25"/>
      <c r="W155" s="25"/>
      <c r="X155" s="25"/>
      <c r="Y155" s="25"/>
      <c r="Z155" s="25"/>
      <c r="AA155" s="25"/>
      <c r="AB155" s="25"/>
      <c r="AC155" s="25"/>
      <c r="AP155" s="123" t="s">
        <v>214</v>
      </c>
      <c r="AR155" s="123" t="s">
        <v>145</v>
      </c>
      <c r="AS155" s="123" t="s">
        <v>67</v>
      </c>
      <c r="AW155" s="14" t="s">
        <v>144</v>
      </c>
      <c r="BC155" s="124" t="e">
        <f>IF(L155="základní",#REF!,0)</f>
        <v>#REF!</v>
      </c>
      <c r="BD155" s="124">
        <f>IF(L155="snížená",#REF!,0)</f>
        <v>0</v>
      </c>
      <c r="BE155" s="124">
        <f>IF(L155="zákl. přenesená",#REF!,0)</f>
        <v>0</v>
      </c>
      <c r="BF155" s="124">
        <f>IF(L155="sníž. přenesená",#REF!,0)</f>
        <v>0</v>
      </c>
      <c r="BG155" s="124">
        <f>IF(L155="nulová",#REF!,0)</f>
        <v>0</v>
      </c>
      <c r="BH155" s="14" t="s">
        <v>65</v>
      </c>
      <c r="BI155" s="124" t="e">
        <f>ROUND(#REF!*H155,2)</f>
        <v>#REF!</v>
      </c>
      <c r="BJ155" s="14" t="s">
        <v>214</v>
      </c>
      <c r="BK155" s="123" t="s">
        <v>1744</v>
      </c>
    </row>
    <row r="156" spans="1:63" s="2" customFormat="1" ht="16.5" customHeight="1" x14ac:dyDescent="0.2">
      <c r="A156" s="25"/>
      <c r="B156" s="112"/>
      <c r="C156" s="113" t="s">
        <v>218</v>
      </c>
      <c r="D156" s="113" t="s">
        <v>145</v>
      </c>
      <c r="E156" s="114" t="s">
        <v>1745</v>
      </c>
      <c r="F156" s="115" t="s">
        <v>1746</v>
      </c>
      <c r="G156" s="116" t="s">
        <v>162</v>
      </c>
      <c r="H156" s="117">
        <v>0.73799999999999999</v>
      </c>
      <c r="I156" s="118"/>
      <c r="J156" s="26"/>
      <c r="K156" s="119" t="s">
        <v>1</v>
      </c>
      <c r="L156" s="120" t="s">
        <v>37</v>
      </c>
      <c r="M156" s="121">
        <v>1.4</v>
      </c>
      <c r="N156" s="121">
        <f t="shared" si="0"/>
        <v>1.0331999999999999</v>
      </c>
      <c r="O156" s="121">
        <v>1.83E-3</v>
      </c>
      <c r="P156" s="121">
        <f t="shared" si="1"/>
        <v>1.3505399999999999E-3</v>
      </c>
      <c r="Q156" s="121">
        <v>0</v>
      </c>
      <c r="R156" s="122">
        <f t="shared" si="2"/>
        <v>0</v>
      </c>
      <c r="S156" s="25"/>
      <c r="T156" s="25"/>
      <c r="U156" s="25"/>
      <c r="V156" s="25"/>
      <c r="W156" s="25"/>
      <c r="X156" s="25"/>
      <c r="Y156" s="25"/>
      <c r="Z156" s="25"/>
      <c r="AA156" s="25"/>
      <c r="AB156" s="25"/>
      <c r="AC156" s="25"/>
      <c r="AP156" s="123" t="s">
        <v>214</v>
      </c>
      <c r="AR156" s="123" t="s">
        <v>145</v>
      </c>
      <c r="AS156" s="123" t="s">
        <v>67</v>
      </c>
      <c r="AW156" s="14" t="s">
        <v>144</v>
      </c>
      <c r="BC156" s="124" t="e">
        <f>IF(L156="základní",#REF!,0)</f>
        <v>#REF!</v>
      </c>
      <c r="BD156" s="124">
        <f>IF(L156="snížená",#REF!,0)</f>
        <v>0</v>
      </c>
      <c r="BE156" s="124">
        <f>IF(L156="zákl. přenesená",#REF!,0)</f>
        <v>0</v>
      </c>
      <c r="BF156" s="124">
        <f>IF(L156="sníž. přenesená",#REF!,0)</f>
        <v>0</v>
      </c>
      <c r="BG156" s="124">
        <f>IF(L156="nulová",#REF!,0)</f>
        <v>0</v>
      </c>
      <c r="BH156" s="14" t="s">
        <v>65</v>
      </c>
      <c r="BI156" s="124" t="e">
        <f>ROUND(#REF!*H156,2)</f>
        <v>#REF!</v>
      </c>
      <c r="BJ156" s="14" t="s">
        <v>214</v>
      </c>
      <c r="BK156" s="123" t="s">
        <v>1747</v>
      </c>
    </row>
    <row r="157" spans="1:63" s="2" customFormat="1" ht="24.2" customHeight="1" x14ac:dyDescent="0.2">
      <c r="A157" s="25"/>
      <c r="B157" s="112"/>
      <c r="C157" s="126" t="s">
        <v>222</v>
      </c>
      <c r="D157" s="126" t="s">
        <v>242</v>
      </c>
      <c r="E157" s="127" t="s">
        <v>1748</v>
      </c>
      <c r="F157" s="128" t="s">
        <v>1749</v>
      </c>
      <c r="G157" s="129" t="s">
        <v>162</v>
      </c>
      <c r="H157" s="130">
        <v>0.73799999999999999</v>
      </c>
      <c r="I157" s="131"/>
      <c r="J157" s="132"/>
      <c r="K157" s="133" t="s">
        <v>1</v>
      </c>
      <c r="L157" s="134" t="s">
        <v>37</v>
      </c>
      <c r="M157" s="121">
        <v>0</v>
      </c>
      <c r="N157" s="121">
        <f t="shared" si="0"/>
        <v>0</v>
      </c>
      <c r="O157" s="121">
        <v>2.1899999999999999E-2</v>
      </c>
      <c r="P157" s="121">
        <f t="shared" si="1"/>
        <v>1.6162199999999998E-2</v>
      </c>
      <c r="Q157" s="121">
        <v>0</v>
      </c>
      <c r="R157" s="122">
        <f t="shared" si="2"/>
        <v>0</v>
      </c>
      <c r="S157" s="25"/>
      <c r="T157" s="25"/>
      <c r="U157" s="25"/>
      <c r="V157" s="25"/>
      <c r="W157" s="25"/>
      <c r="X157" s="25"/>
      <c r="Y157" s="25"/>
      <c r="Z157" s="25"/>
      <c r="AA157" s="25"/>
      <c r="AB157" s="25"/>
      <c r="AC157" s="25"/>
      <c r="AP157" s="123" t="s">
        <v>267</v>
      </c>
      <c r="AR157" s="123" t="s">
        <v>242</v>
      </c>
      <c r="AS157" s="123" t="s">
        <v>67</v>
      </c>
      <c r="AW157" s="14" t="s">
        <v>144</v>
      </c>
      <c r="BC157" s="124" t="e">
        <f>IF(L157="základní",#REF!,0)</f>
        <v>#REF!</v>
      </c>
      <c r="BD157" s="124">
        <f>IF(L157="snížená",#REF!,0)</f>
        <v>0</v>
      </c>
      <c r="BE157" s="124">
        <f>IF(L157="zákl. přenesená",#REF!,0)</f>
        <v>0</v>
      </c>
      <c r="BF157" s="124">
        <f>IF(L157="sníž. přenesená",#REF!,0)</f>
        <v>0</v>
      </c>
      <c r="BG157" s="124">
        <f>IF(L157="nulová",#REF!,0)</f>
        <v>0</v>
      </c>
      <c r="BH157" s="14" t="s">
        <v>65</v>
      </c>
      <c r="BI157" s="124" t="e">
        <f>ROUND(#REF!*H157,2)</f>
        <v>#REF!</v>
      </c>
      <c r="BJ157" s="14" t="s">
        <v>214</v>
      </c>
      <c r="BK157" s="123" t="s">
        <v>1750</v>
      </c>
    </row>
    <row r="158" spans="1:63" s="2" customFormat="1" ht="24.2" customHeight="1" x14ac:dyDescent="0.2">
      <c r="A158" s="25"/>
      <c r="B158" s="112"/>
      <c r="C158" s="113" t="s">
        <v>226</v>
      </c>
      <c r="D158" s="113" t="s">
        <v>145</v>
      </c>
      <c r="E158" s="114" t="s">
        <v>1751</v>
      </c>
      <c r="F158" s="115" t="s">
        <v>1752</v>
      </c>
      <c r="G158" s="116" t="s">
        <v>727</v>
      </c>
      <c r="H158" s="117">
        <v>2.2149999999999999</v>
      </c>
      <c r="I158" s="118"/>
      <c r="J158" s="26"/>
      <c r="K158" s="119" t="s">
        <v>1</v>
      </c>
      <c r="L158" s="120" t="s">
        <v>37</v>
      </c>
      <c r="M158" s="121">
        <v>1.5</v>
      </c>
      <c r="N158" s="121">
        <f t="shared" si="0"/>
        <v>3.3224999999999998</v>
      </c>
      <c r="O158" s="121">
        <v>1.908E-2</v>
      </c>
      <c r="P158" s="121">
        <f t="shared" si="1"/>
        <v>4.22622E-2</v>
      </c>
      <c r="Q158" s="121">
        <v>0</v>
      </c>
      <c r="R158" s="122">
        <f t="shared" si="2"/>
        <v>0</v>
      </c>
      <c r="S158" s="25"/>
      <c r="T158" s="25"/>
      <c r="U158" s="25"/>
      <c r="V158" s="25"/>
      <c r="W158" s="25"/>
      <c r="X158" s="25"/>
      <c r="Y158" s="25"/>
      <c r="Z158" s="25"/>
      <c r="AA158" s="25"/>
      <c r="AB158" s="25"/>
      <c r="AC158" s="25"/>
      <c r="AP158" s="123" t="s">
        <v>214</v>
      </c>
      <c r="AR158" s="123" t="s">
        <v>145</v>
      </c>
      <c r="AS158" s="123" t="s">
        <v>67</v>
      </c>
      <c r="AW158" s="14" t="s">
        <v>144</v>
      </c>
      <c r="BC158" s="124" t="e">
        <f>IF(L158="základní",#REF!,0)</f>
        <v>#REF!</v>
      </c>
      <c r="BD158" s="124">
        <f>IF(L158="snížená",#REF!,0)</f>
        <v>0</v>
      </c>
      <c r="BE158" s="124">
        <f>IF(L158="zákl. přenesená",#REF!,0)</f>
        <v>0</v>
      </c>
      <c r="BF158" s="124">
        <f>IF(L158="sníž. přenesená",#REF!,0)</f>
        <v>0</v>
      </c>
      <c r="BG158" s="124">
        <f>IF(L158="nulová",#REF!,0)</f>
        <v>0</v>
      </c>
      <c r="BH158" s="14" t="s">
        <v>65</v>
      </c>
      <c r="BI158" s="124" t="e">
        <f>ROUND(#REF!*H158,2)</f>
        <v>#REF!</v>
      </c>
      <c r="BJ158" s="14" t="s">
        <v>214</v>
      </c>
      <c r="BK158" s="123" t="s">
        <v>1753</v>
      </c>
    </row>
    <row r="159" spans="1:63" s="2" customFormat="1" ht="16.5" customHeight="1" x14ac:dyDescent="0.2">
      <c r="A159" s="25"/>
      <c r="B159" s="112"/>
      <c r="C159" s="113" t="s">
        <v>230</v>
      </c>
      <c r="D159" s="113" t="s">
        <v>145</v>
      </c>
      <c r="E159" s="114" t="s">
        <v>1754</v>
      </c>
      <c r="F159" s="115" t="s">
        <v>1755</v>
      </c>
      <c r="G159" s="116" t="s">
        <v>162</v>
      </c>
      <c r="H159" s="117">
        <v>3.6920000000000002</v>
      </c>
      <c r="I159" s="118"/>
      <c r="J159" s="26"/>
      <c r="K159" s="119" t="s">
        <v>1</v>
      </c>
      <c r="L159" s="120" t="s">
        <v>37</v>
      </c>
      <c r="M159" s="121">
        <v>0.36199999999999999</v>
      </c>
      <c r="N159" s="121">
        <f t="shared" si="0"/>
        <v>1.3365039999999999</v>
      </c>
      <c r="O159" s="121">
        <v>0</v>
      </c>
      <c r="P159" s="121">
        <f t="shared" si="1"/>
        <v>0</v>
      </c>
      <c r="Q159" s="121">
        <v>1.9460000000000002E-2</v>
      </c>
      <c r="R159" s="122">
        <f t="shared" si="2"/>
        <v>7.1846320000000005E-2</v>
      </c>
      <c r="S159" s="25"/>
      <c r="T159" s="25"/>
      <c r="U159" s="25"/>
      <c r="V159" s="25"/>
      <c r="W159" s="25"/>
      <c r="X159" s="25"/>
      <c r="Y159" s="25"/>
      <c r="Z159" s="25"/>
      <c r="AA159" s="25"/>
      <c r="AB159" s="25"/>
      <c r="AC159" s="25"/>
      <c r="AP159" s="123" t="s">
        <v>214</v>
      </c>
      <c r="AR159" s="123" t="s">
        <v>145</v>
      </c>
      <c r="AS159" s="123" t="s">
        <v>67</v>
      </c>
      <c r="AW159" s="14" t="s">
        <v>144</v>
      </c>
      <c r="BC159" s="124" t="e">
        <f>IF(L159="základní",#REF!,0)</f>
        <v>#REF!</v>
      </c>
      <c r="BD159" s="124">
        <f>IF(L159="snížená",#REF!,0)</f>
        <v>0</v>
      </c>
      <c r="BE159" s="124">
        <f>IF(L159="zákl. přenesená",#REF!,0)</f>
        <v>0</v>
      </c>
      <c r="BF159" s="124">
        <f>IF(L159="sníž. přenesená",#REF!,0)</f>
        <v>0</v>
      </c>
      <c r="BG159" s="124">
        <f>IF(L159="nulová",#REF!,0)</f>
        <v>0</v>
      </c>
      <c r="BH159" s="14" t="s">
        <v>65</v>
      </c>
      <c r="BI159" s="124" t="e">
        <f>ROUND(#REF!*H159,2)</f>
        <v>#REF!</v>
      </c>
      <c r="BJ159" s="14" t="s">
        <v>214</v>
      </c>
      <c r="BK159" s="123" t="s">
        <v>1756</v>
      </c>
    </row>
    <row r="160" spans="1:63" s="2" customFormat="1" ht="37.9" customHeight="1" x14ac:dyDescent="0.2">
      <c r="A160" s="25"/>
      <c r="B160" s="112"/>
      <c r="C160" s="113" t="s">
        <v>7</v>
      </c>
      <c r="D160" s="113" t="s">
        <v>145</v>
      </c>
      <c r="E160" s="114" t="s">
        <v>1757</v>
      </c>
      <c r="F160" s="115" t="s">
        <v>1758</v>
      </c>
      <c r="G160" s="116" t="s">
        <v>162</v>
      </c>
      <c r="H160" s="117">
        <v>0.73799999999999999</v>
      </c>
      <c r="I160" s="118"/>
      <c r="J160" s="26"/>
      <c r="K160" s="119" t="s">
        <v>1</v>
      </c>
      <c r="L160" s="120" t="s">
        <v>37</v>
      </c>
      <c r="M160" s="121">
        <v>1.1000000000000001</v>
      </c>
      <c r="N160" s="121">
        <f t="shared" si="0"/>
        <v>0.81180000000000008</v>
      </c>
      <c r="O160" s="121">
        <v>1.4579999999999999E-2</v>
      </c>
      <c r="P160" s="121">
        <f t="shared" si="1"/>
        <v>1.0760039999999998E-2</v>
      </c>
      <c r="Q160" s="121">
        <v>0</v>
      </c>
      <c r="R160" s="122">
        <f t="shared" si="2"/>
        <v>0</v>
      </c>
      <c r="S160" s="25"/>
      <c r="T160" s="25"/>
      <c r="U160" s="25"/>
      <c r="V160" s="25"/>
      <c r="W160" s="25"/>
      <c r="X160" s="25"/>
      <c r="Y160" s="25"/>
      <c r="Z160" s="25"/>
      <c r="AA160" s="25"/>
      <c r="AB160" s="25"/>
      <c r="AC160" s="25"/>
      <c r="AP160" s="123" t="s">
        <v>214</v>
      </c>
      <c r="AR160" s="123" t="s">
        <v>145</v>
      </c>
      <c r="AS160" s="123" t="s">
        <v>67</v>
      </c>
      <c r="AW160" s="14" t="s">
        <v>144</v>
      </c>
      <c r="BC160" s="124" t="e">
        <f>IF(L160="základní",#REF!,0)</f>
        <v>#REF!</v>
      </c>
      <c r="BD160" s="124">
        <f>IF(L160="snížená",#REF!,0)</f>
        <v>0</v>
      </c>
      <c r="BE160" s="124">
        <f>IF(L160="zákl. přenesená",#REF!,0)</f>
        <v>0</v>
      </c>
      <c r="BF160" s="124">
        <f>IF(L160="sníž. přenesená",#REF!,0)</f>
        <v>0</v>
      </c>
      <c r="BG160" s="124">
        <f>IF(L160="nulová",#REF!,0)</f>
        <v>0</v>
      </c>
      <c r="BH160" s="14" t="s">
        <v>65</v>
      </c>
      <c r="BI160" s="124" t="e">
        <f>ROUND(#REF!*H160,2)</f>
        <v>#REF!</v>
      </c>
      <c r="BJ160" s="14" t="s">
        <v>214</v>
      </c>
      <c r="BK160" s="123" t="s">
        <v>1759</v>
      </c>
    </row>
    <row r="161" spans="1:63" s="2" customFormat="1" ht="24.2" customHeight="1" x14ac:dyDescent="0.2">
      <c r="A161" s="25"/>
      <c r="B161" s="112"/>
      <c r="C161" s="113" t="s">
        <v>237</v>
      </c>
      <c r="D161" s="113" t="s">
        <v>145</v>
      </c>
      <c r="E161" s="114" t="s">
        <v>1760</v>
      </c>
      <c r="F161" s="115" t="s">
        <v>1761</v>
      </c>
      <c r="G161" s="116" t="s">
        <v>727</v>
      </c>
      <c r="H161" s="117">
        <v>2.9540000000000002</v>
      </c>
      <c r="I161" s="118"/>
      <c r="J161" s="26"/>
      <c r="K161" s="119" t="s">
        <v>1</v>
      </c>
      <c r="L161" s="120" t="s">
        <v>37</v>
      </c>
      <c r="M161" s="121">
        <v>1.2</v>
      </c>
      <c r="N161" s="121">
        <f t="shared" si="0"/>
        <v>3.5448</v>
      </c>
      <c r="O161" s="121">
        <v>1.7729999999999999E-2</v>
      </c>
      <c r="P161" s="121">
        <f t="shared" si="1"/>
        <v>5.2374419999999998E-2</v>
      </c>
      <c r="Q161" s="121">
        <v>0</v>
      </c>
      <c r="R161" s="122">
        <f t="shared" si="2"/>
        <v>0</v>
      </c>
      <c r="S161" s="25"/>
      <c r="T161" s="25"/>
      <c r="U161" s="25"/>
      <c r="V161" s="25"/>
      <c r="W161" s="25"/>
      <c r="X161" s="25"/>
      <c r="Y161" s="25"/>
      <c r="Z161" s="25"/>
      <c r="AA161" s="25"/>
      <c r="AB161" s="25"/>
      <c r="AC161" s="25"/>
      <c r="AP161" s="123" t="s">
        <v>214</v>
      </c>
      <c r="AR161" s="123" t="s">
        <v>145</v>
      </c>
      <c r="AS161" s="123" t="s">
        <v>67</v>
      </c>
      <c r="AW161" s="14" t="s">
        <v>144</v>
      </c>
      <c r="BC161" s="124" t="e">
        <f>IF(L161="základní",#REF!,0)</f>
        <v>#REF!</v>
      </c>
      <c r="BD161" s="124">
        <f>IF(L161="snížená",#REF!,0)</f>
        <v>0</v>
      </c>
      <c r="BE161" s="124">
        <f>IF(L161="zákl. přenesená",#REF!,0)</f>
        <v>0</v>
      </c>
      <c r="BF161" s="124">
        <f>IF(L161="sníž. přenesená",#REF!,0)</f>
        <v>0</v>
      </c>
      <c r="BG161" s="124">
        <f>IF(L161="nulová",#REF!,0)</f>
        <v>0</v>
      </c>
      <c r="BH161" s="14" t="s">
        <v>65</v>
      </c>
      <c r="BI161" s="124" t="e">
        <f>ROUND(#REF!*H161,2)</f>
        <v>#REF!</v>
      </c>
      <c r="BJ161" s="14" t="s">
        <v>214</v>
      </c>
      <c r="BK161" s="123" t="s">
        <v>1762</v>
      </c>
    </row>
    <row r="162" spans="1:63" s="2" customFormat="1" ht="66.75" customHeight="1" x14ac:dyDescent="0.2">
      <c r="A162" s="25"/>
      <c r="B162" s="112"/>
      <c r="C162" s="113" t="s">
        <v>241</v>
      </c>
      <c r="D162" s="113" t="s">
        <v>145</v>
      </c>
      <c r="E162" s="114" t="s">
        <v>1763</v>
      </c>
      <c r="F162" s="115" t="s">
        <v>1764</v>
      </c>
      <c r="G162" s="116" t="s">
        <v>162</v>
      </c>
      <c r="H162" s="117">
        <v>0.73799999999999999</v>
      </c>
      <c r="I162" s="118"/>
      <c r="J162" s="26"/>
      <c r="K162" s="119" t="s">
        <v>1</v>
      </c>
      <c r="L162" s="120" t="s">
        <v>37</v>
      </c>
      <c r="M162" s="121">
        <v>0.25</v>
      </c>
      <c r="N162" s="121">
        <f t="shared" si="0"/>
        <v>0.1845</v>
      </c>
      <c r="O162" s="121">
        <v>8.4999999999999995E-4</v>
      </c>
      <c r="P162" s="121">
        <f t="shared" si="1"/>
        <v>6.2729999999999991E-4</v>
      </c>
      <c r="Q162" s="121">
        <v>0</v>
      </c>
      <c r="R162" s="122">
        <f t="shared" si="2"/>
        <v>0</v>
      </c>
      <c r="S162" s="25"/>
      <c r="T162" s="25"/>
      <c r="U162" s="25"/>
      <c r="V162" s="25"/>
      <c r="W162" s="25"/>
      <c r="X162" s="25"/>
      <c r="Y162" s="25"/>
      <c r="Z162" s="25"/>
      <c r="AA162" s="25"/>
      <c r="AB162" s="25"/>
      <c r="AC162" s="25"/>
      <c r="AP162" s="123" t="s">
        <v>214</v>
      </c>
      <c r="AR162" s="123" t="s">
        <v>145</v>
      </c>
      <c r="AS162" s="123" t="s">
        <v>67</v>
      </c>
      <c r="AW162" s="14" t="s">
        <v>144</v>
      </c>
      <c r="BC162" s="124" t="e">
        <f>IF(L162="základní",#REF!,0)</f>
        <v>#REF!</v>
      </c>
      <c r="BD162" s="124">
        <f>IF(L162="snížená",#REF!,0)</f>
        <v>0</v>
      </c>
      <c r="BE162" s="124">
        <f>IF(L162="zákl. přenesená",#REF!,0)</f>
        <v>0</v>
      </c>
      <c r="BF162" s="124">
        <f>IF(L162="sníž. přenesená",#REF!,0)</f>
        <v>0</v>
      </c>
      <c r="BG162" s="124">
        <f>IF(L162="nulová",#REF!,0)</f>
        <v>0</v>
      </c>
      <c r="BH162" s="14" t="s">
        <v>65</v>
      </c>
      <c r="BI162" s="124" t="e">
        <f>ROUND(#REF!*H162,2)</f>
        <v>#REF!</v>
      </c>
      <c r="BJ162" s="14" t="s">
        <v>214</v>
      </c>
      <c r="BK162" s="123" t="s">
        <v>1765</v>
      </c>
    </row>
    <row r="163" spans="1:63" s="2" customFormat="1" ht="24.2" customHeight="1" x14ac:dyDescent="0.2">
      <c r="A163" s="25"/>
      <c r="B163" s="112"/>
      <c r="C163" s="113" t="s">
        <v>246</v>
      </c>
      <c r="D163" s="113" t="s">
        <v>145</v>
      </c>
      <c r="E163" s="114" t="s">
        <v>1766</v>
      </c>
      <c r="F163" s="115" t="s">
        <v>1767</v>
      </c>
      <c r="G163" s="116" t="s">
        <v>727</v>
      </c>
      <c r="H163" s="117">
        <v>0.73799999999999999</v>
      </c>
      <c r="I163" s="118"/>
      <c r="J163" s="26"/>
      <c r="K163" s="119" t="s">
        <v>1</v>
      </c>
      <c r="L163" s="120" t="s">
        <v>37</v>
      </c>
      <c r="M163" s="121">
        <v>1.5</v>
      </c>
      <c r="N163" s="121">
        <f t="shared" si="0"/>
        <v>1.107</v>
      </c>
      <c r="O163" s="121">
        <v>1.4749999999999999E-2</v>
      </c>
      <c r="P163" s="121">
        <f t="shared" si="1"/>
        <v>1.0885499999999999E-2</v>
      </c>
      <c r="Q163" s="121">
        <v>0</v>
      </c>
      <c r="R163" s="122">
        <f t="shared" si="2"/>
        <v>0</v>
      </c>
      <c r="S163" s="25"/>
      <c r="T163" s="25"/>
      <c r="U163" s="25"/>
      <c r="V163" s="25"/>
      <c r="W163" s="25"/>
      <c r="X163" s="25"/>
      <c r="Y163" s="25"/>
      <c r="Z163" s="25"/>
      <c r="AA163" s="25"/>
      <c r="AB163" s="25"/>
      <c r="AC163" s="25"/>
      <c r="AP163" s="123" t="s">
        <v>214</v>
      </c>
      <c r="AR163" s="123" t="s">
        <v>145</v>
      </c>
      <c r="AS163" s="123" t="s">
        <v>67</v>
      </c>
      <c r="AW163" s="14" t="s">
        <v>144</v>
      </c>
      <c r="BC163" s="124" t="e">
        <f>IF(L163="základní",#REF!,0)</f>
        <v>#REF!</v>
      </c>
      <c r="BD163" s="124">
        <f>IF(L163="snížená",#REF!,0)</f>
        <v>0</v>
      </c>
      <c r="BE163" s="124">
        <f>IF(L163="zákl. přenesená",#REF!,0)</f>
        <v>0</v>
      </c>
      <c r="BF163" s="124">
        <f>IF(L163="sníž. přenesená",#REF!,0)</f>
        <v>0</v>
      </c>
      <c r="BG163" s="124">
        <f>IF(L163="nulová",#REF!,0)</f>
        <v>0</v>
      </c>
      <c r="BH163" s="14" t="s">
        <v>65</v>
      </c>
      <c r="BI163" s="124" t="e">
        <f>ROUND(#REF!*H163,2)</f>
        <v>#REF!</v>
      </c>
      <c r="BJ163" s="14" t="s">
        <v>214</v>
      </c>
      <c r="BK163" s="123" t="s">
        <v>1768</v>
      </c>
    </row>
    <row r="164" spans="1:63" s="2" customFormat="1" ht="24.2" customHeight="1" x14ac:dyDescent="0.2">
      <c r="A164" s="25"/>
      <c r="B164" s="112"/>
      <c r="C164" s="113" t="s">
        <v>252</v>
      </c>
      <c r="D164" s="113" t="s">
        <v>145</v>
      </c>
      <c r="E164" s="114" t="s">
        <v>1769</v>
      </c>
      <c r="F164" s="115" t="s">
        <v>1770</v>
      </c>
      <c r="G164" s="116" t="s">
        <v>727</v>
      </c>
      <c r="H164" s="117">
        <v>0.73799999999999999</v>
      </c>
      <c r="I164" s="118"/>
      <c r="J164" s="26"/>
      <c r="K164" s="119" t="s">
        <v>1</v>
      </c>
      <c r="L164" s="120" t="s">
        <v>37</v>
      </c>
      <c r="M164" s="121">
        <v>2.6880000000000002</v>
      </c>
      <c r="N164" s="121">
        <f t="shared" si="0"/>
        <v>1.9837440000000002</v>
      </c>
      <c r="O164" s="121">
        <v>7.2340000000000002E-2</v>
      </c>
      <c r="P164" s="121">
        <f t="shared" si="1"/>
        <v>5.3386919999999997E-2</v>
      </c>
      <c r="Q164" s="121">
        <v>0</v>
      </c>
      <c r="R164" s="122">
        <f t="shared" si="2"/>
        <v>0</v>
      </c>
      <c r="S164" s="25"/>
      <c r="T164" s="25"/>
      <c r="U164" s="25"/>
      <c r="V164" s="25"/>
      <c r="W164" s="25"/>
      <c r="X164" s="25"/>
      <c r="Y164" s="25"/>
      <c r="Z164" s="25"/>
      <c r="AA164" s="25"/>
      <c r="AB164" s="25"/>
      <c r="AC164" s="25"/>
      <c r="AP164" s="123" t="s">
        <v>214</v>
      </c>
      <c r="AR164" s="123" t="s">
        <v>145</v>
      </c>
      <c r="AS164" s="123" t="s">
        <v>67</v>
      </c>
      <c r="AW164" s="14" t="s">
        <v>144</v>
      </c>
      <c r="BC164" s="124" t="e">
        <f>IF(L164="základní",#REF!,0)</f>
        <v>#REF!</v>
      </c>
      <c r="BD164" s="124">
        <f>IF(L164="snížená",#REF!,0)</f>
        <v>0</v>
      </c>
      <c r="BE164" s="124">
        <f>IF(L164="zákl. přenesená",#REF!,0)</f>
        <v>0</v>
      </c>
      <c r="BF164" s="124">
        <f>IF(L164="sníž. přenesená",#REF!,0)</f>
        <v>0</v>
      </c>
      <c r="BG164" s="124">
        <f>IF(L164="nulová",#REF!,0)</f>
        <v>0</v>
      </c>
      <c r="BH164" s="14" t="s">
        <v>65</v>
      </c>
      <c r="BI164" s="124" t="e">
        <f>ROUND(#REF!*H164,2)</f>
        <v>#REF!</v>
      </c>
      <c r="BJ164" s="14" t="s">
        <v>214</v>
      </c>
      <c r="BK164" s="123" t="s">
        <v>1771</v>
      </c>
    </row>
    <row r="165" spans="1:63" s="2" customFormat="1" ht="16.5" customHeight="1" x14ac:dyDescent="0.2">
      <c r="A165" s="25"/>
      <c r="B165" s="112"/>
      <c r="C165" s="113" t="s">
        <v>260</v>
      </c>
      <c r="D165" s="113" t="s">
        <v>145</v>
      </c>
      <c r="E165" s="114" t="s">
        <v>1772</v>
      </c>
      <c r="F165" s="115" t="s">
        <v>1773</v>
      </c>
      <c r="G165" s="116" t="s">
        <v>727</v>
      </c>
      <c r="H165" s="117">
        <v>4.431</v>
      </c>
      <c r="I165" s="118"/>
      <c r="J165" s="26"/>
      <c r="K165" s="119" t="s">
        <v>1</v>
      </c>
      <c r="L165" s="120" t="s">
        <v>37</v>
      </c>
      <c r="M165" s="121">
        <v>0.217</v>
      </c>
      <c r="N165" s="121">
        <f t="shared" si="0"/>
        <v>0.96152700000000002</v>
      </c>
      <c r="O165" s="121">
        <v>0</v>
      </c>
      <c r="P165" s="121">
        <f t="shared" si="1"/>
        <v>0</v>
      </c>
      <c r="Q165" s="121">
        <v>1.56E-3</v>
      </c>
      <c r="R165" s="122">
        <f t="shared" si="2"/>
        <v>6.9123600000000002E-3</v>
      </c>
      <c r="S165" s="25"/>
      <c r="T165" s="25"/>
      <c r="U165" s="25"/>
      <c r="V165" s="25"/>
      <c r="W165" s="25"/>
      <c r="X165" s="25"/>
      <c r="Y165" s="25"/>
      <c r="Z165" s="25"/>
      <c r="AA165" s="25"/>
      <c r="AB165" s="25"/>
      <c r="AC165" s="25"/>
      <c r="AP165" s="123" t="s">
        <v>214</v>
      </c>
      <c r="AR165" s="123" t="s">
        <v>145</v>
      </c>
      <c r="AS165" s="123" t="s">
        <v>67</v>
      </c>
      <c r="AW165" s="14" t="s">
        <v>144</v>
      </c>
      <c r="BC165" s="124" t="e">
        <f>IF(L165="základní",#REF!,0)</f>
        <v>#REF!</v>
      </c>
      <c r="BD165" s="124">
        <f>IF(L165="snížená",#REF!,0)</f>
        <v>0</v>
      </c>
      <c r="BE165" s="124">
        <f>IF(L165="zákl. přenesená",#REF!,0)</f>
        <v>0</v>
      </c>
      <c r="BF165" s="124">
        <f>IF(L165="sníž. přenesená",#REF!,0)</f>
        <v>0</v>
      </c>
      <c r="BG165" s="124">
        <f>IF(L165="nulová",#REF!,0)</f>
        <v>0</v>
      </c>
      <c r="BH165" s="14" t="s">
        <v>65</v>
      </c>
      <c r="BI165" s="124" t="e">
        <f>ROUND(#REF!*H165,2)</f>
        <v>#REF!</v>
      </c>
      <c r="BJ165" s="14" t="s">
        <v>214</v>
      </c>
      <c r="BK165" s="123" t="s">
        <v>1774</v>
      </c>
    </row>
    <row r="166" spans="1:63" s="2" customFormat="1" ht="24.2" customHeight="1" x14ac:dyDescent="0.2">
      <c r="A166" s="25"/>
      <c r="B166" s="112"/>
      <c r="C166" s="113" t="s">
        <v>264</v>
      </c>
      <c r="D166" s="113" t="s">
        <v>145</v>
      </c>
      <c r="E166" s="114" t="s">
        <v>1775</v>
      </c>
      <c r="F166" s="115" t="s">
        <v>1776</v>
      </c>
      <c r="G166" s="116" t="s">
        <v>727</v>
      </c>
      <c r="H166" s="117">
        <v>0.73799999999999999</v>
      </c>
      <c r="I166" s="118"/>
      <c r="J166" s="26"/>
      <c r="K166" s="119" t="s">
        <v>1</v>
      </c>
      <c r="L166" s="120" t="s">
        <v>37</v>
      </c>
      <c r="M166" s="121">
        <v>0.2</v>
      </c>
      <c r="N166" s="121">
        <f t="shared" si="0"/>
        <v>0.14760000000000001</v>
      </c>
      <c r="O166" s="121">
        <v>2.0799999999999998E-3</v>
      </c>
      <c r="P166" s="121">
        <f t="shared" si="1"/>
        <v>1.5350399999999999E-3</v>
      </c>
      <c r="Q166" s="121">
        <v>0</v>
      </c>
      <c r="R166" s="122">
        <f t="shared" si="2"/>
        <v>0</v>
      </c>
      <c r="S166" s="25"/>
      <c r="T166" s="25"/>
      <c r="U166" s="25"/>
      <c r="V166" s="25"/>
      <c r="W166" s="25"/>
      <c r="X166" s="25"/>
      <c r="Y166" s="25"/>
      <c r="Z166" s="25"/>
      <c r="AA166" s="25"/>
      <c r="AB166" s="25"/>
      <c r="AC166" s="25"/>
      <c r="AP166" s="123" t="s">
        <v>214</v>
      </c>
      <c r="AR166" s="123" t="s">
        <v>145</v>
      </c>
      <c r="AS166" s="123" t="s">
        <v>67</v>
      </c>
      <c r="AW166" s="14" t="s">
        <v>144</v>
      </c>
      <c r="BC166" s="124" t="e">
        <f>IF(L166="základní",#REF!,0)</f>
        <v>#REF!</v>
      </c>
      <c r="BD166" s="124">
        <f>IF(L166="snížená",#REF!,0)</f>
        <v>0</v>
      </c>
      <c r="BE166" s="124">
        <f>IF(L166="zákl. přenesená",#REF!,0)</f>
        <v>0</v>
      </c>
      <c r="BF166" s="124">
        <f>IF(L166="sníž. přenesená",#REF!,0)</f>
        <v>0</v>
      </c>
      <c r="BG166" s="124">
        <f>IF(L166="nulová",#REF!,0)</f>
        <v>0</v>
      </c>
      <c r="BH166" s="14" t="s">
        <v>65</v>
      </c>
      <c r="BI166" s="124" t="e">
        <f>ROUND(#REF!*H166,2)</f>
        <v>#REF!</v>
      </c>
      <c r="BJ166" s="14" t="s">
        <v>214</v>
      </c>
      <c r="BK166" s="123" t="s">
        <v>1777</v>
      </c>
    </row>
    <row r="167" spans="1:63" s="2" customFormat="1" ht="21.75" customHeight="1" x14ac:dyDescent="0.2">
      <c r="A167" s="25"/>
      <c r="B167" s="112"/>
      <c r="C167" s="113" t="s">
        <v>269</v>
      </c>
      <c r="D167" s="113" t="s">
        <v>145</v>
      </c>
      <c r="E167" s="114" t="s">
        <v>1778</v>
      </c>
      <c r="F167" s="115" t="s">
        <v>1779</v>
      </c>
      <c r="G167" s="116" t="s">
        <v>727</v>
      </c>
      <c r="H167" s="117">
        <v>2.9540000000000002</v>
      </c>
      <c r="I167" s="118"/>
      <c r="J167" s="26"/>
      <c r="K167" s="119" t="s">
        <v>1</v>
      </c>
      <c r="L167" s="120" t="s">
        <v>37</v>
      </c>
      <c r="M167" s="121">
        <v>0.2</v>
      </c>
      <c r="N167" s="121">
        <f t="shared" si="0"/>
        <v>0.5908000000000001</v>
      </c>
      <c r="O167" s="121">
        <v>1.8E-3</v>
      </c>
      <c r="P167" s="121">
        <f t="shared" si="1"/>
        <v>5.3172000000000002E-3</v>
      </c>
      <c r="Q167" s="121">
        <v>0</v>
      </c>
      <c r="R167" s="122">
        <f t="shared" si="2"/>
        <v>0</v>
      </c>
      <c r="S167" s="25"/>
      <c r="T167" s="25"/>
      <c r="U167" s="25"/>
      <c r="V167" s="25"/>
      <c r="W167" s="25"/>
      <c r="X167" s="25"/>
      <c r="Y167" s="25"/>
      <c r="Z167" s="25"/>
      <c r="AA167" s="25"/>
      <c r="AB167" s="25"/>
      <c r="AC167" s="25"/>
      <c r="AP167" s="123" t="s">
        <v>214</v>
      </c>
      <c r="AR167" s="123" t="s">
        <v>145</v>
      </c>
      <c r="AS167" s="123" t="s">
        <v>67</v>
      </c>
      <c r="AW167" s="14" t="s">
        <v>144</v>
      </c>
      <c r="BC167" s="124" t="e">
        <f>IF(L167="základní",#REF!,0)</f>
        <v>#REF!</v>
      </c>
      <c r="BD167" s="124">
        <f>IF(L167="snížená",#REF!,0)</f>
        <v>0</v>
      </c>
      <c r="BE167" s="124">
        <f>IF(L167="zákl. přenesená",#REF!,0)</f>
        <v>0</v>
      </c>
      <c r="BF167" s="124">
        <f>IF(L167="sníž. přenesená",#REF!,0)</f>
        <v>0</v>
      </c>
      <c r="BG167" s="124">
        <f>IF(L167="nulová",#REF!,0)</f>
        <v>0</v>
      </c>
      <c r="BH167" s="14" t="s">
        <v>65</v>
      </c>
      <c r="BI167" s="124" t="e">
        <f>ROUND(#REF!*H167,2)</f>
        <v>#REF!</v>
      </c>
      <c r="BJ167" s="14" t="s">
        <v>214</v>
      </c>
      <c r="BK167" s="123" t="s">
        <v>1780</v>
      </c>
    </row>
    <row r="168" spans="1:63" s="2" customFormat="1" ht="24.2" customHeight="1" x14ac:dyDescent="0.2">
      <c r="A168" s="25"/>
      <c r="B168" s="112"/>
      <c r="C168" s="113" t="s">
        <v>275</v>
      </c>
      <c r="D168" s="113" t="s">
        <v>145</v>
      </c>
      <c r="E168" s="114" t="s">
        <v>1781</v>
      </c>
      <c r="F168" s="115" t="s">
        <v>1782</v>
      </c>
      <c r="G168" s="116" t="s">
        <v>727</v>
      </c>
      <c r="H168" s="117">
        <v>0.73799999999999999</v>
      </c>
      <c r="I168" s="118"/>
      <c r="J168" s="26"/>
      <c r="K168" s="119" t="s">
        <v>1</v>
      </c>
      <c r="L168" s="120" t="s">
        <v>37</v>
      </c>
      <c r="M168" s="121">
        <v>0.2</v>
      </c>
      <c r="N168" s="121">
        <f t="shared" si="0"/>
        <v>0.14760000000000001</v>
      </c>
      <c r="O168" s="121">
        <v>1.8E-3</v>
      </c>
      <c r="P168" s="121">
        <f t="shared" si="1"/>
        <v>1.3284E-3</v>
      </c>
      <c r="Q168" s="121">
        <v>0</v>
      </c>
      <c r="R168" s="122">
        <f t="shared" si="2"/>
        <v>0</v>
      </c>
      <c r="S168" s="25"/>
      <c r="T168" s="25"/>
      <c r="U168" s="25"/>
      <c r="V168" s="25"/>
      <c r="W168" s="25"/>
      <c r="X168" s="25"/>
      <c r="Y168" s="25"/>
      <c r="Z168" s="25"/>
      <c r="AA168" s="25"/>
      <c r="AB168" s="25"/>
      <c r="AC168" s="25"/>
      <c r="AP168" s="123" t="s">
        <v>214</v>
      </c>
      <c r="AR168" s="123" t="s">
        <v>145</v>
      </c>
      <c r="AS168" s="123" t="s">
        <v>67</v>
      </c>
      <c r="AW168" s="14" t="s">
        <v>144</v>
      </c>
      <c r="BC168" s="124" t="e">
        <f>IF(L168="základní",#REF!,0)</f>
        <v>#REF!</v>
      </c>
      <c r="BD168" s="124">
        <f>IF(L168="snížená",#REF!,0)</f>
        <v>0</v>
      </c>
      <c r="BE168" s="124">
        <f>IF(L168="zákl. přenesená",#REF!,0)</f>
        <v>0</v>
      </c>
      <c r="BF168" s="124">
        <f>IF(L168="sníž. přenesená",#REF!,0)</f>
        <v>0</v>
      </c>
      <c r="BG168" s="124">
        <f>IF(L168="nulová",#REF!,0)</f>
        <v>0</v>
      </c>
      <c r="BH168" s="14" t="s">
        <v>65</v>
      </c>
      <c r="BI168" s="124" t="e">
        <f>ROUND(#REF!*H168,2)</f>
        <v>#REF!</v>
      </c>
      <c r="BJ168" s="14" t="s">
        <v>214</v>
      </c>
      <c r="BK168" s="123" t="s">
        <v>1783</v>
      </c>
    </row>
    <row r="169" spans="1:63" s="2" customFormat="1" ht="16.5" customHeight="1" x14ac:dyDescent="0.2">
      <c r="A169" s="25"/>
      <c r="B169" s="112"/>
      <c r="C169" s="113" t="s">
        <v>279</v>
      </c>
      <c r="D169" s="113" t="s">
        <v>145</v>
      </c>
      <c r="E169" s="114" t="s">
        <v>1784</v>
      </c>
      <c r="F169" s="115" t="s">
        <v>1785</v>
      </c>
      <c r="G169" s="116" t="s">
        <v>162</v>
      </c>
      <c r="H169" s="117">
        <v>5.9080000000000004</v>
      </c>
      <c r="I169" s="118"/>
      <c r="J169" s="26"/>
      <c r="K169" s="119" t="s">
        <v>1</v>
      </c>
      <c r="L169" s="120" t="s">
        <v>37</v>
      </c>
      <c r="M169" s="121">
        <v>3.7999999999999999E-2</v>
      </c>
      <c r="N169" s="121">
        <f t="shared" si="0"/>
        <v>0.22450400000000001</v>
      </c>
      <c r="O169" s="121">
        <v>0</v>
      </c>
      <c r="P169" s="121">
        <f t="shared" si="1"/>
        <v>0</v>
      </c>
      <c r="Q169" s="121">
        <v>8.4999999999999995E-4</v>
      </c>
      <c r="R169" s="122">
        <f t="shared" si="2"/>
        <v>5.0217999999999999E-3</v>
      </c>
      <c r="S169" s="25"/>
      <c r="T169" s="25"/>
      <c r="U169" s="25"/>
      <c r="V169" s="25"/>
      <c r="W169" s="25"/>
      <c r="X169" s="25"/>
      <c r="Y169" s="25"/>
      <c r="Z169" s="25"/>
      <c r="AA169" s="25"/>
      <c r="AB169" s="25"/>
      <c r="AC169" s="25"/>
      <c r="AP169" s="123" t="s">
        <v>214</v>
      </c>
      <c r="AR169" s="123" t="s">
        <v>145</v>
      </c>
      <c r="AS169" s="123" t="s">
        <v>67</v>
      </c>
      <c r="AW169" s="14" t="s">
        <v>144</v>
      </c>
      <c r="BC169" s="124" t="e">
        <f>IF(L169="základní",#REF!,0)</f>
        <v>#REF!</v>
      </c>
      <c r="BD169" s="124">
        <f>IF(L169="snížená",#REF!,0)</f>
        <v>0</v>
      </c>
      <c r="BE169" s="124">
        <f>IF(L169="zákl. přenesená",#REF!,0)</f>
        <v>0</v>
      </c>
      <c r="BF169" s="124">
        <f>IF(L169="sníž. přenesená",#REF!,0)</f>
        <v>0</v>
      </c>
      <c r="BG169" s="124">
        <f>IF(L169="nulová",#REF!,0)</f>
        <v>0</v>
      </c>
      <c r="BH169" s="14" t="s">
        <v>65</v>
      </c>
      <c r="BI169" s="124" t="e">
        <f>ROUND(#REF!*H169,2)</f>
        <v>#REF!</v>
      </c>
      <c r="BJ169" s="14" t="s">
        <v>214</v>
      </c>
      <c r="BK169" s="123" t="s">
        <v>1786</v>
      </c>
    </row>
    <row r="170" spans="1:63" s="2" customFormat="1" ht="16.5" customHeight="1" x14ac:dyDescent="0.2">
      <c r="A170" s="25"/>
      <c r="B170" s="112"/>
      <c r="C170" s="113" t="s">
        <v>283</v>
      </c>
      <c r="D170" s="113" t="s">
        <v>145</v>
      </c>
      <c r="E170" s="114" t="s">
        <v>1787</v>
      </c>
      <c r="F170" s="115" t="s">
        <v>1788</v>
      </c>
      <c r="G170" s="116" t="s">
        <v>162</v>
      </c>
      <c r="H170" s="117">
        <v>3.6920000000000002</v>
      </c>
      <c r="I170" s="118"/>
      <c r="J170" s="26"/>
      <c r="K170" s="119" t="s">
        <v>1</v>
      </c>
      <c r="L170" s="120" t="s">
        <v>37</v>
      </c>
      <c r="M170" s="121">
        <v>0.113</v>
      </c>
      <c r="N170" s="121">
        <f t="shared" si="0"/>
        <v>0.41719600000000001</v>
      </c>
      <c r="O170" s="121">
        <v>2.3000000000000001E-4</v>
      </c>
      <c r="P170" s="121">
        <f t="shared" si="1"/>
        <v>8.4916000000000006E-4</v>
      </c>
      <c r="Q170" s="121">
        <v>0</v>
      </c>
      <c r="R170" s="122">
        <f t="shared" si="2"/>
        <v>0</v>
      </c>
      <c r="S170" s="25"/>
      <c r="T170" s="25"/>
      <c r="U170" s="25"/>
      <c r="V170" s="25"/>
      <c r="W170" s="25"/>
      <c r="X170" s="25"/>
      <c r="Y170" s="25"/>
      <c r="Z170" s="25"/>
      <c r="AA170" s="25"/>
      <c r="AB170" s="25"/>
      <c r="AC170" s="25"/>
      <c r="AP170" s="123" t="s">
        <v>214</v>
      </c>
      <c r="AR170" s="123" t="s">
        <v>145</v>
      </c>
      <c r="AS170" s="123" t="s">
        <v>67</v>
      </c>
      <c r="AW170" s="14" t="s">
        <v>144</v>
      </c>
      <c r="BC170" s="124" t="e">
        <f>IF(L170="základní",#REF!,0)</f>
        <v>#REF!</v>
      </c>
      <c r="BD170" s="124">
        <f>IF(L170="snížená",#REF!,0)</f>
        <v>0</v>
      </c>
      <c r="BE170" s="124">
        <f>IF(L170="zákl. přenesená",#REF!,0)</f>
        <v>0</v>
      </c>
      <c r="BF170" s="124">
        <f>IF(L170="sníž. přenesená",#REF!,0)</f>
        <v>0</v>
      </c>
      <c r="BG170" s="124">
        <f>IF(L170="nulová",#REF!,0)</f>
        <v>0</v>
      </c>
      <c r="BH170" s="14" t="s">
        <v>65</v>
      </c>
      <c r="BI170" s="124" t="e">
        <f>ROUND(#REF!*H170,2)</f>
        <v>#REF!</v>
      </c>
      <c r="BJ170" s="14" t="s">
        <v>214</v>
      </c>
      <c r="BK170" s="123" t="s">
        <v>1789</v>
      </c>
    </row>
    <row r="171" spans="1:63" s="2" customFormat="1" ht="16.5" customHeight="1" x14ac:dyDescent="0.2">
      <c r="A171" s="25"/>
      <c r="B171" s="112"/>
      <c r="C171" s="113" t="s">
        <v>267</v>
      </c>
      <c r="D171" s="113" t="s">
        <v>145</v>
      </c>
      <c r="E171" s="114" t="s">
        <v>1790</v>
      </c>
      <c r="F171" s="115" t="s">
        <v>1791</v>
      </c>
      <c r="G171" s="116" t="s">
        <v>162</v>
      </c>
      <c r="H171" s="117">
        <v>2.2149999999999999</v>
      </c>
      <c r="I171" s="118"/>
      <c r="J171" s="26"/>
      <c r="K171" s="119" t="s">
        <v>1</v>
      </c>
      <c r="L171" s="120" t="s">
        <v>37</v>
      </c>
      <c r="M171" s="121">
        <v>0.113</v>
      </c>
      <c r="N171" s="121">
        <f t="shared" si="0"/>
        <v>0.25029499999999999</v>
      </c>
      <c r="O171" s="121">
        <v>2.7999999999999998E-4</v>
      </c>
      <c r="P171" s="121">
        <f t="shared" si="1"/>
        <v>6.201999999999999E-4</v>
      </c>
      <c r="Q171" s="121">
        <v>0</v>
      </c>
      <c r="R171" s="122">
        <f t="shared" si="2"/>
        <v>0</v>
      </c>
      <c r="S171" s="25"/>
      <c r="T171" s="25"/>
      <c r="U171" s="25"/>
      <c r="V171" s="25"/>
      <c r="W171" s="25"/>
      <c r="X171" s="25"/>
      <c r="Y171" s="25"/>
      <c r="Z171" s="25"/>
      <c r="AA171" s="25"/>
      <c r="AB171" s="25"/>
      <c r="AC171" s="25"/>
      <c r="AP171" s="123" t="s">
        <v>214</v>
      </c>
      <c r="AR171" s="123" t="s">
        <v>145</v>
      </c>
      <c r="AS171" s="123" t="s">
        <v>67</v>
      </c>
      <c r="AW171" s="14" t="s">
        <v>144</v>
      </c>
      <c r="BC171" s="124" t="e">
        <f>IF(L171="základní",#REF!,0)</f>
        <v>#REF!</v>
      </c>
      <c r="BD171" s="124">
        <f>IF(L171="snížená",#REF!,0)</f>
        <v>0</v>
      </c>
      <c r="BE171" s="124">
        <f>IF(L171="zákl. přenesená",#REF!,0)</f>
        <v>0</v>
      </c>
      <c r="BF171" s="124">
        <f>IF(L171="sníž. přenesená",#REF!,0)</f>
        <v>0</v>
      </c>
      <c r="BG171" s="124">
        <f>IF(L171="nulová",#REF!,0)</f>
        <v>0</v>
      </c>
      <c r="BH171" s="14" t="s">
        <v>65</v>
      </c>
      <c r="BI171" s="124" t="e">
        <f>ROUND(#REF!*H171,2)</f>
        <v>#REF!</v>
      </c>
      <c r="BJ171" s="14" t="s">
        <v>214</v>
      </c>
      <c r="BK171" s="123" t="s">
        <v>1792</v>
      </c>
    </row>
    <row r="172" spans="1:63" s="2" customFormat="1" ht="16.5" customHeight="1" x14ac:dyDescent="0.2">
      <c r="A172" s="25"/>
      <c r="B172" s="112"/>
      <c r="C172" s="113" t="s">
        <v>290</v>
      </c>
      <c r="D172" s="113" t="s">
        <v>145</v>
      </c>
      <c r="E172" s="114" t="s">
        <v>1793</v>
      </c>
      <c r="F172" s="115" t="s">
        <v>1794</v>
      </c>
      <c r="G172" s="116" t="s">
        <v>727</v>
      </c>
      <c r="H172" s="117">
        <v>1.4770000000000001</v>
      </c>
      <c r="I172" s="118"/>
      <c r="J172" s="26"/>
      <c r="K172" s="119" t="s">
        <v>1</v>
      </c>
      <c r="L172" s="120" t="s">
        <v>37</v>
      </c>
      <c r="M172" s="121">
        <v>0.25</v>
      </c>
      <c r="N172" s="121">
        <f t="shared" si="0"/>
        <v>0.36925000000000002</v>
      </c>
      <c r="O172" s="121">
        <v>8.4999999999999995E-4</v>
      </c>
      <c r="P172" s="121">
        <f t="shared" si="1"/>
        <v>1.25545E-3</v>
      </c>
      <c r="Q172" s="121">
        <v>0</v>
      </c>
      <c r="R172" s="122">
        <f t="shared" si="2"/>
        <v>0</v>
      </c>
      <c r="S172" s="25"/>
      <c r="T172" s="25"/>
      <c r="U172" s="25"/>
      <c r="V172" s="25"/>
      <c r="W172" s="25"/>
      <c r="X172" s="25"/>
      <c r="Y172" s="25"/>
      <c r="Z172" s="25"/>
      <c r="AA172" s="25"/>
      <c r="AB172" s="25"/>
      <c r="AC172" s="25"/>
      <c r="AP172" s="123" t="s">
        <v>214</v>
      </c>
      <c r="AR172" s="123" t="s">
        <v>145</v>
      </c>
      <c r="AS172" s="123" t="s">
        <v>67</v>
      </c>
      <c r="AW172" s="14" t="s">
        <v>144</v>
      </c>
      <c r="BC172" s="124" t="e">
        <f>IF(L172="základní",#REF!,0)</f>
        <v>#REF!</v>
      </c>
      <c r="BD172" s="124">
        <f>IF(L172="snížená",#REF!,0)</f>
        <v>0</v>
      </c>
      <c r="BE172" s="124">
        <f>IF(L172="zákl. přenesená",#REF!,0)</f>
        <v>0</v>
      </c>
      <c r="BF172" s="124">
        <f>IF(L172="sníž. přenesená",#REF!,0)</f>
        <v>0</v>
      </c>
      <c r="BG172" s="124">
        <f>IF(L172="nulová",#REF!,0)</f>
        <v>0</v>
      </c>
      <c r="BH172" s="14" t="s">
        <v>65</v>
      </c>
      <c r="BI172" s="124" t="e">
        <f>ROUND(#REF!*H172,2)</f>
        <v>#REF!</v>
      </c>
      <c r="BJ172" s="14" t="s">
        <v>214</v>
      </c>
      <c r="BK172" s="123" t="s">
        <v>1795</v>
      </c>
    </row>
    <row r="173" spans="1:63" s="2" customFormat="1" ht="16.5" customHeight="1" x14ac:dyDescent="0.2">
      <c r="A173" s="25"/>
      <c r="B173" s="112"/>
      <c r="C173" s="113" t="s">
        <v>294</v>
      </c>
      <c r="D173" s="113" t="s">
        <v>145</v>
      </c>
      <c r="E173" s="114" t="s">
        <v>1796</v>
      </c>
      <c r="F173" s="115" t="s">
        <v>1797</v>
      </c>
      <c r="G173" s="116" t="s">
        <v>727</v>
      </c>
      <c r="H173" s="117">
        <v>0.73799999999999999</v>
      </c>
      <c r="I173" s="118"/>
      <c r="J173" s="26"/>
      <c r="K173" s="119" t="s">
        <v>1</v>
      </c>
      <c r="L173" s="120" t="s">
        <v>37</v>
      </c>
      <c r="M173" s="121">
        <v>0.25</v>
      </c>
      <c r="N173" s="121">
        <f t="shared" si="0"/>
        <v>0.1845</v>
      </c>
      <c r="O173" s="121">
        <v>1.5E-3</v>
      </c>
      <c r="P173" s="121">
        <f t="shared" si="1"/>
        <v>1.1069999999999999E-3</v>
      </c>
      <c r="Q173" s="121">
        <v>0</v>
      </c>
      <c r="R173" s="122">
        <f t="shared" si="2"/>
        <v>0</v>
      </c>
      <c r="S173" s="25"/>
      <c r="T173" s="25"/>
      <c r="U173" s="25"/>
      <c r="V173" s="25"/>
      <c r="W173" s="25"/>
      <c r="X173" s="25"/>
      <c r="Y173" s="25"/>
      <c r="Z173" s="25"/>
      <c r="AA173" s="25"/>
      <c r="AB173" s="25"/>
      <c r="AC173" s="25"/>
      <c r="AP173" s="123" t="s">
        <v>214</v>
      </c>
      <c r="AR173" s="123" t="s">
        <v>145</v>
      </c>
      <c r="AS173" s="123" t="s">
        <v>67</v>
      </c>
      <c r="AW173" s="14" t="s">
        <v>144</v>
      </c>
      <c r="BC173" s="124" t="e">
        <f>IF(L173="základní",#REF!,0)</f>
        <v>#REF!</v>
      </c>
      <c r="BD173" s="124">
        <f>IF(L173="snížená",#REF!,0)</f>
        <v>0</v>
      </c>
      <c r="BE173" s="124">
        <f>IF(L173="zákl. přenesená",#REF!,0)</f>
        <v>0</v>
      </c>
      <c r="BF173" s="124">
        <f>IF(L173="sníž. přenesená",#REF!,0)</f>
        <v>0</v>
      </c>
      <c r="BG173" s="124">
        <f>IF(L173="nulová",#REF!,0)</f>
        <v>0</v>
      </c>
      <c r="BH173" s="14" t="s">
        <v>65</v>
      </c>
      <c r="BI173" s="124" t="e">
        <f>ROUND(#REF!*H173,2)</f>
        <v>#REF!</v>
      </c>
      <c r="BJ173" s="14" t="s">
        <v>214</v>
      </c>
      <c r="BK173" s="123" t="s">
        <v>1798</v>
      </c>
    </row>
    <row r="174" spans="1:63" s="2" customFormat="1" ht="16.5" customHeight="1" x14ac:dyDescent="0.2">
      <c r="A174" s="25"/>
      <c r="B174" s="112"/>
      <c r="C174" s="113" t="s">
        <v>298</v>
      </c>
      <c r="D174" s="113" t="s">
        <v>145</v>
      </c>
      <c r="E174" s="114" t="s">
        <v>1799</v>
      </c>
      <c r="F174" s="115" t="s">
        <v>1800</v>
      </c>
      <c r="G174" s="116" t="s">
        <v>727</v>
      </c>
      <c r="H174" s="117">
        <v>0.73799999999999999</v>
      </c>
      <c r="I174" s="118"/>
      <c r="J174" s="26"/>
      <c r="K174" s="119" t="s">
        <v>1</v>
      </c>
      <c r="L174" s="120" t="s">
        <v>37</v>
      </c>
      <c r="M174" s="121">
        <v>0.25</v>
      </c>
      <c r="N174" s="121">
        <f t="shared" si="0"/>
        <v>0.1845</v>
      </c>
      <c r="O174" s="121">
        <v>8.4999999999999995E-4</v>
      </c>
      <c r="P174" s="121">
        <f t="shared" si="1"/>
        <v>6.2729999999999991E-4</v>
      </c>
      <c r="Q174" s="121">
        <v>0</v>
      </c>
      <c r="R174" s="122">
        <f t="shared" si="2"/>
        <v>0</v>
      </c>
      <c r="S174" s="25"/>
      <c r="T174" s="25"/>
      <c r="U174" s="25"/>
      <c r="V174" s="25"/>
      <c r="W174" s="25"/>
      <c r="X174" s="25"/>
      <c r="Y174" s="25"/>
      <c r="Z174" s="25"/>
      <c r="AA174" s="25"/>
      <c r="AB174" s="25"/>
      <c r="AC174" s="25"/>
      <c r="AP174" s="123" t="s">
        <v>214</v>
      </c>
      <c r="AR174" s="123" t="s">
        <v>145</v>
      </c>
      <c r="AS174" s="123" t="s">
        <v>67</v>
      </c>
      <c r="AW174" s="14" t="s">
        <v>144</v>
      </c>
      <c r="BC174" s="124" t="e">
        <f>IF(L174="základní",#REF!,0)</f>
        <v>#REF!</v>
      </c>
      <c r="BD174" s="124">
        <f>IF(L174="snížená",#REF!,0)</f>
        <v>0</v>
      </c>
      <c r="BE174" s="124">
        <f>IF(L174="zákl. přenesená",#REF!,0)</f>
        <v>0</v>
      </c>
      <c r="BF174" s="124">
        <f>IF(L174="sníž. přenesená",#REF!,0)</f>
        <v>0</v>
      </c>
      <c r="BG174" s="124">
        <f>IF(L174="nulová",#REF!,0)</f>
        <v>0</v>
      </c>
      <c r="BH174" s="14" t="s">
        <v>65</v>
      </c>
      <c r="BI174" s="124" t="e">
        <f>ROUND(#REF!*H174,2)</f>
        <v>#REF!</v>
      </c>
      <c r="BJ174" s="14" t="s">
        <v>214</v>
      </c>
      <c r="BK174" s="123" t="s">
        <v>1801</v>
      </c>
    </row>
    <row r="175" spans="1:63" s="2" customFormat="1" ht="16.5" customHeight="1" x14ac:dyDescent="0.2">
      <c r="A175" s="25"/>
      <c r="B175" s="112"/>
      <c r="C175" s="113" t="s">
        <v>302</v>
      </c>
      <c r="D175" s="113" t="s">
        <v>145</v>
      </c>
      <c r="E175" s="114" t="s">
        <v>1802</v>
      </c>
      <c r="F175" s="115" t="s">
        <v>1803</v>
      </c>
      <c r="G175" s="116" t="s">
        <v>727</v>
      </c>
      <c r="H175" s="117">
        <v>2.9540000000000002</v>
      </c>
      <c r="I175" s="118"/>
      <c r="J175" s="26"/>
      <c r="K175" s="119" t="s">
        <v>1</v>
      </c>
      <c r="L175" s="120" t="s">
        <v>37</v>
      </c>
      <c r="M175" s="121">
        <v>0.25</v>
      </c>
      <c r="N175" s="121">
        <f t="shared" si="0"/>
        <v>0.73850000000000005</v>
      </c>
      <c r="O175" s="121">
        <v>8.4999999999999995E-4</v>
      </c>
      <c r="P175" s="121">
        <f t="shared" si="1"/>
        <v>2.5108999999999999E-3</v>
      </c>
      <c r="Q175" s="121">
        <v>0</v>
      </c>
      <c r="R175" s="122">
        <f t="shared" si="2"/>
        <v>0</v>
      </c>
      <c r="S175" s="25"/>
      <c r="T175" s="25"/>
      <c r="U175" s="25"/>
      <c r="V175" s="25"/>
      <c r="W175" s="25"/>
      <c r="X175" s="25"/>
      <c r="Y175" s="25"/>
      <c r="Z175" s="25"/>
      <c r="AA175" s="25"/>
      <c r="AB175" s="25"/>
      <c r="AC175" s="25"/>
      <c r="AP175" s="123" t="s">
        <v>214</v>
      </c>
      <c r="AR175" s="123" t="s">
        <v>145</v>
      </c>
      <c r="AS175" s="123" t="s">
        <v>67</v>
      </c>
      <c r="AW175" s="14" t="s">
        <v>144</v>
      </c>
      <c r="BC175" s="124" t="e">
        <f>IF(L175="základní",#REF!,0)</f>
        <v>#REF!</v>
      </c>
      <c r="BD175" s="124">
        <f>IF(L175="snížená",#REF!,0)</f>
        <v>0</v>
      </c>
      <c r="BE175" s="124">
        <f>IF(L175="zákl. přenesená",#REF!,0)</f>
        <v>0</v>
      </c>
      <c r="BF175" s="124">
        <f>IF(L175="sníž. přenesená",#REF!,0)</f>
        <v>0</v>
      </c>
      <c r="BG175" s="124">
        <f>IF(L175="nulová",#REF!,0)</f>
        <v>0</v>
      </c>
      <c r="BH175" s="14" t="s">
        <v>65</v>
      </c>
      <c r="BI175" s="124" t="e">
        <f>ROUND(#REF!*H175,2)</f>
        <v>#REF!</v>
      </c>
      <c r="BJ175" s="14" t="s">
        <v>214</v>
      </c>
      <c r="BK175" s="123" t="s">
        <v>1804</v>
      </c>
    </row>
    <row r="176" spans="1:63" s="2" customFormat="1" ht="24.2" customHeight="1" x14ac:dyDescent="0.2">
      <c r="A176" s="25"/>
      <c r="B176" s="112"/>
      <c r="C176" s="113" t="s">
        <v>306</v>
      </c>
      <c r="D176" s="113" t="s">
        <v>145</v>
      </c>
      <c r="E176" s="114" t="s">
        <v>1805</v>
      </c>
      <c r="F176" s="115" t="s">
        <v>1806</v>
      </c>
      <c r="G176" s="116" t="s">
        <v>727</v>
      </c>
      <c r="H176" s="117">
        <v>4.431</v>
      </c>
      <c r="I176" s="118"/>
      <c r="J176" s="26"/>
      <c r="K176" s="119" t="s">
        <v>1</v>
      </c>
      <c r="L176" s="120" t="s">
        <v>37</v>
      </c>
      <c r="M176" s="121">
        <v>0.33</v>
      </c>
      <c r="N176" s="121">
        <f t="shared" si="0"/>
        <v>1.4622300000000001</v>
      </c>
      <c r="O176" s="121">
        <v>5.1999999999999995E-4</v>
      </c>
      <c r="P176" s="121">
        <f t="shared" si="1"/>
        <v>2.3041199999999998E-3</v>
      </c>
      <c r="Q176" s="121">
        <v>0</v>
      </c>
      <c r="R176" s="122">
        <f t="shared" si="2"/>
        <v>0</v>
      </c>
      <c r="S176" s="25"/>
      <c r="T176" s="25"/>
      <c r="U176" s="25"/>
      <c r="V176" s="25"/>
      <c r="W176" s="25"/>
      <c r="X176" s="25"/>
      <c r="Y176" s="25"/>
      <c r="Z176" s="25"/>
      <c r="AA176" s="25"/>
      <c r="AB176" s="25"/>
      <c r="AC176" s="25"/>
      <c r="AP176" s="123" t="s">
        <v>214</v>
      </c>
      <c r="AR176" s="123" t="s">
        <v>145</v>
      </c>
      <c r="AS176" s="123" t="s">
        <v>67</v>
      </c>
      <c r="AW176" s="14" t="s">
        <v>144</v>
      </c>
      <c r="BC176" s="124" t="e">
        <f>IF(L176="základní",#REF!,0)</f>
        <v>#REF!</v>
      </c>
      <c r="BD176" s="124">
        <f>IF(L176="snížená",#REF!,0)</f>
        <v>0</v>
      </c>
      <c r="BE176" s="124">
        <f>IF(L176="zákl. přenesená",#REF!,0)</f>
        <v>0</v>
      </c>
      <c r="BF176" s="124">
        <f>IF(L176="sníž. přenesená",#REF!,0)</f>
        <v>0</v>
      </c>
      <c r="BG176" s="124">
        <f>IF(L176="nulová",#REF!,0)</f>
        <v>0</v>
      </c>
      <c r="BH176" s="14" t="s">
        <v>65</v>
      </c>
      <c r="BI176" s="124" t="e">
        <f>ROUND(#REF!*H176,2)</f>
        <v>#REF!</v>
      </c>
      <c r="BJ176" s="14" t="s">
        <v>214</v>
      </c>
      <c r="BK176" s="123" t="s">
        <v>1807</v>
      </c>
    </row>
    <row r="177" spans="1:63" s="2" customFormat="1" ht="21.75" customHeight="1" x14ac:dyDescent="0.2">
      <c r="A177" s="25"/>
      <c r="B177" s="112"/>
      <c r="C177" s="113" t="s">
        <v>310</v>
      </c>
      <c r="D177" s="113" t="s">
        <v>145</v>
      </c>
      <c r="E177" s="114" t="s">
        <v>1808</v>
      </c>
      <c r="F177" s="115" t="s">
        <v>1809</v>
      </c>
      <c r="G177" s="116" t="s">
        <v>162</v>
      </c>
      <c r="H177" s="117">
        <v>4.431</v>
      </c>
      <c r="I177" s="118"/>
      <c r="J177" s="26"/>
      <c r="K177" s="119" t="s">
        <v>1</v>
      </c>
      <c r="L177" s="120" t="s">
        <v>37</v>
      </c>
      <c r="M177" s="121">
        <v>0</v>
      </c>
      <c r="N177" s="121">
        <f t="shared" si="0"/>
        <v>0</v>
      </c>
      <c r="O177" s="121">
        <v>1E-3</v>
      </c>
      <c r="P177" s="121">
        <f t="shared" si="1"/>
        <v>4.431E-3</v>
      </c>
      <c r="Q177" s="121">
        <v>0</v>
      </c>
      <c r="R177" s="122">
        <f t="shared" si="2"/>
        <v>0</v>
      </c>
      <c r="S177" s="25"/>
      <c r="T177" s="25"/>
      <c r="U177" s="25"/>
      <c r="V177" s="25"/>
      <c r="W177" s="25"/>
      <c r="X177" s="25"/>
      <c r="Y177" s="25"/>
      <c r="Z177" s="25"/>
      <c r="AA177" s="25"/>
      <c r="AB177" s="25"/>
      <c r="AC177" s="25"/>
      <c r="AP177" s="123" t="s">
        <v>214</v>
      </c>
      <c r="AR177" s="123" t="s">
        <v>145</v>
      </c>
      <c r="AS177" s="123" t="s">
        <v>67</v>
      </c>
      <c r="AW177" s="14" t="s">
        <v>144</v>
      </c>
      <c r="BC177" s="124" t="e">
        <f>IF(L177="základní",#REF!,0)</f>
        <v>#REF!</v>
      </c>
      <c r="BD177" s="124">
        <f>IF(L177="snížená",#REF!,0)</f>
        <v>0</v>
      </c>
      <c r="BE177" s="124">
        <f>IF(L177="zákl. přenesená",#REF!,0)</f>
        <v>0</v>
      </c>
      <c r="BF177" s="124">
        <f>IF(L177="sníž. přenesená",#REF!,0)</f>
        <v>0</v>
      </c>
      <c r="BG177" s="124">
        <f>IF(L177="nulová",#REF!,0)</f>
        <v>0</v>
      </c>
      <c r="BH177" s="14" t="s">
        <v>65</v>
      </c>
      <c r="BI177" s="124" t="e">
        <f>ROUND(#REF!*H177,2)</f>
        <v>#REF!</v>
      </c>
      <c r="BJ177" s="14" t="s">
        <v>214</v>
      </c>
      <c r="BK177" s="123" t="s">
        <v>1810</v>
      </c>
    </row>
    <row r="178" spans="1:63" s="2" customFormat="1" ht="16.5" customHeight="1" x14ac:dyDescent="0.2">
      <c r="A178" s="25"/>
      <c r="B178" s="112"/>
      <c r="C178" s="113" t="s">
        <v>314</v>
      </c>
      <c r="D178" s="113" t="s">
        <v>145</v>
      </c>
      <c r="E178" s="114" t="s">
        <v>1811</v>
      </c>
      <c r="F178" s="115" t="s">
        <v>1812</v>
      </c>
      <c r="G178" s="116" t="s">
        <v>162</v>
      </c>
      <c r="H178" s="117">
        <v>2.2149999999999999</v>
      </c>
      <c r="I178" s="118"/>
      <c r="J178" s="26"/>
      <c r="K178" s="119" t="s">
        <v>1</v>
      </c>
      <c r="L178" s="120" t="s">
        <v>37</v>
      </c>
      <c r="M178" s="121">
        <v>0</v>
      </c>
      <c r="N178" s="121">
        <f t="shared" si="0"/>
        <v>0</v>
      </c>
      <c r="O178" s="121">
        <v>8.0000000000000004E-4</v>
      </c>
      <c r="P178" s="121">
        <f t="shared" si="1"/>
        <v>1.7719999999999999E-3</v>
      </c>
      <c r="Q178" s="121">
        <v>0</v>
      </c>
      <c r="R178" s="122">
        <f t="shared" si="2"/>
        <v>0</v>
      </c>
      <c r="S178" s="25"/>
      <c r="T178" s="25"/>
      <c r="U178" s="25"/>
      <c r="V178" s="25"/>
      <c r="W178" s="25"/>
      <c r="X178" s="25"/>
      <c r="Y178" s="25"/>
      <c r="Z178" s="25"/>
      <c r="AA178" s="25"/>
      <c r="AB178" s="25"/>
      <c r="AC178" s="25"/>
      <c r="AP178" s="123" t="s">
        <v>214</v>
      </c>
      <c r="AR178" s="123" t="s">
        <v>145</v>
      </c>
      <c r="AS178" s="123" t="s">
        <v>67</v>
      </c>
      <c r="AW178" s="14" t="s">
        <v>144</v>
      </c>
      <c r="BC178" s="124" t="e">
        <f>IF(L178="základní",#REF!,0)</f>
        <v>#REF!</v>
      </c>
      <c r="BD178" s="124">
        <f>IF(L178="snížená",#REF!,0)</f>
        <v>0</v>
      </c>
      <c r="BE178" s="124">
        <f>IF(L178="zákl. přenesená",#REF!,0)</f>
        <v>0</v>
      </c>
      <c r="BF178" s="124">
        <f>IF(L178="sníž. přenesená",#REF!,0)</f>
        <v>0</v>
      </c>
      <c r="BG178" s="124">
        <f>IF(L178="nulová",#REF!,0)</f>
        <v>0</v>
      </c>
      <c r="BH178" s="14" t="s">
        <v>65</v>
      </c>
      <c r="BI178" s="124" t="e">
        <f>ROUND(#REF!*H178,2)</f>
        <v>#REF!</v>
      </c>
      <c r="BJ178" s="14" t="s">
        <v>214</v>
      </c>
      <c r="BK178" s="123" t="s">
        <v>1813</v>
      </c>
    </row>
    <row r="179" spans="1:63" s="2" customFormat="1" ht="24.2" customHeight="1" x14ac:dyDescent="0.2">
      <c r="A179" s="25"/>
      <c r="B179" s="112"/>
      <c r="C179" s="113" t="s">
        <v>318</v>
      </c>
      <c r="D179" s="113" t="s">
        <v>145</v>
      </c>
      <c r="E179" s="114" t="s">
        <v>1814</v>
      </c>
      <c r="F179" s="115" t="s">
        <v>1815</v>
      </c>
      <c r="G179" s="116" t="s">
        <v>162</v>
      </c>
      <c r="H179" s="117">
        <v>2.2149999999999999</v>
      </c>
      <c r="I179" s="118"/>
      <c r="J179" s="26"/>
      <c r="K179" s="119" t="s">
        <v>1</v>
      </c>
      <c r="L179" s="120" t="s">
        <v>37</v>
      </c>
      <c r="M179" s="121">
        <v>0</v>
      </c>
      <c r="N179" s="121">
        <f t="shared" si="0"/>
        <v>0</v>
      </c>
      <c r="O179" s="121">
        <v>1E-3</v>
      </c>
      <c r="P179" s="121">
        <f t="shared" si="1"/>
        <v>2.215E-3</v>
      </c>
      <c r="Q179" s="121">
        <v>0</v>
      </c>
      <c r="R179" s="122">
        <f t="shared" si="2"/>
        <v>0</v>
      </c>
      <c r="S179" s="25"/>
      <c r="T179" s="25"/>
      <c r="U179" s="25"/>
      <c r="V179" s="25"/>
      <c r="W179" s="25"/>
      <c r="X179" s="25"/>
      <c r="Y179" s="25"/>
      <c r="Z179" s="25"/>
      <c r="AA179" s="25"/>
      <c r="AB179" s="25"/>
      <c r="AC179" s="25"/>
      <c r="AP179" s="123" t="s">
        <v>214</v>
      </c>
      <c r="AR179" s="123" t="s">
        <v>145</v>
      </c>
      <c r="AS179" s="123" t="s">
        <v>67</v>
      </c>
      <c r="AW179" s="14" t="s">
        <v>144</v>
      </c>
      <c r="BC179" s="124" t="e">
        <f>IF(L179="základní",#REF!,0)</f>
        <v>#REF!</v>
      </c>
      <c r="BD179" s="124">
        <f>IF(L179="snížená",#REF!,0)</f>
        <v>0</v>
      </c>
      <c r="BE179" s="124">
        <f>IF(L179="zákl. přenesená",#REF!,0)</f>
        <v>0</v>
      </c>
      <c r="BF179" s="124">
        <f>IF(L179="sníž. přenesená",#REF!,0)</f>
        <v>0</v>
      </c>
      <c r="BG179" s="124">
        <f>IF(L179="nulová",#REF!,0)</f>
        <v>0</v>
      </c>
      <c r="BH179" s="14" t="s">
        <v>65</v>
      </c>
      <c r="BI179" s="124" t="e">
        <f>ROUND(#REF!*H179,2)</f>
        <v>#REF!</v>
      </c>
      <c r="BJ179" s="14" t="s">
        <v>214</v>
      </c>
      <c r="BK179" s="123" t="s">
        <v>1816</v>
      </c>
    </row>
    <row r="180" spans="1:63" s="2" customFormat="1" ht="24.2" customHeight="1" x14ac:dyDescent="0.2">
      <c r="A180" s="25"/>
      <c r="B180" s="112"/>
      <c r="C180" s="113" t="s">
        <v>322</v>
      </c>
      <c r="D180" s="113" t="s">
        <v>145</v>
      </c>
      <c r="E180" s="114" t="s">
        <v>1817</v>
      </c>
      <c r="F180" s="115" t="s">
        <v>1818</v>
      </c>
      <c r="G180" s="116" t="s">
        <v>162</v>
      </c>
      <c r="H180" s="117">
        <v>2.2149999999999999</v>
      </c>
      <c r="I180" s="118"/>
      <c r="J180" s="26"/>
      <c r="K180" s="119" t="s">
        <v>1</v>
      </c>
      <c r="L180" s="120" t="s">
        <v>37</v>
      </c>
      <c r="M180" s="121">
        <v>0</v>
      </c>
      <c r="N180" s="121">
        <f t="shared" si="0"/>
        <v>0</v>
      </c>
      <c r="O180" s="121">
        <v>5.0000000000000001E-4</v>
      </c>
      <c r="P180" s="121">
        <f t="shared" si="1"/>
        <v>1.1075E-3</v>
      </c>
      <c r="Q180" s="121">
        <v>0</v>
      </c>
      <c r="R180" s="122">
        <f t="shared" si="2"/>
        <v>0</v>
      </c>
      <c r="S180" s="25"/>
      <c r="T180" s="25"/>
      <c r="U180" s="25"/>
      <c r="V180" s="25"/>
      <c r="W180" s="25"/>
      <c r="X180" s="25"/>
      <c r="Y180" s="25"/>
      <c r="Z180" s="25"/>
      <c r="AA180" s="25"/>
      <c r="AB180" s="25"/>
      <c r="AC180" s="25"/>
      <c r="AP180" s="123" t="s">
        <v>214</v>
      </c>
      <c r="AR180" s="123" t="s">
        <v>145</v>
      </c>
      <c r="AS180" s="123" t="s">
        <v>67</v>
      </c>
      <c r="AW180" s="14" t="s">
        <v>144</v>
      </c>
      <c r="BC180" s="124" t="e">
        <f>IF(L180="základní",#REF!,0)</f>
        <v>#REF!</v>
      </c>
      <c r="BD180" s="124">
        <f>IF(L180="snížená",#REF!,0)</f>
        <v>0</v>
      </c>
      <c r="BE180" s="124">
        <f>IF(L180="zákl. přenesená",#REF!,0)</f>
        <v>0</v>
      </c>
      <c r="BF180" s="124">
        <f>IF(L180="sníž. přenesená",#REF!,0)</f>
        <v>0</v>
      </c>
      <c r="BG180" s="124">
        <f>IF(L180="nulová",#REF!,0)</f>
        <v>0</v>
      </c>
      <c r="BH180" s="14" t="s">
        <v>65</v>
      </c>
      <c r="BI180" s="124" t="e">
        <f>ROUND(#REF!*H180,2)</f>
        <v>#REF!</v>
      </c>
      <c r="BJ180" s="14" t="s">
        <v>214</v>
      </c>
      <c r="BK180" s="123" t="s">
        <v>1819</v>
      </c>
    </row>
    <row r="181" spans="1:63" s="2" customFormat="1" ht="16.5" customHeight="1" x14ac:dyDescent="0.2">
      <c r="A181" s="25"/>
      <c r="B181" s="112"/>
      <c r="C181" s="113" t="s">
        <v>326</v>
      </c>
      <c r="D181" s="113" t="s">
        <v>145</v>
      </c>
      <c r="E181" s="114" t="s">
        <v>1820</v>
      </c>
      <c r="F181" s="115" t="s">
        <v>1821</v>
      </c>
      <c r="G181" s="116" t="s">
        <v>162</v>
      </c>
      <c r="H181" s="117">
        <v>3.6920000000000002</v>
      </c>
      <c r="I181" s="118"/>
      <c r="J181" s="26"/>
      <c r="K181" s="119" t="s">
        <v>1</v>
      </c>
      <c r="L181" s="120" t="s">
        <v>37</v>
      </c>
      <c r="M181" s="121">
        <v>0.33</v>
      </c>
      <c r="N181" s="121">
        <f t="shared" si="0"/>
        <v>1.2183600000000001</v>
      </c>
      <c r="O181" s="121">
        <v>5.1999999999999995E-4</v>
      </c>
      <c r="P181" s="121">
        <f t="shared" si="1"/>
        <v>1.9198399999999999E-3</v>
      </c>
      <c r="Q181" s="121">
        <v>0</v>
      </c>
      <c r="R181" s="122">
        <f t="shared" si="2"/>
        <v>0</v>
      </c>
      <c r="S181" s="25"/>
      <c r="T181" s="25"/>
      <c r="U181" s="25"/>
      <c r="V181" s="25"/>
      <c r="W181" s="25"/>
      <c r="X181" s="25"/>
      <c r="Y181" s="25"/>
      <c r="Z181" s="25"/>
      <c r="AA181" s="25"/>
      <c r="AB181" s="25"/>
      <c r="AC181" s="25"/>
      <c r="AP181" s="123" t="s">
        <v>214</v>
      </c>
      <c r="AR181" s="123" t="s">
        <v>145</v>
      </c>
      <c r="AS181" s="123" t="s">
        <v>67</v>
      </c>
      <c r="AW181" s="14" t="s">
        <v>144</v>
      </c>
      <c r="BC181" s="124" t="e">
        <f>IF(L181="základní",#REF!,0)</f>
        <v>#REF!</v>
      </c>
      <c r="BD181" s="124">
        <f>IF(L181="snížená",#REF!,0)</f>
        <v>0</v>
      </c>
      <c r="BE181" s="124">
        <f>IF(L181="zákl. přenesená",#REF!,0)</f>
        <v>0</v>
      </c>
      <c r="BF181" s="124">
        <f>IF(L181="sníž. přenesená",#REF!,0)</f>
        <v>0</v>
      </c>
      <c r="BG181" s="124">
        <f>IF(L181="nulová",#REF!,0)</f>
        <v>0</v>
      </c>
      <c r="BH181" s="14" t="s">
        <v>65</v>
      </c>
      <c r="BI181" s="124" t="e">
        <f>ROUND(#REF!*H181,2)</f>
        <v>#REF!</v>
      </c>
      <c r="BJ181" s="14" t="s">
        <v>214</v>
      </c>
      <c r="BK181" s="123" t="s">
        <v>1822</v>
      </c>
    </row>
    <row r="182" spans="1:63" s="2" customFormat="1" ht="16.5" customHeight="1" x14ac:dyDescent="0.2">
      <c r="A182" s="25"/>
      <c r="B182" s="112"/>
      <c r="C182" s="113" t="s">
        <v>330</v>
      </c>
      <c r="D182" s="113" t="s">
        <v>145</v>
      </c>
      <c r="E182" s="114" t="s">
        <v>1823</v>
      </c>
      <c r="F182" s="115" t="s">
        <v>1824</v>
      </c>
      <c r="G182" s="116" t="s">
        <v>727</v>
      </c>
      <c r="H182" s="117">
        <v>2.2149999999999999</v>
      </c>
      <c r="I182" s="118"/>
      <c r="J182" s="26"/>
      <c r="K182" s="119" t="s">
        <v>1</v>
      </c>
      <c r="L182" s="120" t="s">
        <v>37</v>
      </c>
      <c r="M182" s="121">
        <v>0.33</v>
      </c>
      <c r="N182" s="121">
        <f t="shared" si="0"/>
        <v>0.73094999999999999</v>
      </c>
      <c r="O182" s="121">
        <v>5.1999999999999995E-4</v>
      </c>
      <c r="P182" s="121">
        <f t="shared" si="1"/>
        <v>1.1517999999999999E-3</v>
      </c>
      <c r="Q182" s="121">
        <v>0</v>
      </c>
      <c r="R182" s="122">
        <f t="shared" si="2"/>
        <v>0</v>
      </c>
      <c r="S182" s="25"/>
      <c r="T182" s="25"/>
      <c r="U182" s="25"/>
      <c r="V182" s="25"/>
      <c r="W182" s="25"/>
      <c r="X182" s="25"/>
      <c r="Y182" s="25"/>
      <c r="Z182" s="25"/>
      <c r="AA182" s="25"/>
      <c r="AB182" s="25"/>
      <c r="AC182" s="25"/>
      <c r="AP182" s="123" t="s">
        <v>214</v>
      </c>
      <c r="AR182" s="123" t="s">
        <v>145</v>
      </c>
      <c r="AS182" s="123" t="s">
        <v>67</v>
      </c>
      <c r="AW182" s="14" t="s">
        <v>144</v>
      </c>
      <c r="BC182" s="124" t="e">
        <f>IF(L182="základní",#REF!,0)</f>
        <v>#REF!</v>
      </c>
      <c r="BD182" s="124">
        <f>IF(L182="snížená",#REF!,0)</f>
        <v>0</v>
      </c>
      <c r="BE182" s="124">
        <f>IF(L182="zákl. přenesená",#REF!,0)</f>
        <v>0</v>
      </c>
      <c r="BF182" s="124">
        <f>IF(L182="sníž. přenesená",#REF!,0)</f>
        <v>0</v>
      </c>
      <c r="BG182" s="124">
        <f>IF(L182="nulová",#REF!,0)</f>
        <v>0</v>
      </c>
      <c r="BH182" s="14" t="s">
        <v>65</v>
      </c>
      <c r="BI182" s="124" t="e">
        <f>ROUND(#REF!*H182,2)</f>
        <v>#REF!</v>
      </c>
      <c r="BJ182" s="14" t="s">
        <v>214</v>
      </c>
      <c r="BK182" s="123" t="s">
        <v>1825</v>
      </c>
    </row>
    <row r="183" spans="1:63" s="2" customFormat="1" ht="16.5" customHeight="1" x14ac:dyDescent="0.2">
      <c r="A183" s="25"/>
      <c r="B183" s="112"/>
      <c r="C183" s="113" t="s">
        <v>332</v>
      </c>
      <c r="D183" s="113" t="s">
        <v>145</v>
      </c>
      <c r="E183" s="114" t="s">
        <v>1826</v>
      </c>
      <c r="F183" s="115" t="s">
        <v>1827</v>
      </c>
      <c r="G183" s="116" t="s">
        <v>178</v>
      </c>
      <c r="H183" s="117">
        <v>0.73799999999999999</v>
      </c>
      <c r="I183" s="118"/>
      <c r="J183" s="26"/>
      <c r="K183" s="119" t="s">
        <v>1</v>
      </c>
      <c r="L183" s="120" t="s">
        <v>37</v>
      </c>
      <c r="M183" s="121">
        <v>0</v>
      </c>
      <c r="N183" s="121">
        <f t="shared" si="0"/>
        <v>0</v>
      </c>
      <c r="O183" s="121">
        <v>1.2E-2</v>
      </c>
      <c r="P183" s="121">
        <f t="shared" si="1"/>
        <v>8.8559999999999993E-3</v>
      </c>
      <c r="Q183" s="121">
        <v>0</v>
      </c>
      <c r="R183" s="122">
        <f t="shared" si="2"/>
        <v>0</v>
      </c>
      <c r="S183" s="25"/>
      <c r="T183" s="25"/>
      <c r="U183" s="25"/>
      <c r="V183" s="25"/>
      <c r="W183" s="25"/>
      <c r="X183" s="25"/>
      <c r="Y183" s="25"/>
      <c r="Z183" s="25"/>
      <c r="AA183" s="25"/>
      <c r="AB183" s="25"/>
      <c r="AC183" s="25"/>
      <c r="AP183" s="123" t="s">
        <v>214</v>
      </c>
      <c r="AR183" s="123" t="s">
        <v>145</v>
      </c>
      <c r="AS183" s="123" t="s">
        <v>67</v>
      </c>
      <c r="AW183" s="14" t="s">
        <v>144</v>
      </c>
      <c r="BC183" s="124" t="e">
        <f>IF(L183="základní",#REF!,0)</f>
        <v>#REF!</v>
      </c>
      <c r="BD183" s="124">
        <f>IF(L183="snížená",#REF!,0)</f>
        <v>0</v>
      </c>
      <c r="BE183" s="124">
        <f>IF(L183="zákl. přenesená",#REF!,0)</f>
        <v>0</v>
      </c>
      <c r="BF183" s="124">
        <f>IF(L183="sníž. přenesená",#REF!,0)</f>
        <v>0</v>
      </c>
      <c r="BG183" s="124">
        <f>IF(L183="nulová",#REF!,0)</f>
        <v>0</v>
      </c>
      <c r="BH183" s="14" t="s">
        <v>65</v>
      </c>
      <c r="BI183" s="124" t="e">
        <f>ROUND(#REF!*H183,2)</f>
        <v>#REF!</v>
      </c>
      <c r="BJ183" s="14" t="s">
        <v>214</v>
      </c>
      <c r="BK183" s="123" t="s">
        <v>1828</v>
      </c>
    </row>
    <row r="184" spans="1:63" s="2" customFormat="1" ht="24.2" customHeight="1" x14ac:dyDescent="0.2">
      <c r="A184" s="25"/>
      <c r="B184" s="112"/>
      <c r="C184" s="113" t="s">
        <v>336</v>
      </c>
      <c r="D184" s="113" t="s">
        <v>145</v>
      </c>
      <c r="E184" s="114" t="s">
        <v>1829</v>
      </c>
      <c r="F184" s="115" t="s">
        <v>1830</v>
      </c>
      <c r="G184" s="116" t="s">
        <v>162</v>
      </c>
      <c r="H184" s="117">
        <v>0.73799999999999999</v>
      </c>
      <c r="I184" s="118"/>
      <c r="J184" s="26"/>
      <c r="K184" s="119" t="s">
        <v>1</v>
      </c>
      <c r="L184" s="120" t="s">
        <v>37</v>
      </c>
      <c r="M184" s="121">
        <v>0</v>
      </c>
      <c r="N184" s="121">
        <f t="shared" si="0"/>
        <v>0</v>
      </c>
      <c r="O184" s="121">
        <v>1.2E-2</v>
      </c>
      <c r="P184" s="121">
        <f t="shared" si="1"/>
        <v>8.8559999999999993E-3</v>
      </c>
      <c r="Q184" s="121">
        <v>0</v>
      </c>
      <c r="R184" s="122">
        <f t="shared" si="2"/>
        <v>0</v>
      </c>
      <c r="S184" s="25"/>
      <c r="T184" s="25"/>
      <c r="U184" s="25"/>
      <c r="V184" s="25"/>
      <c r="W184" s="25"/>
      <c r="X184" s="25"/>
      <c r="Y184" s="25"/>
      <c r="Z184" s="25"/>
      <c r="AA184" s="25"/>
      <c r="AB184" s="25"/>
      <c r="AC184" s="25"/>
      <c r="AP184" s="123" t="s">
        <v>214</v>
      </c>
      <c r="AR184" s="123" t="s">
        <v>145</v>
      </c>
      <c r="AS184" s="123" t="s">
        <v>67</v>
      </c>
      <c r="AW184" s="14" t="s">
        <v>144</v>
      </c>
      <c r="BC184" s="124" t="e">
        <f>IF(L184="základní",#REF!,0)</f>
        <v>#REF!</v>
      </c>
      <c r="BD184" s="124">
        <f>IF(L184="snížená",#REF!,0)</f>
        <v>0</v>
      </c>
      <c r="BE184" s="124">
        <f>IF(L184="zákl. přenesená",#REF!,0)</f>
        <v>0</v>
      </c>
      <c r="BF184" s="124">
        <f>IF(L184="sníž. přenesená",#REF!,0)</f>
        <v>0</v>
      </c>
      <c r="BG184" s="124">
        <f>IF(L184="nulová",#REF!,0)</f>
        <v>0</v>
      </c>
      <c r="BH184" s="14" t="s">
        <v>65</v>
      </c>
      <c r="BI184" s="124" t="e">
        <f>ROUND(#REF!*H184,2)</f>
        <v>#REF!</v>
      </c>
      <c r="BJ184" s="14" t="s">
        <v>214</v>
      </c>
      <c r="BK184" s="123" t="s">
        <v>1831</v>
      </c>
    </row>
    <row r="185" spans="1:63" s="2" customFormat="1" ht="16.5" customHeight="1" x14ac:dyDescent="0.2">
      <c r="A185" s="25"/>
      <c r="B185" s="112"/>
      <c r="C185" s="113" t="s">
        <v>343</v>
      </c>
      <c r="D185" s="113" t="s">
        <v>145</v>
      </c>
      <c r="E185" s="114" t="s">
        <v>1832</v>
      </c>
      <c r="F185" s="115" t="s">
        <v>1833</v>
      </c>
      <c r="G185" s="116" t="s">
        <v>162</v>
      </c>
      <c r="H185" s="117">
        <v>4.431</v>
      </c>
      <c r="I185" s="118"/>
      <c r="J185" s="26"/>
      <c r="K185" s="119" t="s">
        <v>1</v>
      </c>
      <c r="L185" s="120" t="s">
        <v>37</v>
      </c>
      <c r="M185" s="121">
        <v>0</v>
      </c>
      <c r="N185" s="121">
        <f t="shared" si="0"/>
        <v>0</v>
      </c>
      <c r="O185" s="121">
        <v>5.0000000000000001E-4</v>
      </c>
      <c r="P185" s="121">
        <f t="shared" si="1"/>
        <v>2.2155E-3</v>
      </c>
      <c r="Q185" s="121">
        <v>0</v>
      </c>
      <c r="R185" s="122">
        <f t="shared" si="2"/>
        <v>0</v>
      </c>
      <c r="S185" s="25"/>
      <c r="T185" s="25"/>
      <c r="U185" s="25"/>
      <c r="V185" s="25"/>
      <c r="W185" s="25"/>
      <c r="X185" s="25"/>
      <c r="Y185" s="25"/>
      <c r="Z185" s="25"/>
      <c r="AA185" s="25"/>
      <c r="AB185" s="25"/>
      <c r="AC185" s="25"/>
      <c r="AP185" s="123" t="s">
        <v>214</v>
      </c>
      <c r="AR185" s="123" t="s">
        <v>145</v>
      </c>
      <c r="AS185" s="123" t="s">
        <v>67</v>
      </c>
      <c r="AW185" s="14" t="s">
        <v>144</v>
      </c>
      <c r="BC185" s="124" t="e">
        <f>IF(L185="základní",#REF!,0)</f>
        <v>#REF!</v>
      </c>
      <c r="BD185" s="124">
        <f>IF(L185="snížená",#REF!,0)</f>
        <v>0</v>
      </c>
      <c r="BE185" s="124">
        <f>IF(L185="zákl. přenesená",#REF!,0)</f>
        <v>0</v>
      </c>
      <c r="BF185" s="124">
        <f>IF(L185="sníž. přenesená",#REF!,0)</f>
        <v>0</v>
      </c>
      <c r="BG185" s="124">
        <f>IF(L185="nulová",#REF!,0)</f>
        <v>0</v>
      </c>
      <c r="BH185" s="14" t="s">
        <v>65</v>
      </c>
      <c r="BI185" s="124" t="e">
        <f>ROUND(#REF!*H185,2)</f>
        <v>#REF!</v>
      </c>
      <c r="BJ185" s="14" t="s">
        <v>214</v>
      </c>
      <c r="BK185" s="123" t="s">
        <v>1834</v>
      </c>
    </row>
    <row r="186" spans="1:63" s="2" customFormat="1" ht="16.5" customHeight="1" x14ac:dyDescent="0.2">
      <c r="A186" s="25"/>
      <c r="B186" s="112"/>
      <c r="C186" s="113" t="s">
        <v>347</v>
      </c>
      <c r="D186" s="113" t="s">
        <v>145</v>
      </c>
      <c r="E186" s="114" t="s">
        <v>1835</v>
      </c>
      <c r="F186" s="115" t="s">
        <v>1836</v>
      </c>
      <c r="G186" s="116" t="s">
        <v>162</v>
      </c>
      <c r="H186" s="117">
        <v>2.2149999999999999</v>
      </c>
      <c r="I186" s="118"/>
      <c r="J186" s="26"/>
      <c r="K186" s="119" t="s">
        <v>1</v>
      </c>
      <c r="L186" s="120" t="s">
        <v>37</v>
      </c>
      <c r="M186" s="121">
        <v>0.95</v>
      </c>
      <c r="N186" s="121">
        <f t="shared" si="0"/>
        <v>2.10425</v>
      </c>
      <c r="O186" s="121">
        <v>3.1E-4</v>
      </c>
      <c r="P186" s="121">
        <f t="shared" si="1"/>
        <v>6.8664999999999991E-4</v>
      </c>
      <c r="Q186" s="121">
        <v>0</v>
      </c>
      <c r="R186" s="122">
        <f t="shared" si="2"/>
        <v>0</v>
      </c>
      <c r="S186" s="25"/>
      <c r="T186" s="25"/>
      <c r="U186" s="25"/>
      <c r="V186" s="25"/>
      <c r="W186" s="25"/>
      <c r="X186" s="25"/>
      <c r="Y186" s="25"/>
      <c r="Z186" s="25"/>
      <c r="AA186" s="25"/>
      <c r="AB186" s="25"/>
      <c r="AC186" s="25"/>
      <c r="AP186" s="123" t="s">
        <v>214</v>
      </c>
      <c r="AR186" s="123" t="s">
        <v>145</v>
      </c>
      <c r="AS186" s="123" t="s">
        <v>67</v>
      </c>
      <c r="AW186" s="14" t="s">
        <v>144</v>
      </c>
      <c r="BC186" s="124" t="e">
        <f>IF(L186="základní",#REF!,0)</f>
        <v>#REF!</v>
      </c>
      <c r="BD186" s="124">
        <f>IF(L186="snížená",#REF!,0)</f>
        <v>0</v>
      </c>
      <c r="BE186" s="124">
        <f>IF(L186="zákl. přenesená",#REF!,0)</f>
        <v>0</v>
      </c>
      <c r="BF186" s="124">
        <f>IF(L186="sníž. přenesená",#REF!,0)</f>
        <v>0</v>
      </c>
      <c r="BG186" s="124">
        <f>IF(L186="nulová",#REF!,0)</f>
        <v>0</v>
      </c>
      <c r="BH186" s="14" t="s">
        <v>65</v>
      </c>
      <c r="BI186" s="124" t="e">
        <f>ROUND(#REF!*H186,2)</f>
        <v>#REF!</v>
      </c>
      <c r="BJ186" s="14" t="s">
        <v>214</v>
      </c>
      <c r="BK186" s="123" t="s">
        <v>1837</v>
      </c>
    </row>
    <row r="187" spans="1:63" s="2" customFormat="1" ht="24.2" customHeight="1" x14ac:dyDescent="0.2">
      <c r="A187" s="25"/>
      <c r="B187" s="112"/>
      <c r="C187" s="113" t="s">
        <v>351</v>
      </c>
      <c r="D187" s="113" t="s">
        <v>145</v>
      </c>
      <c r="E187" s="114" t="s">
        <v>1838</v>
      </c>
      <c r="F187" s="115" t="s">
        <v>1839</v>
      </c>
      <c r="G187" s="116" t="s">
        <v>212</v>
      </c>
      <c r="H187" s="117">
        <v>0.16900000000000001</v>
      </c>
      <c r="I187" s="118"/>
      <c r="J187" s="26"/>
      <c r="K187" s="119" t="s">
        <v>1</v>
      </c>
      <c r="L187" s="120" t="s">
        <v>37</v>
      </c>
      <c r="M187" s="121">
        <v>3.169</v>
      </c>
      <c r="N187" s="121">
        <f t="shared" si="0"/>
        <v>0.53556100000000006</v>
      </c>
      <c r="O187" s="121">
        <v>0</v>
      </c>
      <c r="P187" s="121">
        <f t="shared" si="1"/>
        <v>0</v>
      </c>
      <c r="Q187" s="121">
        <v>0</v>
      </c>
      <c r="R187" s="122">
        <f t="shared" si="2"/>
        <v>0</v>
      </c>
      <c r="S187" s="25"/>
      <c r="T187" s="25"/>
      <c r="U187" s="25"/>
      <c r="V187" s="25"/>
      <c r="W187" s="25"/>
      <c r="X187" s="25"/>
      <c r="Y187" s="25"/>
      <c r="Z187" s="25"/>
      <c r="AA187" s="25"/>
      <c r="AB187" s="25"/>
      <c r="AC187" s="25"/>
      <c r="AP187" s="123" t="s">
        <v>214</v>
      </c>
      <c r="AR187" s="123" t="s">
        <v>145</v>
      </c>
      <c r="AS187" s="123" t="s">
        <v>67</v>
      </c>
      <c r="AW187" s="14" t="s">
        <v>144</v>
      </c>
      <c r="BC187" s="124" t="e">
        <f>IF(L187="základní",#REF!,0)</f>
        <v>#REF!</v>
      </c>
      <c r="BD187" s="124">
        <f>IF(L187="snížená",#REF!,0)</f>
        <v>0</v>
      </c>
      <c r="BE187" s="124">
        <f>IF(L187="zákl. přenesená",#REF!,0)</f>
        <v>0</v>
      </c>
      <c r="BF187" s="124">
        <f>IF(L187="sníž. přenesená",#REF!,0)</f>
        <v>0</v>
      </c>
      <c r="BG187" s="124">
        <f>IF(L187="nulová",#REF!,0)</f>
        <v>0</v>
      </c>
      <c r="BH187" s="14" t="s">
        <v>65</v>
      </c>
      <c r="BI187" s="124" t="e">
        <f>ROUND(#REF!*H187,2)</f>
        <v>#REF!</v>
      </c>
      <c r="BJ187" s="14" t="s">
        <v>214</v>
      </c>
      <c r="BK187" s="123" t="s">
        <v>1840</v>
      </c>
    </row>
    <row r="188" spans="1:63" s="2" customFormat="1" ht="24.2" customHeight="1" x14ac:dyDescent="0.2">
      <c r="A188" s="25"/>
      <c r="B188" s="112"/>
      <c r="C188" s="113" t="s">
        <v>355</v>
      </c>
      <c r="D188" s="113" t="s">
        <v>145</v>
      </c>
      <c r="E188" s="114" t="s">
        <v>1841</v>
      </c>
      <c r="F188" s="115" t="s">
        <v>1842</v>
      </c>
      <c r="G188" s="116" t="s">
        <v>339</v>
      </c>
      <c r="H188" s="117">
        <v>1517.5840000000001</v>
      </c>
      <c r="I188" s="118"/>
      <c r="J188" s="26"/>
      <c r="K188" s="119" t="s">
        <v>1</v>
      </c>
      <c r="L188" s="120" t="s">
        <v>37</v>
      </c>
      <c r="M188" s="121">
        <v>0</v>
      </c>
      <c r="N188" s="121">
        <f t="shared" si="0"/>
        <v>0</v>
      </c>
      <c r="O188" s="121">
        <v>0</v>
      </c>
      <c r="P188" s="121">
        <f t="shared" si="1"/>
        <v>0</v>
      </c>
      <c r="Q188" s="121">
        <v>0</v>
      </c>
      <c r="R188" s="122">
        <f t="shared" si="2"/>
        <v>0</v>
      </c>
      <c r="S188" s="25"/>
      <c r="T188" s="25"/>
      <c r="U188" s="25"/>
      <c r="V188" s="25"/>
      <c r="W188" s="25"/>
      <c r="X188" s="25"/>
      <c r="Y188" s="25"/>
      <c r="Z188" s="25"/>
      <c r="AA188" s="25"/>
      <c r="AB188" s="25"/>
      <c r="AC188" s="25"/>
      <c r="AP188" s="123" t="s">
        <v>214</v>
      </c>
      <c r="AR188" s="123" t="s">
        <v>145</v>
      </c>
      <c r="AS188" s="123" t="s">
        <v>67</v>
      </c>
      <c r="AW188" s="14" t="s">
        <v>144</v>
      </c>
      <c r="BC188" s="124" t="e">
        <f>IF(L188="základní",#REF!,0)</f>
        <v>#REF!</v>
      </c>
      <c r="BD188" s="124">
        <f>IF(L188="snížená",#REF!,0)</f>
        <v>0</v>
      </c>
      <c r="BE188" s="124">
        <f>IF(L188="zákl. přenesená",#REF!,0)</f>
        <v>0</v>
      </c>
      <c r="BF188" s="124">
        <f>IF(L188="sníž. přenesená",#REF!,0)</f>
        <v>0</v>
      </c>
      <c r="BG188" s="124">
        <f>IF(L188="nulová",#REF!,0)</f>
        <v>0</v>
      </c>
      <c r="BH188" s="14" t="s">
        <v>65</v>
      </c>
      <c r="BI188" s="124" t="e">
        <f>ROUND(#REF!*H188,2)</f>
        <v>#REF!</v>
      </c>
      <c r="BJ188" s="14" t="s">
        <v>214</v>
      </c>
      <c r="BK188" s="123" t="s">
        <v>1843</v>
      </c>
    </row>
    <row r="189" spans="1:63" s="12" customFormat="1" ht="22.9" customHeight="1" x14ac:dyDescent="0.2">
      <c r="B189" s="103"/>
      <c r="D189" s="104" t="s">
        <v>56</v>
      </c>
      <c r="E189" s="125" t="s">
        <v>907</v>
      </c>
      <c r="F189" s="125" t="s">
        <v>908</v>
      </c>
      <c r="J189" s="103"/>
      <c r="K189" s="106"/>
      <c r="L189" s="107"/>
      <c r="M189" s="107"/>
      <c r="N189" s="108">
        <f>SUM(N190:N194)</f>
        <v>71.812815999999998</v>
      </c>
      <c r="O189" s="107"/>
      <c r="P189" s="108">
        <f>SUM(P190:P194)</f>
        <v>0.39229848000000006</v>
      </c>
      <c r="Q189" s="107"/>
      <c r="R189" s="109">
        <f>SUM(R190:R194)</f>
        <v>0.63349319999999998</v>
      </c>
      <c r="AP189" s="104" t="s">
        <v>67</v>
      </c>
      <c r="AR189" s="110" t="s">
        <v>56</v>
      </c>
      <c r="AS189" s="110" t="s">
        <v>65</v>
      </c>
      <c r="AW189" s="104" t="s">
        <v>144</v>
      </c>
      <c r="BI189" s="111" t="e">
        <f>SUM(BI190:BI194)</f>
        <v>#REF!</v>
      </c>
    </row>
    <row r="190" spans="1:63" s="2" customFormat="1" ht="24.2" customHeight="1" x14ac:dyDescent="0.2">
      <c r="A190" s="25"/>
      <c r="B190" s="112"/>
      <c r="C190" s="113" t="s">
        <v>359</v>
      </c>
      <c r="D190" s="113" t="s">
        <v>145</v>
      </c>
      <c r="E190" s="114" t="s">
        <v>1844</v>
      </c>
      <c r="F190" s="115" t="s">
        <v>1845</v>
      </c>
      <c r="G190" s="116" t="s">
        <v>178</v>
      </c>
      <c r="H190" s="117">
        <v>17.384</v>
      </c>
      <c r="I190" s="118"/>
      <c r="J190" s="26"/>
      <c r="K190" s="119" t="s">
        <v>1</v>
      </c>
      <c r="L190" s="120" t="s">
        <v>37</v>
      </c>
      <c r="M190" s="121">
        <v>3.5</v>
      </c>
      <c r="N190" s="121">
        <f>M190*H190</f>
        <v>60.844000000000001</v>
      </c>
      <c r="O190" s="121">
        <v>1.7100000000000001E-2</v>
      </c>
      <c r="P190" s="121">
        <f>O190*H190</f>
        <v>0.29726640000000004</v>
      </c>
      <c r="Q190" s="121">
        <v>0</v>
      </c>
      <c r="R190" s="122">
        <f>Q190*H190</f>
        <v>0</v>
      </c>
      <c r="S190" s="25"/>
      <c r="T190" s="25"/>
      <c r="U190" s="25"/>
      <c r="V190" s="25"/>
      <c r="W190" s="25"/>
      <c r="X190" s="25"/>
      <c r="Y190" s="25"/>
      <c r="Z190" s="25"/>
      <c r="AA190" s="25"/>
      <c r="AB190" s="25"/>
      <c r="AC190" s="25"/>
      <c r="AP190" s="123" t="s">
        <v>214</v>
      </c>
      <c r="AR190" s="123" t="s">
        <v>145</v>
      </c>
      <c r="AS190" s="123" t="s">
        <v>67</v>
      </c>
      <c r="AW190" s="14" t="s">
        <v>144</v>
      </c>
      <c r="BC190" s="124" t="e">
        <f>IF(L190="základní",#REF!,0)</f>
        <v>#REF!</v>
      </c>
      <c r="BD190" s="124">
        <f>IF(L190="snížená",#REF!,0)</f>
        <v>0</v>
      </c>
      <c r="BE190" s="124">
        <f>IF(L190="zákl. přenesená",#REF!,0)</f>
        <v>0</v>
      </c>
      <c r="BF190" s="124">
        <f>IF(L190="sníž. přenesená",#REF!,0)</f>
        <v>0</v>
      </c>
      <c r="BG190" s="124">
        <f>IF(L190="nulová",#REF!,0)</f>
        <v>0</v>
      </c>
      <c r="BH190" s="14" t="s">
        <v>65</v>
      </c>
      <c r="BI190" s="124" t="e">
        <f>ROUND(#REF!*H190,2)</f>
        <v>#REF!</v>
      </c>
      <c r="BJ190" s="14" t="s">
        <v>214</v>
      </c>
      <c r="BK190" s="123" t="s">
        <v>1846</v>
      </c>
    </row>
    <row r="191" spans="1:63" s="2" customFormat="1" ht="33" customHeight="1" x14ac:dyDescent="0.2">
      <c r="A191" s="25"/>
      <c r="B191" s="112"/>
      <c r="C191" s="113" t="s">
        <v>363</v>
      </c>
      <c r="D191" s="113" t="s">
        <v>145</v>
      </c>
      <c r="E191" s="114" t="s">
        <v>1847</v>
      </c>
      <c r="F191" s="115" t="s">
        <v>1848</v>
      </c>
      <c r="G191" s="116" t="s">
        <v>162</v>
      </c>
      <c r="H191" s="117">
        <v>3.6920000000000002</v>
      </c>
      <c r="I191" s="118"/>
      <c r="J191" s="26"/>
      <c r="K191" s="119" t="s">
        <v>1</v>
      </c>
      <c r="L191" s="120" t="s">
        <v>37</v>
      </c>
      <c r="M191" s="121">
        <v>1.538</v>
      </c>
      <c r="N191" s="121">
        <f>M191*H191</f>
        <v>5.6782960000000005</v>
      </c>
      <c r="O191" s="121">
        <v>2.5739999999999999E-2</v>
      </c>
      <c r="P191" s="121">
        <f>O191*H191</f>
        <v>9.5032080000000005E-2</v>
      </c>
      <c r="Q191" s="121">
        <v>0</v>
      </c>
      <c r="R191" s="122">
        <f>Q191*H191</f>
        <v>0</v>
      </c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5"/>
      <c r="AP191" s="123" t="s">
        <v>214</v>
      </c>
      <c r="AR191" s="123" t="s">
        <v>145</v>
      </c>
      <c r="AS191" s="123" t="s">
        <v>67</v>
      </c>
      <c r="AW191" s="14" t="s">
        <v>144</v>
      </c>
      <c r="BC191" s="124" t="e">
        <f>IF(L191="základní",#REF!,0)</f>
        <v>#REF!</v>
      </c>
      <c r="BD191" s="124">
        <f>IF(L191="snížená",#REF!,0)</f>
        <v>0</v>
      </c>
      <c r="BE191" s="124">
        <f>IF(L191="zákl. přenesená",#REF!,0)</f>
        <v>0</v>
      </c>
      <c r="BF191" s="124">
        <f>IF(L191="sníž. přenesená",#REF!,0)</f>
        <v>0</v>
      </c>
      <c r="BG191" s="124">
        <f>IF(L191="nulová",#REF!,0)</f>
        <v>0</v>
      </c>
      <c r="BH191" s="14" t="s">
        <v>65</v>
      </c>
      <c r="BI191" s="124" t="e">
        <f>ROUND(#REF!*H191,2)</f>
        <v>#REF!</v>
      </c>
      <c r="BJ191" s="14" t="s">
        <v>214</v>
      </c>
      <c r="BK191" s="123" t="s">
        <v>1849</v>
      </c>
    </row>
    <row r="192" spans="1:63" s="2" customFormat="1" ht="16.5" customHeight="1" x14ac:dyDescent="0.2">
      <c r="A192" s="25"/>
      <c r="B192" s="112"/>
      <c r="C192" s="113" t="s">
        <v>367</v>
      </c>
      <c r="D192" s="113" t="s">
        <v>145</v>
      </c>
      <c r="E192" s="114" t="s">
        <v>1850</v>
      </c>
      <c r="F192" s="115" t="s">
        <v>1851</v>
      </c>
      <c r="G192" s="116" t="s">
        <v>178</v>
      </c>
      <c r="H192" s="117">
        <v>17.384</v>
      </c>
      <c r="I192" s="118"/>
      <c r="J192" s="26"/>
      <c r="K192" s="119" t="s">
        <v>1</v>
      </c>
      <c r="L192" s="120" t="s">
        <v>37</v>
      </c>
      <c r="M192" s="121">
        <v>0.23</v>
      </c>
      <c r="N192" s="121">
        <f>M192*H192</f>
        <v>3.9983200000000001</v>
      </c>
      <c r="O192" s="121">
        <v>0</v>
      </c>
      <c r="P192" s="121">
        <f>O192*H192</f>
        <v>0</v>
      </c>
      <c r="Q192" s="121">
        <v>2.75E-2</v>
      </c>
      <c r="R192" s="122">
        <f>Q192*H192</f>
        <v>0.47805999999999998</v>
      </c>
      <c r="S192" s="25"/>
      <c r="T192" s="25"/>
      <c r="U192" s="25"/>
      <c r="V192" s="25"/>
      <c r="W192" s="25"/>
      <c r="X192" s="25"/>
      <c r="Y192" s="25"/>
      <c r="Z192" s="25"/>
      <c r="AA192" s="25"/>
      <c r="AB192" s="25"/>
      <c r="AC192" s="25"/>
      <c r="AP192" s="123" t="s">
        <v>214</v>
      </c>
      <c r="AR192" s="123" t="s">
        <v>145</v>
      </c>
      <c r="AS192" s="123" t="s">
        <v>67</v>
      </c>
      <c r="AW192" s="14" t="s">
        <v>144</v>
      </c>
      <c r="BC192" s="124" t="e">
        <f>IF(L192="základní",#REF!,0)</f>
        <v>#REF!</v>
      </c>
      <c r="BD192" s="124">
        <f>IF(L192="snížená",#REF!,0)</f>
        <v>0</v>
      </c>
      <c r="BE192" s="124">
        <f>IF(L192="zákl. přenesená",#REF!,0)</f>
        <v>0</v>
      </c>
      <c r="BF192" s="124">
        <f>IF(L192="sníž. přenesená",#REF!,0)</f>
        <v>0</v>
      </c>
      <c r="BG192" s="124">
        <f>IF(L192="nulová",#REF!,0)</f>
        <v>0</v>
      </c>
      <c r="BH192" s="14" t="s">
        <v>65</v>
      </c>
      <c r="BI192" s="124" t="e">
        <f>ROUND(#REF!*H192,2)</f>
        <v>#REF!</v>
      </c>
      <c r="BJ192" s="14" t="s">
        <v>214</v>
      </c>
      <c r="BK192" s="123" t="s">
        <v>1852</v>
      </c>
    </row>
    <row r="193" spans="1:63" s="2" customFormat="1" ht="16.5" customHeight="1" x14ac:dyDescent="0.2">
      <c r="A193" s="25"/>
      <c r="B193" s="112"/>
      <c r="C193" s="113" t="s">
        <v>371</v>
      </c>
      <c r="D193" s="113" t="s">
        <v>145</v>
      </c>
      <c r="E193" s="114" t="s">
        <v>1853</v>
      </c>
      <c r="F193" s="115" t="s">
        <v>1854</v>
      </c>
      <c r="G193" s="116" t="s">
        <v>162</v>
      </c>
      <c r="H193" s="117">
        <v>3.6920000000000002</v>
      </c>
      <c r="I193" s="118"/>
      <c r="J193" s="26"/>
      <c r="K193" s="119" t="s">
        <v>1</v>
      </c>
      <c r="L193" s="120" t="s">
        <v>37</v>
      </c>
      <c r="M193" s="121">
        <v>0.35</v>
      </c>
      <c r="N193" s="121">
        <f>M193*H193</f>
        <v>1.2922</v>
      </c>
      <c r="O193" s="121">
        <v>0</v>
      </c>
      <c r="P193" s="121">
        <f>O193*H193</f>
        <v>0</v>
      </c>
      <c r="Q193" s="121">
        <v>4.2099999999999999E-2</v>
      </c>
      <c r="R193" s="122">
        <f>Q193*H193</f>
        <v>0.15543319999999999</v>
      </c>
      <c r="S193" s="25"/>
      <c r="T193" s="25"/>
      <c r="U193" s="25"/>
      <c r="V193" s="25"/>
      <c r="W193" s="25"/>
      <c r="X193" s="25"/>
      <c r="Y193" s="25"/>
      <c r="Z193" s="25"/>
      <c r="AA193" s="25"/>
      <c r="AB193" s="25"/>
      <c r="AC193" s="25"/>
      <c r="AP193" s="123" t="s">
        <v>214</v>
      </c>
      <c r="AR193" s="123" t="s">
        <v>145</v>
      </c>
      <c r="AS193" s="123" t="s">
        <v>67</v>
      </c>
      <c r="AW193" s="14" t="s">
        <v>144</v>
      </c>
      <c r="BC193" s="124" t="e">
        <f>IF(L193="základní",#REF!,0)</f>
        <v>#REF!</v>
      </c>
      <c r="BD193" s="124">
        <f>IF(L193="snížená",#REF!,0)</f>
        <v>0</v>
      </c>
      <c r="BE193" s="124">
        <f>IF(L193="zákl. přenesená",#REF!,0)</f>
        <v>0</v>
      </c>
      <c r="BF193" s="124">
        <f>IF(L193="sníž. přenesená",#REF!,0)</f>
        <v>0</v>
      </c>
      <c r="BG193" s="124">
        <f>IF(L193="nulová",#REF!,0)</f>
        <v>0</v>
      </c>
      <c r="BH193" s="14" t="s">
        <v>65</v>
      </c>
      <c r="BI193" s="124" t="e">
        <f>ROUND(#REF!*H193,2)</f>
        <v>#REF!</v>
      </c>
      <c r="BJ193" s="14" t="s">
        <v>214</v>
      </c>
      <c r="BK193" s="123" t="s">
        <v>1855</v>
      </c>
    </row>
    <row r="194" spans="1:63" s="2" customFormat="1" ht="24.2" customHeight="1" x14ac:dyDescent="0.2">
      <c r="A194" s="25"/>
      <c r="B194" s="112"/>
      <c r="C194" s="113" t="s">
        <v>375</v>
      </c>
      <c r="D194" s="113" t="s">
        <v>145</v>
      </c>
      <c r="E194" s="114" t="s">
        <v>1856</v>
      </c>
      <c r="F194" s="115" t="s">
        <v>1857</v>
      </c>
      <c r="G194" s="116" t="s">
        <v>339</v>
      </c>
      <c r="H194" s="117">
        <v>856.61400000000003</v>
      </c>
      <c r="I194" s="118"/>
      <c r="J194" s="26"/>
      <c r="K194" s="119" t="s">
        <v>1</v>
      </c>
      <c r="L194" s="120" t="s">
        <v>37</v>
      </c>
      <c r="M194" s="121">
        <v>0</v>
      </c>
      <c r="N194" s="121">
        <f>M194*H194</f>
        <v>0</v>
      </c>
      <c r="O194" s="121">
        <v>0</v>
      </c>
      <c r="P194" s="121">
        <f>O194*H194</f>
        <v>0</v>
      </c>
      <c r="Q194" s="121">
        <v>0</v>
      </c>
      <c r="R194" s="122">
        <f>Q194*H194</f>
        <v>0</v>
      </c>
      <c r="S194" s="25"/>
      <c r="T194" s="25"/>
      <c r="U194" s="25"/>
      <c r="V194" s="25"/>
      <c r="W194" s="25"/>
      <c r="X194" s="25"/>
      <c r="Y194" s="25"/>
      <c r="Z194" s="25"/>
      <c r="AA194" s="25"/>
      <c r="AB194" s="25"/>
      <c r="AC194" s="25"/>
      <c r="AP194" s="123" t="s">
        <v>214</v>
      </c>
      <c r="AR194" s="123" t="s">
        <v>145</v>
      </c>
      <c r="AS194" s="123" t="s">
        <v>67</v>
      </c>
      <c r="AW194" s="14" t="s">
        <v>144</v>
      </c>
      <c r="BC194" s="124" t="e">
        <f>IF(L194="základní",#REF!,0)</f>
        <v>#REF!</v>
      </c>
      <c r="BD194" s="124">
        <f>IF(L194="snížená",#REF!,0)</f>
        <v>0</v>
      </c>
      <c r="BE194" s="124">
        <f>IF(L194="zákl. přenesená",#REF!,0)</f>
        <v>0</v>
      </c>
      <c r="BF194" s="124">
        <f>IF(L194="sníž. přenesená",#REF!,0)</f>
        <v>0</v>
      </c>
      <c r="BG194" s="124">
        <f>IF(L194="nulová",#REF!,0)</f>
        <v>0</v>
      </c>
      <c r="BH194" s="14" t="s">
        <v>65</v>
      </c>
      <c r="BI194" s="124" t="e">
        <f>ROUND(#REF!*H194,2)</f>
        <v>#REF!</v>
      </c>
      <c r="BJ194" s="14" t="s">
        <v>214</v>
      </c>
      <c r="BK194" s="123" t="s">
        <v>1858</v>
      </c>
    </row>
    <row r="195" spans="1:63" s="12" customFormat="1" ht="22.9" customHeight="1" x14ac:dyDescent="0.2">
      <c r="B195" s="103"/>
      <c r="D195" s="104" t="s">
        <v>56</v>
      </c>
      <c r="E195" s="125" t="s">
        <v>950</v>
      </c>
      <c r="F195" s="125" t="s">
        <v>951</v>
      </c>
      <c r="J195" s="103"/>
      <c r="K195" s="106"/>
      <c r="L195" s="107"/>
      <c r="M195" s="107"/>
      <c r="N195" s="108">
        <f>SUM(N196:N200)</f>
        <v>7.6744919999999999</v>
      </c>
      <c r="O195" s="107"/>
      <c r="P195" s="108">
        <f>SUM(P196:P200)</f>
        <v>7.5327000000000005E-2</v>
      </c>
      <c r="Q195" s="107"/>
      <c r="R195" s="109">
        <f>SUM(R196:R200)</f>
        <v>0.10634400000000001</v>
      </c>
      <c r="AP195" s="104" t="s">
        <v>67</v>
      </c>
      <c r="AR195" s="110" t="s">
        <v>56</v>
      </c>
      <c r="AS195" s="110" t="s">
        <v>65</v>
      </c>
      <c r="AW195" s="104" t="s">
        <v>144</v>
      </c>
      <c r="BI195" s="111" t="e">
        <f>SUM(BI196:BI200)</f>
        <v>#REF!</v>
      </c>
    </row>
    <row r="196" spans="1:63" s="2" customFormat="1" ht="24.2" customHeight="1" x14ac:dyDescent="0.2">
      <c r="A196" s="25"/>
      <c r="B196" s="112"/>
      <c r="C196" s="113" t="s">
        <v>379</v>
      </c>
      <c r="D196" s="113" t="s">
        <v>145</v>
      </c>
      <c r="E196" s="114" t="s">
        <v>1859</v>
      </c>
      <c r="F196" s="115" t="s">
        <v>1860</v>
      </c>
      <c r="G196" s="116" t="s">
        <v>162</v>
      </c>
      <c r="H196" s="117">
        <v>4.431</v>
      </c>
      <c r="I196" s="118"/>
      <c r="J196" s="26"/>
      <c r="K196" s="119" t="s">
        <v>1</v>
      </c>
      <c r="L196" s="120" t="s">
        <v>37</v>
      </c>
      <c r="M196" s="121">
        <v>0.05</v>
      </c>
      <c r="N196" s="121">
        <f>M196*H196</f>
        <v>0.22155000000000002</v>
      </c>
      <c r="O196" s="121">
        <v>0</v>
      </c>
      <c r="P196" s="121">
        <f>O196*H196</f>
        <v>0</v>
      </c>
      <c r="Q196" s="121">
        <v>2.4E-2</v>
      </c>
      <c r="R196" s="122">
        <f>Q196*H196</f>
        <v>0.10634400000000001</v>
      </c>
      <c r="S196" s="25"/>
      <c r="T196" s="25"/>
      <c r="U196" s="25"/>
      <c r="V196" s="25"/>
      <c r="W196" s="25"/>
      <c r="X196" s="25"/>
      <c r="Y196" s="25"/>
      <c r="Z196" s="25"/>
      <c r="AA196" s="25"/>
      <c r="AB196" s="25"/>
      <c r="AC196" s="25"/>
      <c r="AP196" s="123" t="s">
        <v>214</v>
      </c>
      <c r="AR196" s="123" t="s">
        <v>145</v>
      </c>
      <c r="AS196" s="123" t="s">
        <v>67</v>
      </c>
      <c r="AW196" s="14" t="s">
        <v>144</v>
      </c>
      <c r="BC196" s="124" t="e">
        <f>IF(L196="základní",#REF!,0)</f>
        <v>#REF!</v>
      </c>
      <c r="BD196" s="124">
        <f>IF(L196="snížená",#REF!,0)</f>
        <v>0</v>
      </c>
      <c r="BE196" s="124">
        <f>IF(L196="zákl. přenesená",#REF!,0)</f>
        <v>0</v>
      </c>
      <c r="BF196" s="124">
        <f>IF(L196="sníž. přenesená",#REF!,0)</f>
        <v>0</v>
      </c>
      <c r="BG196" s="124">
        <f>IF(L196="nulová",#REF!,0)</f>
        <v>0</v>
      </c>
      <c r="BH196" s="14" t="s">
        <v>65</v>
      </c>
      <c r="BI196" s="124" t="e">
        <f>ROUND(#REF!*H196,2)</f>
        <v>#REF!</v>
      </c>
      <c r="BJ196" s="14" t="s">
        <v>214</v>
      </c>
      <c r="BK196" s="123" t="s">
        <v>1861</v>
      </c>
    </row>
    <row r="197" spans="1:63" s="2" customFormat="1" ht="33" customHeight="1" x14ac:dyDescent="0.2">
      <c r="A197" s="25"/>
      <c r="B197" s="112"/>
      <c r="C197" s="113" t="s">
        <v>383</v>
      </c>
      <c r="D197" s="113" t="s">
        <v>145</v>
      </c>
      <c r="E197" s="114" t="s">
        <v>1862</v>
      </c>
      <c r="F197" s="115" t="s">
        <v>1863</v>
      </c>
      <c r="G197" s="116" t="s">
        <v>162</v>
      </c>
      <c r="H197" s="117">
        <v>4.431</v>
      </c>
      <c r="I197" s="118"/>
      <c r="J197" s="26"/>
      <c r="K197" s="119" t="s">
        <v>1</v>
      </c>
      <c r="L197" s="120" t="s">
        <v>37</v>
      </c>
      <c r="M197" s="121">
        <v>1.6819999999999999</v>
      </c>
      <c r="N197" s="121">
        <f>M197*H197</f>
        <v>7.4529420000000002</v>
      </c>
      <c r="O197" s="121">
        <v>0</v>
      </c>
      <c r="P197" s="121">
        <f>O197*H197</f>
        <v>0</v>
      </c>
      <c r="Q197" s="121">
        <v>0</v>
      </c>
      <c r="R197" s="122">
        <f>Q197*H197</f>
        <v>0</v>
      </c>
      <c r="S197" s="25"/>
      <c r="T197" s="25"/>
      <c r="U197" s="25"/>
      <c r="V197" s="25"/>
      <c r="W197" s="25"/>
      <c r="X197" s="25"/>
      <c r="Y197" s="25"/>
      <c r="Z197" s="25"/>
      <c r="AA197" s="25"/>
      <c r="AB197" s="25"/>
      <c r="AC197" s="25"/>
      <c r="AP197" s="123" t="s">
        <v>214</v>
      </c>
      <c r="AR197" s="123" t="s">
        <v>145</v>
      </c>
      <c r="AS197" s="123" t="s">
        <v>67</v>
      </c>
      <c r="AW197" s="14" t="s">
        <v>144</v>
      </c>
      <c r="BC197" s="124" t="e">
        <f>IF(L197="základní",#REF!,0)</f>
        <v>#REF!</v>
      </c>
      <c r="BD197" s="124">
        <f>IF(L197="snížená",#REF!,0)</f>
        <v>0</v>
      </c>
      <c r="BE197" s="124">
        <f>IF(L197="zákl. přenesená",#REF!,0)</f>
        <v>0</v>
      </c>
      <c r="BF197" s="124">
        <f>IF(L197="sníž. přenesená",#REF!,0)</f>
        <v>0</v>
      </c>
      <c r="BG197" s="124">
        <f>IF(L197="nulová",#REF!,0)</f>
        <v>0</v>
      </c>
      <c r="BH197" s="14" t="s">
        <v>65</v>
      </c>
      <c r="BI197" s="124" t="e">
        <f>ROUND(#REF!*H197,2)</f>
        <v>#REF!</v>
      </c>
      <c r="BJ197" s="14" t="s">
        <v>214</v>
      </c>
      <c r="BK197" s="123" t="s">
        <v>1864</v>
      </c>
    </row>
    <row r="198" spans="1:63" s="2" customFormat="1" ht="24.2" customHeight="1" x14ac:dyDescent="0.2">
      <c r="A198" s="25"/>
      <c r="B198" s="112"/>
      <c r="C198" s="126" t="s">
        <v>387</v>
      </c>
      <c r="D198" s="126" t="s">
        <v>242</v>
      </c>
      <c r="E198" s="127" t="s">
        <v>1865</v>
      </c>
      <c r="F198" s="128" t="s">
        <v>1866</v>
      </c>
      <c r="G198" s="129" t="s">
        <v>162</v>
      </c>
      <c r="H198" s="130">
        <v>4.431</v>
      </c>
      <c r="I198" s="131"/>
      <c r="J198" s="132"/>
      <c r="K198" s="133" t="s">
        <v>1</v>
      </c>
      <c r="L198" s="134" t="s">
        <v>37</v>
      </c>
      <c r="M198" s="121">
        <v>0</v>
      </c>
      <c r="N198" s="121">
        <f>M198*H198</f>
        <v>0</v>
      </c>
      <c r="O198" s="121">
        <v>1.6E-2</v>
      </c>
      <c r="P198" s="121">
        <f>O198*H198</f>
        <v>7.0896000000000001E-2</v>
      </c>
      <c r="Q198" s="121">
        <v>0</v>
      </c>
      <c r="R198" s="122">
        <f>Q198*H198</f>
        <v>0</v>
      </c>
      <c r="S198" s="25"/>
      <c r="T198" s="25"/>
      <c r="U198" s="25"/>
      <c r="V198" s="25"/>
      <c r="W198" s="25"/>
      <c r="X198" s="25"/>
      <c r="Y198" s="25"/>
      <c r="Z198" s="25"/>
      <c r="AA198" s="25"/>
      <c r="AB198" s="25"/>
      <c r="AC198" s="25"/>
      <c r="AP198" s="123" t="s">
        <v>267</v>
      </c>
      <c r="AR198" s="123" t="s">
        <v>242</v>
      </c>
      <c r="AS198" s="123" t="s">
        <v>67</v>
      </c>
      <c r="AW198" s="14" t="s">
        <v>144</v>
      </c>
      <c r="BC198" s="124" t="e">
        <f>IF(L198="základní",#REF!,0)</f>
        <v>#REF!</v>
      </c>
      <c r="BD198" s="124">
        <f>IF(L198="snížená",#REF!,0)</f>
        <v>0</v>
      </c>
      <c r="BE198" s="124">
        <f>IF(L198="zákl. přenesená",#REF!,0)</f>
        <v>0</v>
      </c>
      <c r="BF198" s="124">
        <f>IF(L198="sníž. přenesená",#REF!,0)</f>
        <v>0</v>
      </c>
      <c r="BG198" s="124">
        <f>IF(L198="nulová",#REF!,0)</f>
        <v>0</v>
      </c>
      <c r="BH198" s="14" t="s">
        <v>65</v>
      </c>
      <c r="BI198" s="124" t="e">
        <f>ROUND(#REF!*H198,2)</f>
        <v>#REF!</v>
      </c>
      <c r="BJ198" s="14" t="s">
        <v>214</v>
      </c>
      <c r="BK198" s="123" t="s">
        <v>1867</v>
      </c>
    </row>
    <row r="199" spans="1:63" s="2" customFormat="1" ht="16.5" customHeight="1" x14ac:dyDescent="0.2">
      <c r="A199" s="25"/>
      <c r="B199" s="112"/>
      <c r="C199" s="126" t="s">
        <v>391</v>
      </c>
      <c r="D199" s="126" t="s">
        <v>242</v>
      </c>
      <c r="E199" s="127" t="s">
        <v>1868</v>
      </c>
      <c r="F199" s="128" t="s">
        <v>1869</v>
      </c>
      <c r="G199" s="129" t="s">
        <v>162</v>
      </c>
      <c r="H199" s="130">
        <v>8.8620000000000001</v>
      </c>
      <c r="I199" s="131"/>
      <c r="J199" s="132"/>
      <c r="K199" s="133" t="s">
        <v>1</v>
      </c>
      <c r="L199" s="134" t="s">
        <v>37</v>
      </c>
      <c r="M199" s="121">
        <v>0</v>
      </c>
      <c r="N199" s="121">
        <f>M199*H199</f>
        <v>0</v>
      </c>
      <c r="O199" s="121">
        <v>5.0000000000000001E-4</v>
      </c>
      <c r="P199" s="121">
        <f>O199*H199</f>
        <v>4.431E-3</v>
      </c>
      <c r="Q199" s="121">
        <v>0</v>
      </c>
      <c r="R199" s="122">
        <f>Q199*H199</f>
        <v>0</v>
      </c>
      <c r="S199" s="25"/>
      <c r="T199" s="25"/>
      <c r="U199" s="25"/>
      <c r="V199" s="25"/>
      <c r="W199" s="25"/>
      <c r="X199" s="25"/>
      <c r="Y199" s="25"/>
      <c r="Z199" s="25"/>
      <c r="AA199" s="25"/>
      <c r="AB199" s="25"/>
      <c r="AC199" s="25"/>
      <c r="AP199" s="123" t="s">
        <v>267</v>
      </c>
      <c r="AR199" s="123" t="s">
        <v>242</v>
      </c>
      <c r="AS199" s="123" t="s">
        <v>67</v>
      </c>
      <c r="AW199" s="14" t="s">
        <v>144</v>
      </c>
      <c r="BC199" s="124" t="e">
        <f>IF(L199="základní",#REF!,0)</f>
        <v>#REF!</v>
      </c>
      <c r="BD199" s="124">
        <f>IF(L199="snížená",#REF!,0)</f>
        <v>0</v>
      </c>
      <c r="BE199" s="124">
        <f>IF(L199="zákl. přenesená",#REF!,0)</f>
        <v>0</v>
      </c>
      <c r="BF199" s="124">
        <f>IF(L199="sníž. přenesená",#REF!,0)</f>
        <v>0</v>
      </c>
      <c r="BG199" s="124">
        <f>IF(L199="nulová",#REF!,0)</f>
        <v>0</v>
      </c>
      <c r="BH199" s="14" t="s">
        <v>65</v>
      </c>
      <c r="BI199" s="124" t="e">
        <f>ROUND(#REF!*H199,2)</f>
        <v>#REF!</v>
      </c>
      <c r="BJ199" s="14" t="s">
        <v>214</v>
      </c>
      <c r="BK199" s="123" t="s">
        <v>1870</v>
      </c>
    </row>
    <row r="200" spans="1:63" s="2" customFormat="1" ht="24.2" customHeight="1" x14ac:dyDescent="0.2">
      <c r="A200" s="25"/>
      <c r="B200" s="112"/>
      <c r="C200" s="113" t="s">
        <v>395</v>
      </c>
      <c r="D200" s="113" t="s">
        <v>145</v>
      </c>
      <c r="E200" s="114" t="s">
        <v>1871</v>
      </c>
      <c r="F200" s="115" t="s">
        <v>1872</v>
      </c>
      <c r="G200" s="116" t="s">
        <v>339</v>
      </c>
      <c r="H200" s="117">
        <v>152.37299999999999</v>
      </c>
      <c r="I200" s="118"/>
      <c r="J200" s="26"/>
      <c r="K200" s="119" t="s">
        <v>1</v>
      </c>
      <c r="L200" s="120" t="s">
        <v>37</v>
      </c>
      <c r="M200" s="121">
        <v>0</v>
      </c>
      <c r="N200" s="121">
        <f>M200*H200</f>
        <v>0</v>
      </c>
      <c r="O200" s="121">
        <v>0</v>
      </c>
      <c r="P200" s="121">
        <f>O200*H200</f>
        <v>0</v>
      </c>
      <c r="Q200" s="121">
        <v>0</v>
      </c>
      <c r="R200" s="122">
        <f>Q200*H200</f>
        <v>0</v>
      </c>
      <c r="S200" s="25"/>
      <c r="T200" s="25"/>
      <c r="U200" s="25"/>
      <c r="V200" s="25"/>
      <c r="W200" s="25"/>
      <c r="X200" s="25"/>
      <c r="Y200" s="25"/>
      <c r="Z200" s="25"/>
      <c r="AA200" s="25"/>
      <c r="AB200" s="25"/>
      <c r="AC200" s="25"/>
      <c r="AP200" s="123" t="s">
        <v>214</v>
      </c>
      <c r="AR200" s="123" t="s">
        <v>145</v>
      </c>
      <c r="AS200" s="123" t="s">
        <v>67</v>
      </c>
      <c r="AW200" s="14" t="s">
        <v>144</v>
      </c>
      <c r="BC200" s="124" t="e">
        <f>IF(L200="základní",#REF!,0)</f>
        <v>#REF!</v>
      </c>
      <c r="BD200" s="124">
        <f>IF(L200="snížená",#REF!,0)</f>
        <v>0</v>
      </c>
      <c r="BE200" s="124">
        <f>IF(L200="zákl. přenesená",#REF!,0)</f>
        <v>0</v>
      </c>
      <c r="BF200" s="124">
        <f>IF(L200="sníž. přenesená",#REF!,0)</f>
        <v>0</v>
      </c>
      <c r="BG200" s="124">
        <f>IF(L200="nulová",#REF!,0)</f>
        <v>0</v>
      </c>
      <c r="BH200" s="14" t="s">
        <v>65</v>
      </c>
      <c r="BI200" s="124" t="e">
        <f>ROUND(#REF!*H200,2)</f>
        <v>#REF!</v>
      </c>
      <c r="BJ200" s="14" t="s">
        <v>214</v>
      </c>
      <c r="BK200" s="123" t="s">
        <v>1873</v>
      </c>
    </row>
    <row r="201" spans="1:63" s="12" customFormat="1" ht="22.9" customHeight="1" x14ac:dyDescent="0.2">
      <c r="B201" s="103"/>
      <c r="D201" s="104" t="s">
        <v>56</v>
      </c>
      <c r="E201" s="125" t="s">
        <v>489</v>
      </c>
      <c r="F201" s="125" t="s">
        <v>490</v>
      </c>
      <c r="J201" s="103"/>
      <c r="K201" s="106"/>
      <c r="L201" s="107"/>
      <c r="M201" s="107"/>
      <c r="N201" s="108">
        <f>SUM(N202:N208)</f>
        <v>5.4575149999999999</v>
      </c>
      <c r="O201" s="107"/>
      <c r="P201" s="108">
        <f>SUM(P202:P208)</f>
        <v>6.7570499999999988E-3</v>
      </c>
      <c r="Q201" s="107"/>
      <c r="R201" s="109">
        <f>SUM(R202:R208)</f>
        <v>1.477E-2</v>
      </c>
      <c r="AP201" s="104" t="s">
        <v>67</v>
      </c>
      <c r="AR201" s="110" t="s">
        <v>56</v>
      </c>
      <c r="AS201" s="110" t="s">
        <v>65</v>
      </c>
      <c r="AW201" s="104" t="s">
        <v>144</v>
      </c>
      <c r="BI201" s="111" t="e">
        <f>SUM(BI202:BI208)</f>
        <v>#REF!</v>
      </c>
    </row>
    <row r="202" spans="1:63" s="2" customFormat="1" ht="24.2" customHeight="1" x14ac:dyDescent="0.2">
      <c r="A202" s="25"/>
      <c r="B202" s="112"/>
      <c r="C202" s="113" t="s">
        <v>399</v>
      </c>
      <c r="D202" s="113" t="s">
        <v>145</v>
      </c>
      <c r="E202" s="114" t="s">
        <v>1874</v>
      </c>
      <c r="F202" s="115" t="s">
        <v>1093</v>
      </c>
      <c r="G202" s="116" t="s">
        <v>162</v>
      </c>
      <c r="H202" s="117">
        <v>4.431</v>
      </c>
      <c r="I202" s="118"/>
      <c r="J202" s="26"/>
      <c r="K202" s="119" t="s">
        <v>1</v>
      </c>
      <c r="L202" s="120" t="s">
        <v>37</v>
      </c>
      <c r="M202" s="121">
        <v>0.86499999999999999</v>
      </c>
      <c r="N202" s="121">
        <f t="shared" ref="N202:N208" si="3">M202*H202</f>
        <v>3.8328150000000001</v>
      </c>
      <c r="O202" s="121">
        <v>0</v>
      </c>
      <c r="P202" s="121">
        <f t="shared" ref="P202:P208" si="4">O202*H202</f>
        <v>0</v>
      </c>
      <c r="Q202" s="121">
        <v>0</v>
      </c>
      <c r="R202" s="122">
        <f t="shared" ref="R202:R208" si="5">Q202*H202</f>
        <v>0</v>
      </c>
      <c r="S202" s="25"/>
      <c r="T202" s="25"/>
      <c r="U202" s="25"/>
      <c r="V202" s="25"/>
      <c r="W202" s="25"/>
      <c r="X202" s="25"/>
      <c r="Y202" s="25"/>
      <c r="Z202" s="25"/>
      <c r="AA202" s="25"/>
      <c r="AB202" s="25"/>
      <c r="AC202" s="25"/>
      <c r="AP202" s="123" t="s">
        <v>214</v>
      </c>
      <c r="AR202" s="123" t="s">
        <v>145</v>
      </c>
      <c r="AS202" s="123" t="s">
        <v>67</v>
      </c>
      <c r="AW202" s="14" t="s">
        <v>144</v>
      </c>
      <c r="BC202" s="124" t="e">
        <f>IF(L202="základní",#REF!,0)</f>
        <v>#REF!</v>
      </c>
      <c r="BD202" s="124">
        <f>IF(L202="snížená",#REF!,0)</f>
        <v>0</v>
      </c>
      <c r="BE202" s="124">
        <f>IF(L202="zákl. přenesená",#REF!,0)</f>
        <v>0</v>
      </c>
      <c r="BF202" s="124">
        <f>IF(L202="sníž. přenesená",#REF!,0)</f>
        <v>0</v>
      </c>
      <c r="BG202" s="124">
        <f>IF(L202="nulová",#REF!,0)</f>
        <v>0</v>
      </c>
      <c r="BH202" s="14" t="s">
        <v>65</v>
      </c>
      <c r="BI202" s="124" t="e">
        <f>ROUND(#REF!*H202,2)</f>
        <v>#REF!</v>
      </c>
      <c r="BJ202" s="14" t="s">
        <v>214</v>
      </c>
      <c r="BK202" s="123" t="s">
        <v>1875</v>
      </c>
    </row>
    <row r="203" spans="1:63" s="2" customFormat="1" ht="24.2" customHeight="1" x14ac:dyDescent="0.2">
      <c r="A203" s="25"/>
      <c r="B203" s="112"/>
      <c r="C203" s="126" t="s">
        <v>403</v>
      </c>
      <c r="D203" s="126" t="s">
        <v>242</v>
      </c>
      <c r="E203" s="127" t="s">
        <v>1876</v>
      </c>
      <c r="F203" s="128" t="s">
        <v>1877</v>
      </c>
      <c r="G203" s="129" t="s">
        <v>162</v>
      </c>
      <c r="H203" s="130">
        <v>4.431</v>
      </c>
      <c r="I203" s="131"/>
      <c r="J203" s="132"/>
      <c r="K203" s="133" t="s">
        <v>1</v>
      </c>
      <c r="L203" s="134" t="s">
        <v>37</v>
      </c>
      <c r="M203" s="121">
        <v>0</v>
      </c>
      <c r="N203" s="121">
        <f t="shared" si="3"/>
        <v>0</v>
      </c>
      <c r="O203" s="121">
        <v>1.1999999999999999E-3</v>
      </c>
      <c r="P203" s="121">
        <f t="shared" si="4"/>
        <v>5.3171999999999994E-3</v>
      </c>
      <c r="Q203" s="121">
        <v>0</v>
      </c>
      <c r="R203" s="122">
        <f t="shared" si="5"/>
        <v>0</v>
      </c>
      <c r="S203" s="25"/>
      <c r="T203" s="25"/>
      <c r="U203" s="25"/>
      <c r="V203" s="25"/>
      <c r="W203" s="25"/>
      <c r="X203" s="25"/>
      <c r="Y203" s="25"/>
      <c r="Z203" s="25"/>
      <c r="AA203" s="25"/>
      <c r="AB203" s="25"/>
      <c r="AC203" s="25"/>
      <c r="AP203" s="123" t="s">
        <v>267</v>
      </c>
      <c r="AR203" s="123" t="s">
        <v>242</v>
      </c>
      <c r="AS203" s="123" t="s">
        <v>67</v>
      </c>
      <c r="AW203" s="14" t="s">
        <v>144</v>
      </c>
      <c r="BC203" s="124" t="e">
        <f>IF(L203="základní",#REF!,0)</f>
        <v>#REF!</v>
      </c>
      <c r="BD203" s="124">
        <f>IF(L203="snížená",#REF!,0)</f>
        <v>0</v>
      </c>
      <c r="BE203" s="124">
        <f>IF(L203="zákl. přenesená",#REF!,0)</f>
        <v>0</v>
      </c>
      <c r="BF203" s="124">
        <f>IF(L203="sníž. přenesená",#REF!,0)</f>
        <v>0</v>
      </c>
      <c r="BG203" s="124">
        <f>IF(L203="nulová",#REF!,0)</f>
        <v>0</v>
      </c>
      <c r="BH203" s="14" t="s">
        <v>65</v>
      </c>
      <c r="BI203" s="124" t="e">
        <f>ROUND(#REF!*H203,2)</f>
        <v>#REF!</v>
      </c>
      <c r="BJ203" s="14" t="s">
        <v>214</v>
      </c>
      <c r="BK203" s="123" t="s">
        <v>1878</v>
      </c>
    </row>
    <row r="204" spans="1:63" s="2" customFormat="1" ht="16.5" customHeight="1" x14ac:dyDescent="0.2">
      <c r="A204" s="25"/>
      <c r="B204" s="112"/>
      <c r="C204" s="126" t="s">
        <v>407</v>
      </c>
      <c r="D204" s="126" t="s">
        <v>242</v>
      </c>
      <c r="E204" s="127" t="s">
        <v>1879</v>
      </c>
      <c r="F204" s="128" t="s">
        <v>1880</v>
      </c>
      <c r="G204" s="129" t="s">
        <v>162</v>
      </c>
      <c r="H204" s="130">
        <v>2.2149999999999999</v>
      </c>
      <c r="I204" s="131"/>
      <c r="J204" s="132"/>
      <c r="K204" s="133" t="s">
        <v>1</v>
      </c>
      <c r="L204" s="134" t="s">
        <v>37</v>
      </c>
      <c r="M204" s="121">
        <v>0</v>
      </c>
      <c r="N204" s="121">
        <f t="shared" si="3"/>
        <v>0</v>
      </c>
      <c r="O204" s="121">
        <v>4.4999999999999999E-4</v>
      </c>
      <c r="P204" s="121">
        <f t="shared" si="4"/>
        <v>9.9674999999999981E-4</v>
      </c>
      <c r="Q204" s="121">
        <v>0</v>
      </c>
      <c r="R204" s="122">
        <f t="shared" si="5"/>
        <v>0</v>
      </c>
      <c r="S204" s="25"/>
      <c r="T204" s="25"/>
      <c r="U204" s="25"/>
      <c r="V204" s="25"/>
      <c r="W204" s="25"/>
      <c r="X204" s="25"/>
      <c r="Y204" s="25"/>
      <c r="Z204" s="25"/>
      <c r="AA204" s="25"/>
      <c r="AB204" s="25"/>
      <c r="AC204" s="25"/>
      <c r="AP204" s="123" t="s">
        <v>267</v>
      </c>
      <c r="AR204" s="123" t="s">
        <v>242</v>
      </c>
      <c r="AS204" s="123" t="s">
        <v>67</v>
      </c>
      <c r="AW204" s="14" t="s">
        <v>144</v>
      </c>
      <c r="BC204" s="124" t="e">
        <f>IF(L204="základní",#REF!,0)</f>
        <v>#REF!</v>
      </c>
      <c r="BD204" s="124">
        <f>IF(L204="snížená",#REF!,0)</f>
        <v>0</v>
      </c>
      <c r="BE204" s="124">
        <f>IF(L204="zákl. přenesená",#REF!,0)</f>
        <v>0</v>
      </c>
      <c r="BF204" s="124">
        <f>IF(L204="sníž. přenesená",#REF!,0)</f>
        <v>0</v>
      </c>
      <c r="BG204" s="124">
        <f>IF(L204="nulová",#REF!,0)</f>
        <v>0</v>
      </c>
      <c r="BH204" s="14" t="s">
        <v>65</v>
      </c>
      <c r="BI204" s="124" t="e">
        <f>ROUND(#REF!*H204,2)</f>
        <v>#REF!</v>
      </c>
      <c r="BJ204" s="14" t="s">
        <v>214</v>
      </c>
      <c r="BK204" s="123" t="s">
        <v>1881</v>
      </c>
    </row>
    <row r="205" spans="1:63" s="2" customFormat="1" ht="16.5" customHeight="1" x14ac:dyDescent="0.2">
      <c r="A205" s="25"/>
      <c r="B205" s="112"/>
      <c r="C205" s="126" t="s">
        <v>411</v>
      </c>
      <c r="D205" s="126" t="s">
        <v>242</v>
      </c>
      <c r="E205" s="127" t="s">
        <v>1882</v>
      </c>
      <c r="F205" s="128" t="s">
        <v>1883</v>
      </c>
      <c r="G205" s="129" t="s">
        <v>162</v>
      </c>
      <c r="H205" s="130">
        <v>1.4770000000000001</v>
      </c>
      <c r="I205" s="131"/>
      <c r="J205" s="132"/>
      <c r="K205" s="133" t="s">
        <v>1</v>
      </c>
      <c r="L205" s="134" t="s">
        <v>37</v>
      </c>
      <c r="M205" s="121">
        <v>0</v>
      </c>
      <c r="N205" s="121">
        <f t="shared" si="3"/>
        <v>0</v>
      </c>
      <c r="O205" s="121">
        <v>1.4999999999999999E-4</v>
      </c>
      <c r="P205" s="121">
        <f t="shared" si="4"/>
        <v>2.2154999999999999E-4</v>
      </c>
      <c r="Q205" s="121">
        <v>0</v>
      </c>
      <c r="R205" s="122">
        <f t="shared" si="5"/>
        <v>0</v>
      </c>
      <c r="S205" s="25"/>
      <c r="T205" s="25"/>
      <c r="U205" s="25"/>
      <c r="V205" s="25"/>
      <c r="W205" s="25"/>
      <c r="X205" s="25"/>
      <c r="Y205" s="25"/>
      <c r="Z205" s="25"/>
      <c r="AA205" s="25"/>
      <c r="AB205" s="25"/>
      <c r="AC205" s="25"/>
      <c r="AP205" s="123" t="s">
        <v>267</v>
      </c>
      <c r="AR205" s="123" t="s">
        <v>242</v>
      </c>
      <c r="AS205" s="123" t="s">
        <v>67</v>
      </c>
      <c r="AW205" s="14" t="s">
        <v>144</v>
      </c>
      <c r="BC205" s="124" t="e">
        <f>IF(L205="základní",#REF!,0)</f>
        <v>#REF!</v>
      </c>
      <c r="BD205" s="124">
        <f>IF(L205="snížená",#REF!,0)</f>
        <v>0</v>
      </c>
      <c r="BE205" s="124">
        <f>IF(L205="zákl. přenesená",#REF!,0)</f>
        <v>0</v>
      </c>
      <c r="BF205" s="124">
        <f>IF(L205="sníž. přenesená",#REF!,0)</f>
        <v>0</v>
      </c>
      <c r="BG205" s="124">
        <f>IF(L205="nulová",#REF!,0)</f>
        <v>0</v>
      </c>
      <c r="BH205" s="14" t="s">
        <v>65</v>
      </c>
      <c r="BI205" s="124" t="e">
        <f>ROUND(#REF!*H205,2)</f>
        <v>#REF!</v>
      </c>
      <c r="BJ205" s="14" t="s">
        <v>214</v>
      </c>
      <c r="BK205" s="123" t="s">
        <v>1884</v>
      </c>
    </row>
    <row r="206" spans="1:63" s="2" customFormat="1" ht="16.5" customHeight="1" x14ac:dyDescent="0.2">
      <c r="A206" s="25"/>
      <c r="B206" s="112"/>
      <c r="C206" s="126" t="s">
        <v>415</v>
      </c>
      <c r="D206" s="126" t="s">
        <v>242</v>
      </c>
      <c r="E206" s="127" t="s">
        <v>1885</v>
      </c>
      <c r="F206" s="128" t="s">
        <v>1886</v>
      </c>
      <c r="G206" s="129" t="s">
        <v>162</v>
      </c>
      <c r="H206" s="130">
        <v>1.4770000000000001</v>
      </c>
      <c r="I206" s="131"/>
      <c r="J206" s="132"/>
      <c r="K206" s="133" t="s">
        <v>1</v>
      </c>
      <c r="L206" s="134" t="s">
        <v>37</v>
      </c>
      <c r="M206" s="121">
        <v>0</v>
      </c>
      <c r="N206" s="121">
        <f t="shared" si="3"/>
        <v>0</v>
      </c>
      <c r="O206" s="121">
        <v>1.4999999999999999E-4</v>
      </c>
      <c r="P206" s="121">
        <f t="shared" si="4"/>
        <v>2.2154999999999999E-4</v>
      </c>
      <c r="Q206" s="121">
        <v>0</v>
      </c>
      <c r="R206" s="122">
        <f t="shared" si="5"/>
        <v>0</v>
      </c>
      <c r="S206" s="25"/>
      <c r="T206" s="25"/>
      <c r="U206" s="25"/>
      <c r="V206" s="25"/>
      <c r="W206" s="25"/>
      <c r="X206" s="25"/>
      <c r="Y206" s="25"/>
      <c r="Z206" s="25"/>
      <c r="AA206" s="25"/>
      <c r="AB206" s="25"/>
      <c r="AC206" s="25"/>
      <c r="AP206" s="123" t="s">
        <v>267</v>
      </c>
      <c r="AR206" s="123" t="s">
        <v>242</v>
      </c>
      <c r="AS206" s="123" t="s">
        <v>67</v>
      </c>
      <c r="AW206" s="14" t="s">
        <v>144</v>
      </c>
      <c r="BC206" s="124" t="e">
        <f>IF(L206="základní",#REF!,0)</f>
        <v>#REF!</v>
      </c>
      <c r="BD206" s="124">
        <f>IF(L206="snížená",#REF!,0)</f>
        <v>0</v>
      </c>
      <c r="BE206" s="124">
        <f>IF(L206="zákl. přenesená",#REF!,0)</f>
        <v>0</v>
      </c>
      <c r="BF206" s="124">
        <f>IF(L206="sníž. přenesená",#REF!,0)</f>
        <v>0</v>
      </c>
      <c r="BG206" s="124">
        <f>IF(L206="nulová",#REF!,0)</f>
        <v>0</v>
      </c>
      <c r="BH206" s="14" t="s">
        <v>65</v>
      </c>
      <c r="BI206" s="124" t="e">
        <f>ROUND(#REF!*H206,2)</f>
        <v>#REF!</v>
      </c>
      <c r="BJ206" s="14" t="s">
        <v>214</v>
      </c>
      <c r="BK206" s="123" t="s">
        <v>1887</v>
      </c>
    </row>
    <row r="207" spans="1:63" s="2" customFormat="1" ht="24.2" customHeight="1" x14ac:dyDescent="0.2">
      <c r="A207" s="25"/>
      <c r="B207" s="112"/>
      <c r="C207" s="113" t="s">
        <v>419</v>
      </c>
      <c r="D207" s="113" t="s">
        <v>145</v>
      </c>
      <c r="E207" s="114" t="s">
        <v>1124</v>
      </c>
      <c r="F207" s="115" t="s">
        <v>1125</v>
      </c>
      <c r="G207" s="116" t="s">
        <v>1126</v>
      </c>
      <c r="H207" s="117">
        <v>14.77</v>
      </c>
      <c r="I207" s="118"/>
      <c r="J207" s="26"/>
      <c r="K207" s="119" t="s">
        <v>1</v>
      </c>
      <c r="L207" s="120" t="s">
        <v>37</v>
      </c>
      <c r="M207" s="121">
        <v>0.11</v>
      </c>
      <c r="N207" s="121">
        <f t="shared" si="3"/>
        <v>1.6247</v>
      </c>
      <c r="O207" s="121">
        <v>0</v>
      </c>
      <c r="P207" s="121">
        <f t="shared" si="4"/>
        <v>0</v>
      </c>
      <c r="Q207" s="121">
        <v>1E-3</v>
      </c>
      <c r="R207" s="122">
        <f t="shared" si="5"/>
        <v>1.477E-2</v>
      </c>
      <c r="S207" s="25"/>
      <c r="T207" s="25"/>
      <c r="U207" s="25"/>
      <c r="V207" s="25"/>
      <c r="W207" s="25"/>
      <c r="X207" s="25"/>
      <c r="Y207" s="25"/>
      <c r="Z207" s="25"/>
      <c r="AA207" s="25"/>
      <c r="AB207" s="25"/>
      <c r="AC207" s="25"/>
      <c r="AP207" s="123" t="s">
        <v>214</v>
      </c>
      <c r="AR207" s="123" t="s">
        <v>145</v>
      </c>
      <c r="AS207" s="123" t="s">
        <v>67</v>
      </c>
      <c r="AW207" s="14" t="s">
        <v>144</v>
      </c>
      <c r="BC207" s="124" t="e">
        <f>IF(L207="základní",#REF!,0)</f>
        <v>#REF!</v>
      </c>
      <c r="BD207" s="124">
        <f>IF(L207="snížená",#REF!,0)</f>
        <v>0</v>
      </c>
      <c r="BE207" s="124">
        <f>IF(L207="zákl. přenesená",#REF!,0)</f>
        <v>0</v>
      </c>
      <c r="BF207" s="124">
        <f>IF(L207="sníž. přenesená",#REF!,0)</f>
        <v>0</v>
      </c>
      <c r="BG207" s="124">
        <f>IF(L207="nulová",#REF!,0)</f>
        <v>0</v>
      </c>
      <c r="BH207" s="14" t="s">
        <v>65</v>
      </c>
      <c r="BI207" s="124" t="e">
        <f>ROUND(#REF!*H207,2)</f>
        <v>#REF!</v>
      </c>
      <c r="BJ207" s="14" t="s">
        <v>214</v>
      </c>
      <c r="BK207" s="123" t="s">
        <v>1888</v>
      </c>
    </row>
    <row r="208" spans="1:63" s="2" customFormat="1" ht="24.2" customHeight="1" x14ac:dyDescent="0.2">
      <c r="A208" s="25"/>
      <c r="B208" s="112"/>
      <c r="C208" s="113" t="s">
        <v>423</v>
      </c>
      <c r="D208" s="113" t="s">
        <v>145</v>
      </c>
      <c r="E208" s="114" t="s">
        <v>639</v>
      </c>
      <c r="F208" s="115" t="s">
        <v>640</v>
      </c>
      <c r="G208" s="116" t="s">
        <v>339</v>
      </c>
      <c r="H208" s="117">
        <v>46.192</v>
      </c>
      <c r="I208" s="118"/>
      <c r="J208" s="26"/>
      <c r="K208" s="119" t="s">
        <v>1</v>
      </c>
      <c r="L208" s="120" t="s">
        <v>37</v>
      </c>
      <c r="M208" s="121">
        <v>0</v>
      </c>
      <c r="N208" s="121">
        <f t="shared" si="3"/>
        <v>0</v>
      </c>
      <c r="O208" s="121">
        <v>0</v>
      </c>
      <c r="P208" s="121">
        <f t="shared" si="4"/>
        <v>0</v>
      </c>
      <c r="Q208" s="121">
        <v>0</v>
      </c>
      <c r="R208" s="122">
        <f t="shared" si="5"/>
        <v>0</v>
      </c>
      <c r="S208" s="25"/>
      <c r="T208" s="25"/>
      <c r="U208" s="25"/>
      <c r="V208" s="25"/>
      <c r="W208" s="25"/>
      <c r="X208" s="25"/>
      <c r="Y208" s="25"/>
      <c r="Z208" s="25"/>
      <c r="AA208" s="25"/>
      <c r="AB208" s="25"/>
      <c r="AC208" s="25"/>
      <c r="AP208" s="123" t="s">
        <v>214</v>
      </c>
      <c r="AR208" s="123" t="s">
        <v>145</v>
      </c>
      <c r="AS208" s="123" t="s">
        <v>67</v>
      </c>
      <c r="AW208" s="14" t="s">
        <v>144</v>
      </c>
      <c r="BC208" s="124" t="e">
        <f>IF(L208="základní",#REF!,0)</f>
        <v>#REF!</v>
      </c>
      <c r="BD208" s="124">
        <f>IF(L208="snížená",#REF!,0)</f>
        <v>0</v>
      </c>
      <c r="BE208" s="124">
        <f>IF(L208="zákl. přenesená",#REF!,0)</f>
        <v>0</v>
      </c>
      <c r="BF208" s="124">
        <f>IF(L208="sníž. přenesená",#REF!,0)</f>
        <v>0</v>
      </c>
      <c r="BG208" s="124">
        <f>IF(L208="nulová",#REF!,0)</f>
        <v>0</v>
      </c>
      <c r="BH208" s="14" t="s">
        <v>65</v>
      </c>
      <c r="BI208" s="124" t="e">
        <f>ROUND(#REF!*H208,2)</f>
        <v>#REF!</v>
      </c>
      <c r="BJ208" s="14" t="s">
        <v>214</v>
      </c>
      <c r="BK208" s="123" t="s">
        <v>1889</v>
      </c>
    </row>
    <row r="209" spans="1:63" s="12" customFormat="1" ht="22.9" customHeight="1" x14ac:dyDescent="0.2">
      <c r="B209" s="103"/>
      <c r="D209" s="104" t="s">
        <v>56</v>
      </c>
      <c r="E209" s="125" t="s">
        <v>1890</v>
      </c>
      <c r="F209" s="125" t="s">
        <v>1891</v>
      </c>
      <c r="J209" s="103"/>
      <c r="K209" s="106"/>
      <c r="L209" s="107"/>
      <c r="M209" s="107"/>
      <c r="N209" s="108">
        <f>SUM(N210:N212)</f>
        <v>3.5447039999999999</v>
      </c>
      <c r="O209" s="107"/>
      <c r="P209" s="108">
        <f>SUM(P210:P212)</f>
        <v>4.275876E-2</v>
      </c>
      <c r="Q209" s="107"/>
      <c r="R209" s="109">
        <f>SUM(R210:R212)</f>
        <v>4.8370440000000001E-2</v>
      </c>
      <c r="AP209" s="104" t="s">
        <v>67</v>
      </c>
      <c r="AR209" s="110" t="s">
        <v>56</v>
      </c>
      <c r="AS209" s="110" t="s">
        <v>65</v>
      </c>
      <c r="AW209" s="104" t="s">
        <v>144</v>
      </c>
      <c r="BI209" s="111" t="e">
        <f>SUM(BI210:BI212)</f>
        <v>#REF!</v>
      </c>
    </row>
    <row r="210" spans="1:63" s="2" customFormat="1" ht="24.2" customHeight="1" x14ac:dyDescent="0.2">
      <c r="A210" s="25"/>
      <c r="B210" s="112"/>
      <c r="C210" s="113" t="s">
        <v>427</v>
      </c>
      <c r="D210" s="113" t="s">
        <v>145</v>
      </c>
      <c r="E210" s="114" t="s">
        <v>1892</v>
      </c>
      <c r="F210" s="115" t="s">
        <v>1893</v>
      </c>
      <c r="G210" s="116" t="s">
        <v>162</v>
      </c>
      <c r="H210" s="117">
        <v>36.923999999999999</v>
      </c>
      <c r="I210" s="118"/>
      <c r="J210" s="26"/>
      <c r="K210" s="119" t="s">
        <v>1</v>
      </c>
      <c r="L210" s="120" t="s">
        <v>37</v>
      </c>
      <c r="M210" s="121">
        <v>9.6000000000000002E-2</v>
      </c>
      <c r="N210" s="121">
        <f>M210*H210</f>
        <v>3.5447039999999999</v>
      </c>
      <c r="O210" s="121">
        <v>3.8999999999999999E-4</v>
      </c>
      <c r="P210" s="121">
        <f>O210*H210</f>
        <v>1.4400359999999999E-2</v>
      </c>
      <c r="Q210" s="121">
        <v>1.31E-3</v>
      </c>
      <c r="R210" s="122">
        <f>Q210*H210</f>
        <v>4.8370440000000001E-2</v>
      </c>
      <c r="S210" s="25"/>
      <c r="T210" s="25"/>
      <c r="U210" s="25"/>
      <c r="V210" s="25"/>
      <c r="W210" s="25"/>
      <c r="X210" s="25"/>
      <c r="Y210" s="25"/>
      <c r="Z210" s="25"/>
      <c r="AA210" s="25"/>
      <c r="AB210" s="25"/>
      <c r="AC210" s="25"/>
      <c r="AP210" s="123" t="s">
        <v>214</v>
      </c>
      <c r="AR210" s="123" t="s">
        <v>145</v>
      </c>
      <c r="AS210" s="123" t="s">
        <v>67</v>
      </c>
      <c r="AW210" s="14" t="s">
        <v>144</v>
      </c>
      <c r="BC210" s="124" t="e">
        <f>IF(L210="základní",#REF!,0)</f>
        <v>#REF!</v>
      </c>
      <c r="BD210" s="124">
        <f>IF(L210="snížená",#REF!,0)</f>
        <v>0</v>
      </c>
      <c r="BE210" s="124">
        <f>IF(L210="zákl. přenesená",#REF!,0)</f>
        <v>0</v>
      </c>
      <c r="BF210" s="124">
        <f>IF(L210="sníž. přenesená",#REF!,0)</f>
        <v>0</v>
      </c>
      <c r="BG210" s="124">
        <f>IF(L210="nulová",#REF!,0)</f>
        <v>0</v>
      </c>
      <c r="BH210" s="14" t="s">
        <v>65</v>
      </c>
      <c r="BI210" s="124" t="e">
        <f>ROUND(#REF!*H210,2)</f>
        <v>#REF!</v>
      </c>
      <c r="BJ210" s="14" t="s">
        <v>214</v>
      </c>
      <c r="BK210" s="123" t="s">
        <v>1894</v>
      </c>
    </row>
    <row r="211" spans="1:63" s="2" customFormat="1" ht="37.9" customHeight="1" x14ac:dyDescent="0.2">
      <c r="A211" s="25"/>
      <c r="B211" s="112"/>
      <c r="C211" s="126" t="s">
        <v>431</v>
      </c>
      <c r="D211" s="126" t="s">
        <v>242</v>
      </c>
      <c r="E211" s="127" t="s">
        <v>1895</v>
      </c>
      <c r="F211" s="128" t="s">
        <v>1896</v>
      </c>
      <c r="G211" s="129" t="s">
        <v>178</v>
      </c>
      <c r="H211" s="130">
        <v>1.4770000000000001</v>
      </c>
      <c r="I211" s="131"/>
      <c r="J211" s="132"/>
      <c r="K211" s="133" t="s">
        <v>1</v>
      </c>
      <c r="L211" s="134" t="s">
        <v>37</v>
      </c>
      <c r="M211" s="121">
        <v>0</v>
      </c>
      <c r="N211" s="121">
        <f>M211*H211</f>
        <v>0</v>
      </c>
      <c r="O211" s="121">
        <v>1.9199999999999998E-2</v>
      </c>
      <c r="P211" s="121">
        <f>O211*H211</f>
        <v>2.8358399999999999E-2</v>
      </c>
      <c r="Q211" s="121">
        <v>0</v>
      </c>
      <c r="R211" s="122">
        <f>Q211*H211</f>
        <v>0</v>
      </c>
      <c r="S211" s="25"/>
      <c r="T211" s="25"/>
      <c r="U211" s="25"/>
      <c r="V211" s="25"/>
      <c r="W211" s="25"/>
      <c r="X211" s="25"/>
      <c r="Y211" s="25"/>
      <c r="Z211" s="25"/>
      <c r="AA211" s="25"/>
      <c r="AB211" s="25"/>
      <c r="AC211" s="25"/>
      <c r="AP211" s="123" t="s">
        <v>267</v>
      </c>
      <c r="AR211" s="123" t="s">
        <v>242</v>
      </c>
      <c r="AS211" s="123" t="s">
        <v>67</v>
      </c>
      <c r="AW211" s="14" t="s">
        <v>144</v>
      </c>
      <c r="BC211" s="124" t="e">
        <f>IF(L211="základní",#REF!,0)</f>
        <v>#REF!</v>
      </c>
      <c r="BD211" s="124">
        <f>IF(L211="snížená",#REF!,0)</f>
        <v>0</v>
      </c>
      <c r="BE211" s="124">
        <f>IF(L211="zákl. přenesená",#REF!,0)</f>
        <v>0</v>
      </c>
      <c r="BF211" s="124">
        <f>IF(L211="sníž. přenesená",#REF!,0)</f>
        <v>0</v>
      </c>
      <c r="BG211" s="124">
        <f>IF(L211="nulová",#REF!,0)</f>
        <v>0</v>
      </c>
      <c r="BH211" s="14" t="s">
        <v>65</v>
      </c>
      <c r="BI211" s="124" t="e">
        <f>ROUND(#REF!*H211,2)</f>
        <v>#REF!</v>
      </c>
      <c r="BJ211" s="14" t="s">
        <v>214</v>
      </c>
      <c r="BK211" s="123" t="s">
        <v>1897</v>
      </c>
    </row>
    <row r="212" spans="1:63" s="2" customFormat="1" ht="24.2" customHeight="1" x14ac:dyDescent="0.2">
      <c r="A212" s="25"/>
      <c r="B212" s="112"/>
      <c r="C212" s="113" t="s">
        <v>435</v>
      </c>
      <c r="D212" s="113" t="s">
        <v>145</v>
      </c>
      <c r="E212" s="114" t="s">
        <v>1898</v>
      </c>
      <c r="F212" s="115" t="s">
        <v>1899</v>
      </c>
      <c r="G212" s="116" t="s">
        <v>339</v>
      </c>
      <c r="H212" s="117">
        <v>33.439</v>
      </c>
      <c r="I212" s="118"/>
      <c r="J212" s="26"/>
      <c r="K212" s="119" t="s">
        <v>1</v>
      </c>
      <c r="L212" s="120" t="s">
        <v>37</v>
      </c>
      <c r="M212" s="121">
        <v>0</v>
      </c>
      <c r="N212" s="121">
        <f>M212*H212</f>
        <v>0</v>
      </c>
      <c r="O212" s="121">
        <v>0</v>
      </c>
      <c r="P212" s="121">
        <f>O212*H212</f>
        <v>0</v>
      </c>
      <c r="Q212" s="121">
        <v>0</v>
      </c>
      <c r="R212" s="122">
        <f>Q212*H212</f>
        <v>0</v>
      </c>
      <c r="S212" s="25"/>
      <c r="T212" s="25"/>
      <c r="U212" s="25"/>
      <c r="V212" s="25"/>
      <c r="W212" s="25"/>
      <c r="X212" s="25"/>
      <c r="Y212" s="25"/>
      <c r="Z212" s="25"/>
      <c r="AA212" s="25"/>
      <c r="AB212" s="25"/>
      <c r="AC212" s="25"/>
      <c r="AP212" s="123" t="s">
        <v>214</v>
      </c>
      <c r="AR212" s="123" t="s">
        <v>145</v>
      </c>
      <c r="AS212" s="123" t="s">
        <v>67</v>
      </c>
      <c r="AW212" s="14" t="s">
        <v>144</v>
      </c>
      <c r="BC212" s="124" t="e">
        <f>IF(L212="základní",#REF!,0)</f>
        <v>#REF!</v>
      </c>
      <c r="BD212" s="124">
        <f>IF(L212="snížená",#REF!,0)</f>
        <v>0</v>
      </c>
      <c r="BE212" s="124">
        <f>IF(L212="zákl. přenesená",#REF!,0)</f>
        <v>0</v>
      </c>
      <c r="BF212" s="124">
        <f>IF(L212="sníž. přenesená",#REF!,0)</f>
        <v>0</v>
      </c>
      <c r="BG212" s="124">
        <f>IF(L212="nulová",#REF!,0)</f>
        <v>0</v>
      </c>
      <c r="BH212" s="14" t="s">
        <v>65</v>
      </c>
      <c r="BI212" s="124" t="e">
        <f>ROUND(#REF!*H212,2)</f>
        <v>#REF!</v>
      </c>
      <c r="BJ212" s="14" t="s">
        <v>214</v>
      </c>
      <c r="BK212" s="123" t="s">
        <v>1900</v>
      </c>
    </row>
    <row r="213" spans="1:63" s="12" customFormat="1" ht="22.9" customHeight="1" x14ac:dyDescent="0.2">
      <c r="B213" s="103"/>
      <c r="D213" s="104" t="s">
        <v>56</v>
      </c>
      <c r="E213" s="125" t="s">
        <v>1901</v>
      </c>
      <c r="F213" s="125" t="s">
        <v>1902</v>
      </c>
      <c r="J213" s="103"/>
      <c r="K213" s="106"/>
      <c r="L213" s="107"/>
      <c r="M213" s="107"/>
      <c r="N213" s="108">
        <f>SUM(N214:N216)</f>
        <v>3.6185520000000002</v>
      </c>
      <c r="O213" s="107"/>
      <c r="P213" s="108">
        <f>SUM(P214:P216)</f>
        <v>2.6364240000000001E-2</v>
      </c>
      <c r="Q213" s="107"/>
      <c r="R213" s="109">
        <f>SUM(R214:R216)</f>
        <v>3.286236E-2</v>
      </c>
      <c r="AP213" s="104" t="s">
        <v>67</v>
      </c>
      <c r="AR213" s="110" t="s">
        <v>56</v>
      </c>
      <c r="AS213" s="110" t="s">
        <v>65</v>
      </c>
      <c r="AW213" s="104" t="s">
        <v>144</v>
      </c>
      <c r="BI213" s="111" t="e">
        <f>SUM(BI214:BI216)</f>
        <v>#REF!</v>
      </c>
    </row>
    <row r="214" spans="1:63" s="2" customFormat="1" ht="24.2" customHeight="1" x14ac:dyDescent="0.2">
      <c r="A214" s="25"/>
      <c r="B214" s="112"/>
      <c r="C214" s="113" t="s">
        <v>439</v>
      </c>
      <c r="D214" s="113" t="s">
        <v>145</v>
      </c>
      <c r="E214" s="114" t="s">
        <v>1903</v>
      </c>
      <c r="F214" s="115" t="s">
        <v>1904</v>
      </c>
      <c r="G214" s="116" t="s">
        <v>162</v>
      </c>
      <c r="H214" s="117">
        <v>36.923999999999999</v>
      </c>
      <c r="I214" s="118"/>
      <c r="J214" s="26"/>
      <c r="K214" s="119" t="s">
        <v>1</v>
      </c>
      <c r="L214" s="120" t="s">
        <v>37</v>
      </c>
      <c r="M214" s="121">
        <v>9.8000000000000004E-2</v>
      </c>
      <c r="N214" s="121">
        <f>M214*H214</f>
        <v>3.6185520000000002</v>
      </c>
      <c r="O214" s="121">
        <v>2.1000000000000001E-4</v>
      </c>
      <c r="P214" s="121">
        <f>O214*H214</f>
        <v>7.7540400000000002E-3</v>
      </c>
      <c r="Q214" s="121">
        <v>8.8999999999999995E-4</v>
      </c>
      <c r="R214" s="122">
        <f>Q214*H214</f>
        <v>3.286236E-2</v>
      </c>
      <c r="S214" s="25"/>
      <c r="T214" s="25"/>
      <c r="U214" s="25"/>
      <c r="V214" s="25"/>
      <c r="W214" s="25"/>
      <c r="X214" s="25"/>
      <c r="Y214" s="25"/>
      <c r="Z214" s="25"/>
      <c r="AA214" s="25"/>
      <c r="AB214" s="25"/>
      <c r="AC214" s="25"/>
      <c r="AP214" s="123" t="s">
        <v>214</v>
      </c>
      <c r="AR214" s="123" t="s">
        <v>145</v>
      </c>
      <c r="AS214" s="123" t="s">
        <v>67</v>
      </c>
      <c r="AW214" s="14" t="s">
        <v>144</v>
      </c>
      <c r="BC214" s="124" t="e">
        <f>IF(L214="základní",#REF!,0)</f>
        <v>#REF!</v>
      </c>
      <c r="BD214" s="124">
        <f>IF(L214="snížená",#REF!,0)</f>
        <v>0</v>
      </c>
      <c r="BE214" s="124">
        <f>IF(L214="zákl. přenesená",#REF!,0)</f>
        <v>0</v>
      </c>
      <c r="BF214" s="124">
        <f>IF(L214="sníž. přenesená",#REF!,0)</f>
        <v>0</v>
      </c>
      <c r="BG214" s="124">
        <f>IF(L214="nulová",#REF!,0)</f>
        <v>0</v>
      </c>
      <c r="BH214" s="14" t="s">
        <v>65</v>
      </c>
      <c r="BI214" s="124" t="e">
        <f>ROUND(#REF!*H214,2)</f>
        <v>#REF!</v>
      </c>
      <c r="BJ214" s="14" t="s">
        <v>214</v>
      </c>
      <c r="BK214" s="123" t="s">
        <v>1905</v>
      </c>
    </row>
    <row r="215" spans="1:63" s="2" customFormat="1" ht="16.5" customHeight="1" x14ac:dyDescent="0.2">
      <c r="A215" s="25"/>
      <c r="B215" s="112"/>
      <c r="C215" s="126" t="s">
        <v>443</v>
      </c>
      <c r="D215" s="126" t="s">
        <v>242</v>
      </c>
      <c r="E215" s="127" t="s">
        <v>1906</v>
      </c>
      <c r="F215" s="128" t="s">
        <v>1907</v>
      </c>
      <c r="G215" s="129" t="s">
        <v>178</v>
      </c>
      <c r="H215" s="130">
        <v>1.4770000000000001</v>
      </c>
      <c r="I215" s="131"/>
      <c r="J215" s="132"/>
      <c r="K215" s="133" t="s">
        <v>1</v>
      </c>
      <c r="L215" s="134" t="s">
        <v>37</v>
      </c>
      <c r="M215" s="121">
        <v>0</v>
      </c>
      <c r="N215" s="121">
        <f>M215*H215</f>
        <v>0</v>
      </c>
      <c r="O215" s="121">
        <v>1.26E-2</v>
      </c>
      <c r="P215" s="121">
        <f>O215*H215</f>
        <v>1.86102E-2</v>
      </c>
      <c r="Q215" s="121">
        <v>0</v>
      </c>
      <c r="R215" s="122">
        <f>Q215*H215</f>
        <v>0</v>
      </c>
      <c r="S215" s="25"/>
      <c r="T215" s="25"/>
      <c r="U215" s="25"/>
      <c r="V215" s="25"/>
      <c r="W215" s="25"/>
      <c r="X215" s="25"/>
      <c r="Y215" s="25"/>
      <c r="Z215" s="25"/>
      <c r="AA215" s="25"/>
      <c r="AB215" s="25"/>
      <c r="AC215" s="25"/>
      <c r="AP215" s="123" t="s">
        <v>267</v>
      </c>
      <c r="AR215" s="123" t="s">
        <v>242</v>
      </c>
      <c r="AS215" s="123" t="s">
        <v>67</v>
      </c>
      <c r="AW215" s="14" t="s">
        <v>144</v>
      </c>
      <c r="BC215" s="124" t="e">
        <f>IF(L215="základní",#REF!,0)</f>
        <v>#REF!</v>
      </c>
      <c r="BD215" s="124">
        <f>IF(L215="snížená",#REF!,0)</f>
        <v>0</v>
      </c>
      <c r="BE215" s="124">
        <f>IF(L215="zákl. přenesená",#REF!,0)</f>
        <v>0</v>
      </c>
      <c r="BF215" s="124">
        <f>IF(L215="sníž. přenesená",#REF!,0)</f>
        <v>0</v>
      </c>
      <c r="BG215" s="124">
        <f>IF(L215="nulová",#REF!,0)</f>
        <v>0</v>
      </c>
      <c r="BH215" s="14" t="s">
        <v>65</v>
      </c>
      <c r="BI215" s="124" t="e">
        <f>ROUND(#REF!*H215,2)</f>
        <v>#REF!</v>
      </c>
      <c r="BJ215" s="14" t="s">
        <v>214</v>
      </c>
      <c r="BK215" s="123" t="s">
        <v>1908</v>
      </c>
    </row>
    <row r="216" spans="1:63" s="2" customFormat="1" ht="24.2" customHeight="1" x14ac:dyDescent="0.2">
      <c r="A216" s="25"/>
      <c r="B216" s="112"/>
      <c r="C216" s="113" t="s">
        <v>447</v>
      </c>
      <c r="D216" s="113" t="s">
        <v>145</v>
      </c>
      <c r="E216" s="114" t="s">
        <v>1909</v>
      </c>
      <c r="F216" s="115" t="s">
        <v>1910</v>
      </c>
      <c r="G216" s="116" t="s">
        <v>339</v>
      </c>
      <c r="H216" s="117">
        <v>28.187999999999999</v>
      </c>
      <c r="I216" s="118"/>
      <c r="J216" s="26"/>
      <c r="K216" s="119" t="s">
        <v>1</v>
      </c>
      <c r="L216" s="120" t="s">
        <v>37</v>
      </c>
      <c r="M216" s="121">
        <v>0</v>
      </c>
      <c r="N216" s="121">
        <f>M216*H216</f>
        <v>0</v>
      </c>
      <c r="O216" s="121">
        <v>0</v>
      </c>
      <c r="P216" s="121">
        <f>O216*H216</f>
        <v>0</v>
      </c>
      <c r="Q216" s="121">
        <v>0</v>
      </c>
      <c r="R216" s="122">
        <f>Q216*H216</f>
        <v>0</v>
      </c>
      <c r="S216" s="25"/>
      <c r="T216" s="25"/>
      <c r="U216" s="25"/>
      <c r="V216" s="25"/>
      <c r="W216" s="25"/>
      <c r="X216" s="25"/>
      <c r="Y216" s="25"/>
      <c r="Z216" s="25"/>
      <c r="AA216" s="25"/>
      <c r="AB216" s="25"/>
      <c r="AC216" s="25"/>
      <c r="AP216" s="123" t="s">
        <v>214</v>
      </c>
      <c r="AR216" s="123" t="s">
        <v>145</v>
      </c>
      <c r="AS216" s="123" t="s">
        <v>67</v>
      </c>
      <c r="AW216" s="14" t="s">
        <v>144</v>
      </c>
      <c r="BC216" s="124" t="e">
        <f>IF(L216="základní",#REF!,0)</f>
        <v>#REF!</v>
      </c>
      <c r="BD216" s="124">
        <f>IF(L216="snížená",#REF!,0)</f>
        <v>0</v>
      </c>
      <c r="BE216" s="124">
        <f>IF(L216="zákl. přenesená",#REF!,0)</f>
        <v>0</v>
      </c>
      <c r="BF216" s="124">
        <f>IF(L216="sníž. přenesená",#REF!,0)</f>
        <v>0</v>
      </c>
      <c r="BG216" s="124">
        <f>IF(L216="nulová",#REF!,0)</f>
        <v>0</v>
      </c>
      <c r="BH216" s="14" t="s">
        <v>65</v>
      </c>
      <c r="BI216" s="124" t="e">
        <f>ROUND(#REF!*H216,2)</f>
        <v>#REF!</v>
      </c>
      <c r="BJ216" s="14" t="s">
        <v>214</v>
      </c>
      <c r="BK216" s="123" t="s">
        <v>1911</v>
      </c>
    </row>
    <row r="217" spans="1:63" s="12" customFormat="1" ht="22.9" customHeight="1" x14ac:dyDescent="0.2">
      <c r="B217" s="103"/>
      <c r="D217" s="104" t="s">
        <v>56</v>
      </c>
      <c r="E217" s="125" t="s">
        <v>503</v>
      </c>
      <c r="F217" s="125" t="s">
        <v>1130</v>
      </c>
      <c r="J217" s="103"/>
      <c r="K217" s="106"/>
      <c r="L217" s="107"/>
      <c r="M217" s="107"/>
      <c r="N217" s="108">
        <f>SUM(N218:N219)</f>
        <v>3.9140500000000005</v>
      </c>
      <c r="O217" s="107"/>
      <c r="P217" s="108">
        <f>SUM(P218:P219)</f>
        <v>4.8741000000000001E-3</v>
      </c>
      <c r="Q217" s="107"/>
      <c r="R217" s="109">
        <f>SUM(R218:R219)</f>
        <v>0</v>
      </c>
      <c r="AP217" s="104" t="s">
        <v>67</v>
      </c>
      <c r="AR217" s="110" t="s">
        <v>56</v>
      </c>
      <c r="AS217" s="110" t="s">
        <v>65</v>
      </c>
      <c r="AW217" s="104" t="s">
        <v>144</v>
      </c>
      <c r="BI217" s="111" t="e">
        <f>SUM(BI218:BI219)</f>
        <v>#REF!</v>
      </c>
    </row>
    <row r="218" spans="1:63" s="2" customFormat="1" ht="24.2" customHeight="1" x14ac:dyDescent="0.2">
      <c r="A218" s="25"/>
      <c r="B218" s="112"/>
      <c r="C218" s="113" t="s">
        <v>453</v>
      </c>
      <c r="D218" s="113" t="s">
        <v>145</v>
      </c>
      <c r="E218" s="114" t="s">
        <v>1588</v>
      </c>
      <c r="F218" s="115" t="s">
        <v>1912</v>
      </c>
      <c r="G218" s="116" t="s">
        <v>178</v>
      </c>
      <c r="H218" s="117">
        <v>7.3849999999999998</v>
      </c>
      <c r="I218" s="118"/>
      <c r="J218" s="26"/>
      <c r="K218" s="119" t="s">
        <v>1</v>
      </c>
      <c r="L218" s="120" t="s">
        <v>37</v>
      </c>
      <c r="M218" s="121">
        <v>0.13700000000000001</v>
      </c>
      <c r="N218" s="121">
        <f>M218*H218</f>
        <v>1.0117450000000001</v>
      </c>
      <c r="O218" s="121">
        <v>0</v>
      </c>
      <c r="P218" s="121">
        <f>O218*H218</f>
        <v>0</v>
      </c>
      <c r="Q218" s="121">
        <v>0</v>
      </c>
      <c r="R218" s="122">
        <f>Q218*H218</f>
        <v>0</v>
      </c>
      <c r="S218" s="25"/>
      <c r="T218" s="25"/>
      <c r="U218" s="25"/>
      <c r="V218" s="25"/>
      <c r="W218" s="25"/>
      <c r="X218" s="25"/>
      <c r="Y218" s="25"/>
      <c r="Z218" s="25"/>
      <c r="AA218" s="25"/>
      <c r="AB218" s="25"/>
      <c r="AC218" s="25"/>
      <c r="AP218" s="123" t="s">
        <v>214</v>
      </c>
      <c r="AR218" s="123" t="s">
        <v>145</v>
      </c>
      <c r="AS218" s="123" t="s">
        <v>67</v>
      </c>
      <c r="AW218" s="14" t="s">
        <v>144</v>
      </c>
      <c r="BC218" s="124" t="e">
        <f>IF(L218="základní",#REF!,0)</f>
        <v>#REF!</v>
      </c>
      <c r="BD218" s="124">
        <f>IF(L218="snížená",#REF!,0)</f>
        <v>0</v>
      </c>
      <c r="BE218" s="124">
        <f>IF(L218="zákl. přenesená",#REF!,0)</f>
        <v>0</v>
      </c>
      <c r="BF218" s="124">
        <f>IF(L218="sníž. přenesená",#REF!,0)</f>
        <v>0</v>
      </c>
      <c r="BG218" s="124">
        <f>IF(L218="nulová",#REF!,0)</f>
        <v>0</v>
      </c>
      <c r="BH218" s="14" t="s">
        <v>65</v>
      </c>
      <c r="BI218" s="124" t="e">
        <f>ROUND(#REF!*H218,2)</f>
        <v>#REF!</v>
      </c>
      <c r="BJ218" s="14" t="s">
        <v>214</v>
      </c>
      <c r="BK218" s="123" t="s">
        <v>1913</v>
      </c>
    </row>
    <row r="219" spans="1:63" s="2" customFormat="1" ht="24.2" customHeight="1" x14ac:dyDescent="0.2">
      <c r="A219" s="25"/>
      <c r="B219" s="112"/>
      <c r="C219" s="113" t="s">
        <v>457</v>
      </c>
      <c r="D219" s="113" t="s">
        <v>145</v>
      </c>
      <c r="E219" s="114" t="s">
        <v>1134</v>
      </c>
      <c r="F219" s="115" t="s">
        <v>1135</v>
      </c>
      <c r="G219" s="116" t="s">
        <v>178</v>
      </c>
      <c r="H219" s="117">
        <v>7.3849999999999998</v>
      </c>
      <c r="I219" s="118"/>
      <c r="J219" s="26"/>
      <c r="K219" s="119" t="s">
        <v>1</v>
      </c>
      <c r="L219" s="120" t="s">
        <v>37</v>
      </c>
      <c r="M219" s="121">
        <v>0.39300000000000002</v>
      </c>
      <c r="N219" s="121">
        <f>M219*H219</f>
        <v>2.9023050000000001</v>
      </c>
      <c r="O219" s="121">
        <v>6.6E-4</v>
      </c>
      <c r="P219" s="121">
        <f>O219*H219</f>
        <v>4.8741000000000001E-3</v>
      </c>
      <c r="Q219" s="121">
        <v>0</v>
      </c>
      <c r="R219" s="122">
        <f>Q219*H219</f>
        <v>0</v>
      </c>
      <c r="S219" s="25"/>
      <c r="T219" s="25"/>
      <c r="U219" s="25"/>
      <c r="V219" s="25"/>
      <c r="W219" s="25"/>
      <c r="X219" s="25"/>
      <c r="Y219" s="25"/>
      <c r="Z219" s="25"/>
      <c r="AA219" s="25"/>
      <c r="AB219" s="25"/>
      <c r="AC219" s="25"/>
      <c r="AP219" s="123" t="s">
        <v>214</v>
      </c>
      <c r="AR219" s="123" t="s">
        <v>145</v>
      </c>
      <c r="AS219" s="123" t="s">
        <v>67</v>
      </c>
      <c r="AW219" s="14" t="s">
        <v>144</v>
      </c>
      <c r="BC219" s="124" t="e">
        <f>IF(L219="základní",#REF!,0)</f>
        <v>#REF!</v>
      </c>
      <c r="BD219" s="124">
        <f>IF(L219="snížená",#REF!,0)</f>
        <v>0</v>
      </c>
      <c r="BE219" s="124">
        <f>IF(L219="zákl. přenesená",#REF!,0)</f>
        <v>0</v>
      </c>
      <c r="BF219" s="124">
        <f>IF(L219="sníž. přenesená",#REF!,0)</f>
        <v>0</v>
      </c>
      <c r="BG219" s="124">
        <f>IF(L219="nulová",#REF!,0)</f>
        <v>0</v>
      </c>
      <c r="BH219" s="14" t="s">
        <v>65</v>
      </c>
      <c r="BI219" s="124" t="e">
        <f>ROUND(#REF!*H219,2)</f>
        <v>#REF!</v>
      </c>
      <c r="BJ219" s="14" t="s">
        <v>214</v>
      </c>
      <c r="BK219" s="123" t="s">
        <v>1914</v>
      </c>
    </row>
    <row r="220" spans="1:63" s="12" customFormat="1" ht="22.9" customHeight="1" x14ac:dyDescent="0.2">
      <c r="B220" s="103"/>
      <c r="D220" s="104" t="s">
        <v>56</v>
      </c>
      <c r="E220" s="125" t="s">
        <v>1593</v>
      </c>
      <c r="F220" s="125" t="s">
        <v>1915</v>
      </c>
      <c r="J220" s="103"/>
      <c r="K220" s="106"/>
      <c r="L220" s="107"/>
      <c r="M220" s="107"/>
      <c r="N220" s="108">
        <f>SUM(N221:N224)</f>
        <v>23.167911999999998</v>
      </c>
      <c r="O220" s="107"/>
      <c r="P220" s="108">
        <f>SUM(P221:P224)</f>
        <v>0.13639174000000001</v>
      </c>
      <c r="Q220" s="107"/>
      <c r="R220" s="109">
        <f>SUM(R221:R224)</f>
        <v>2.8959889999999999E-2</v>
      </c>
      <c r="AP220" s="104" t="s">
        <v>67</v>
      </c>
      <c r="AR220" s="110" t="s">
        <v>56</v>
      </c>
      <c r="AS220" s="110" t="s">
        <v>65</v>
      </c>
      <c r="AW220" s="104" t="s">
        <v>144</v>
      </c>
      <c r="BI220" s="111" t="e">
        <f>SUM(BI221:BI224)</f>
        <v>#REF!</v>
      </c>
    </row>
    <row r="221" spans="1:63" s="2" customFormat="1" ht="16.5" customHeight="1" x14ac:dyDescent="0.2">
      <c r="A221" s="25"/>
      <c r="B221" s="112"/>
      <c r="C221" s="113" t="s">
        <v>461</v>
      </c>
      <c r="D221" s="113" t="s">
        <v>145</v>
      </c>
      <c r="E221" s="114" t="s">
        <v>1916</v>
      </c>
      <c r="F221" s="115" t="s">
        <v>1917</v>
      </c>
      <c r="G221" s="116" t="s">
        <v>178</v>
      </c>
      <c r="H221" s="117">
        <v>93.418999999999997</v>
      </c>
      <c r="I221" s="118"/>
      <c r="J221" s="26"/>
      <c r="K221" s="119" t="s">
        <v>1</v>
      </c>
      <c r="L221" s="120" t="s">
        <v>37</v>
      </c>
      <c r="M221" s="121">
        <v>7.3999999999999996E-2</v>
      </c>
      <c r="N221" s="121">
        <f>M221*H221</f>
        <v>6.9130059999999993</v>
      </c>
      <c r="O221" s="121">
        <v>1E-3</v>
      </c>
      <c r="P221" s="121">
        <f>O221*H221</f>
        <v>9.3419000000000002E-2</v>
      </c>
      <c r="Q221" s="121">
        <v>3.1E-4</v>
      </c>
      <c r="R221" s="122">
        <f>Q221*H221</f>
        <v>2.8959889999999999E-2</v>
      </c>
      <c r="S221" s="25"/>
      <c r="T221" s="25"/>
      <c r="U221" s="25"/>
      <c r="V221" s="25"/>
      <c r="W221" s="25"/>
      <c r="X221" s="25"/>
      <c r="Y221" s="25"/>
      <c r="Z221" s="25"/>
      <c r="AA221" s="25"/>
      <c r="AB221" s="25"/>
      <c r="AC221" s="25"/>
      <c r="AP221" s="123" t="s">
        <v>214</v>
      </c>
      <c r="AR221" s="123" t="s">
        <v>145</v>
      </c>
      <c r="AS221" s="123" t="s">
        <v>67</v>
      </c>
      <c r="AW221" s="14" t="s">
        <v>144</v>
      </c>
      <c r="BC221" s="124" t="e">
        <f>IF(L221="základní",#REF!,0)</f>
        <v>#REF!</v>
      </c>
      <c r="BD221" s="124">
        <f>IF(L221="snížená",#REF!,0)</f>
        <v>0</v>
      </c>
      <c r="BE221" s="124">
        <f>IF(L221="zákl. přenesená",#REF!,0)</f>
        <v>0</v>
      </c>
      <c r="BF221" s="124">
        <f>IF(L221="sníž. přenesená",#REF!,0)</f>
        <v>0</v>
      </c>
      <c r="BG221" s="124">
        <f>IF(L221="nulová",#REF!,0)</f>
        <v>0</v>
      </c>
      <c r="BH221" s="14" t="s">
        <v>65</v>
      </c>
      <c r="BI221" s="124" t="e">
        <f>ROUND(#REF!*H221,2)</f>
        <v>#REF!</v>
      </c>
      <c r="BJ221" s="14" t="s">
        <v>214</v>
      </c>
      <c r="BK221" s="123" t="s">
        <v>1918</v>
      </c>
    </row>
    <row r="222" spans="1:63" s="2" customFormat="1" ht="24.2" customHeight="1" x14ac:dyDescent="0.2">
      <c r="A222" s="25"/>
      <c r="B222" s="112"/>
      <c r="C222" s="113" t="s">
        <v>465</v>
      </c>
      <c r="D222" s="113" t="s">
        <v>145</v>
      </c>
      <c r="E222" s="114" t="s">
        <v>1919</v>
      </c>
      <c r="F222" s="115" t="s">
        <v>1920</v>
      </c>
      <c r="G222" s="116" t="s">
        <v>178</v>
      </c>
      <c r="H222" s="117">
        <v>93.418999999999997</v>
      </c>
      <c r="I222" s="118"/>
      <c r="J222" s="26"/>
      <c r="K222" s="119" t="s">
        <v>1</v>
      </c>
      <c r="L222" s="120" t="s">
        <v>37</v>
      </c>
      <c r="M222" s="121">
        <v>3.6999999999999998E-2</v>
      </c>
      <c r="N222" s="121">
        <f>M222*H222</f>
        <v>3.4565029999999997</v>
      </c>
      <c r="O222" s="121">
        <v>0</v>
      </c>
      <c r="P222" s="121">
        <f>O222*H222</f>
        <v>0</v>
      </c>
      <c r="Q222" s="121">
        <v>0</v>
      </c>
      <c r="R222" s="122">
        <f>Q222*H222</f>
        <v>0</v>
      </c>
      <c r="S222" s="25"/>
      <c r="T222" s="25"/>
      <c r="U222" s="25"/>
      <c r="V222" s="25"/>
      <c r="W222" s="25"/>
      <c r="X222" s="25"/>
      <c r="Y222" s="25"/>
      <c r="Z222" s="25"/>
      <c r="AA222" s="25"/>
      <c r="AB222" s="25"/>
      <c r="AC222" s="25"/>
      <c r="AP222" s="123" t="s">
        <v>214</v>
      </c>
      <c r="AR222" s="123" t="s">
        <v>145</v>
      </c>
      <c r="AS222" s="123" t="s">
        <v>67</v>
      </c>
      <c r="AW222" s="14" t="s">
        <v>144</v>
      </c>
      <c r="BC222" s="124" t="e">
        <f>IF(L222="základní",#REF!,0)</f>
        <v>#REF!</v>
      </c>
      <c r="BD222" s="124">
        <f>IF(L222="snížená",#REF!,0)</f>
        <v>0</v>
      </c>
      <c r="BE222" s="124">
        <f>IF(L222="zákl. přenesená",#REF!,0)</f>
        <v>0</v>
      </c>
      <c r="BF222" s="124">
        <f>IF(L222="sníž. přenesená",#REF!,0)</f>
        <v>0</v>
      </c>
      <c r="BG222" s="124">
        <f>IF(L222="nulová",#REF!,0)</f>
        <v>0</v>
      </c>
      <c r="BH222" s="14" t="s">
        <v>65</v>
      </c>
      <c r="BI222" s="124" t="e">
        <f>ROUND(#REF!*H222,2)</f>
        <v>#REF!</v>
      </c>
      <c r="BJ222" s="14" t="s">
        <v>214</v>
      </c>
      <c r="BK222" s="123" t="s">
        <v>1921</v>
      </c>
    </row>
    <row r="223" spans="1:63" s="2" customFormat="1" ht="24.2" customHeight="1" x14ac:dyDescent="0.2">
      <c r="A223" s="25"/>
      <c r="B223" s="112"/>
      <c r="C223" s="113" t="s">
        <v>469</v>
      </c>
      <c r="D223" s="113" t="s">
        <v>145</v>
      </c>
      <c r="E223" s="114" t="s">
        <v>1601</v>
      </c>
      <c r="F223" s="115" t="s">
        <v>1602</v>
      </c>
      <c r="G223" s="116" t="s">
        <v>178</v>
      </c>
      <c r="H223" s="117">
        <v>93.418999999999997</v>
      </c>
      <c r="I223" s="118"/>
      <c r="J223" s="26"/>
      <c r="K223" s="119" t="s">
        <v>1</v>
      </c>
      <c r="L223" s="120" t="s">
        <v>37</v>
      </c>
      <c r="M223" s="121">
        <v>3.3000000000000002E-2</v>
      </c>
      <c r="N223" s="121">
        <f>M223*H223</f>
        <v>3.082827</v>
      </c>
      <c r="O223" s="121">
        <v>2.0000000000000001E-4</v>
      </c>
      <c r="P223" s="121">
        <f>O223*H223</f>
        <v>1.86838E-2</v>
      </c>
      <c r="Q223" s="121">
        <v>0</v>
      </c>
      <c r="R223" s="122">
        <f>Q223*H223</f>
        <v>0</v>
      </c>
      <c r="S223" s="25"/>
      <c r="T223" s="25"/>
      <c r="U223" s="25"/>
      <c r="V223" s="25"/>
      <c r="W223" s="25"/>
      <c r="X223" s="25"/>
      <c r="Y223" s="25"/>
      <c r="Z223" s="25"/>
      <c r="AA223" s="25"/>
      <c r="AB223" s="25"/>
      <c r="AC223" s="25"/>
      <c r="AP223" s="123" t="s">
        <v>214</v>
      </c>
      <c r="AR223" s="123" t="s">
        <v>145</v>
      </c>
      <c r="AS223" s="123" t="s">
        <v>67</v>
      </c>
      <c r="AW223" s="14" t="s">
        <v>144</v>
      </c>
      <c r="BC223" s="124" t="e">
        <f>IF(L223="základní",#REF!,0)</f>
        <v>#REF!</v>
      </c>
      <c r="BD223" s="124">
        <f>IF(L223="snížená",#REF!,0)</f>
        <v>0</v>
      </c>
      <c r="BE223" s="124">
        <f>IF(L223="zákl. přenesená",#REF!,0)</f>
        <v>0</v>
      </c>
      <c r="BF223" s="124">
        <f>IF(L223="sníž. přenesená",#REF!,0)</f>
        <v>0</v>
      </c>
      <c r="BG223" s="124">
        <f>IF(L223="nulová",#REF!,0)</f>
        <v>0</v>
      </c>
      <c r="BH223" s="14" t="s">
        <v>65</v>
      </c>
      <c r="BI223" s="124" t="e">
        <f>ROUND(#REF!*H223,2)</f>
        <v>#REF!</v>
      </c>
      <c r="BJ223" s="14" t="s">
        <v>214</v>
      </c>
      <c r="BK223" s="123" t="s">
        <v>1922</v>
      </c>
    </row>
    <row r="224" spans="1:63" s="2" customFormat="1" ht="33" customHeight="1" x14ac:dyDescent="0.2">
      <c r="A224" s="25"/>
      <c r="B224" s="112"/>
      <c r="C224" s="113" t="s">
        <v>473</v>
      </c>
      <c r="D224" s="113" t="s">
        <v>145</v>
      </c>
      <c r="E224" s="114" t="s">
        <v>1923</v>
      </c>
      <c r="F224" s="115" t="s">
        <v>1924</v>
      </c>
      <c r="G224" s="116" t="s">
        <v>178</v>
      </c>
      <c r="H224" s="117">
        <v>93.418999999999997</v>
      </c>
      <c r="I224" s="118"/>
      <c r="J224" s="26"/>
      <c r="K224" s="135" t="s">
        <v>1</v>
      </c>
      <c r="L224" s="136" t="s">
        <v>37</v>
      </c>
      <c r="M224" s="137">
        <v>0.104</v>
      </c>
      <c r="N224" s="137">
        <f>M224*H224</f>
        <v>9.7155759999999987</v>
      </c>
      <c r="O224" s="137">
        <v>2.5999999999999998E-4</v>
      </c>
      <c r="P224" s="137">
        <f>O224*H224</f>
        <v>2.4288939999999998E-2</v>
      </c>
      <c r="Q224" s="137">
        <v>0</v>
      </c>
      <c r="R224" s="138">
        <f>Q224*H224</f>
        <v>0</v>
      </c>
      <c r="S224" s="25"/>
      <c r="T224" s="25"/>
      <c r="U224" s="25"/>
      <c r="V224" s="25"/>
      <c r="W224" s="25"/>
      <c r="X224" s="25"/>
      <c r="Y224" s="25"/>
      <c r="Z224" s="25"/>
      <c r="AA224" s="25"/>
      <c r="AB224" s="25"/>
      <c r="AC224" s="25"/>
      <c r="AP224" s="123" t="s">
        <v>214</v>
      </c>
      <c r="AR224" s="123" t="s">
        <v>145</v>
      </c>
      <c r="AS224" s="123" t="s">
        <v>67</v>
      </c>
      <c r="AW224" s="14" t="s">
        <v>144</v>
      </c>
      <c r="BC224" s="124" t="e">
        <f>IF(L224="základní",#REF!,0)</f>
        <v>#REF!</v>
      </c>
      <c r="BD224" s="124">
        <f>IF(L224="snížená",#REF!,0)</f>
        <v>0</v>
      </c>
      <c r="BE224" s="124">
        <f>IF(L224="zákl. přenesená",#REF!,0)</f>
        <v>0</v>
      </c>
      <c r="BF224" s="124">
        <f>IF(L224="sníž. přenesená",#REF!,0)</f>
        <v>0</v>
      </c>
      <c r="BG224" s="124">
        <f>IF(L224="nulová",#REF!,0)</f>
        <v>0</v>
      </c>
      <c r="BH224" s="14" t="s">
        <v>65</v>
      </c>
      <c r="BI224" s="124" t="e">
        <f>ROUND(#REF!*H224,2)</f>
        <v>#REF!</v>
      </c>
      <c r="BJ224" s="14" t="s">
        <v>214</v>
      </c>
      <c r="BK224" s="123" t="s">
        <v>1925</v>
      </c>
    </row>
    <row r="225" spans="1:29" s="2" customFormat="1" ht="6.95" customHeight="1" x14ac:dyDescent="0.2">
      <c r="A225" s="25"/>
      <c r="B225" s="35"/>
      <c r="C225" s="36"/>
      <c r="D225" s="36"/>
      <c r="E225" s="36"/>
      <c r="F225" s="36"/>
      <c r="G225" s="36"/>
      <c r="H225" s="36"/>
      <c r="I225" s="36"/>
      <c r="J225" s="26"/>
      <c r="K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25"/>
      <c r="AA225" s="25"/>
      <c r="AB225" s="25"/>
      <c r="AC225" s="25"/>
    </row>
  </sheetData>
  <autoFilter ref="C130:I224"/>
  <mergeCells count="9">
    <mergeCell ref="E87:H87"/>
    <mergeCell ref="E121:H121"/>
    <mergeCell ref="E123:H123"/>
    <mergeCell ref="J2:T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34</vt:i4>
      </vt:variant>
    </vt:vector>
  </HeadingPairs>
  <TitlesOfParts>
    <vt:vector size="51" baseType="lpstr">
      <vt:lpstr>Rekapitulace zakázky</vt:lpstr>
      <vt:lpstr>001 - Oprava střechy VB</vt:lpstr>
      <vt:lpstr>002 - Oprava střechy přís...</vt:lpstr>
      <vt:lpstr>003 - Oprava vnějšího plá...</vt:lpstr>
      <vt:lpstr>004 - Oprava zpevněných p...</vt:lpstr>
      <vt:lpstr>005 - Nátěr sloupů přístř...</vt:lpstr>
      <vt:lpstr>006 - Oprava vnitřních pr...</vt:lpstr>
      <vt:lpstr>007 - Oprava kotelny</vt:lpstr>
      <vt:lpstr>008 - Oprava veřejných WC</vt:lpstr>
      <vt:lpstr>009 - Oprava vnitřních pr...</vt:lpstr>
      <vt:lpstr>010 - Oprava vnitřních pr...</vt:lpstr>
      <vt:lpstr>011 - Oprava schodiště - ...</vt:lpstr>
      <vt:lpstr>012 - Oprava schodiště - jih</vt:lpstr>
      <vt:lpstr>013 - Oprava vnitřních</vt:lpstr>
      <vt:lpstr>014 - Oprava vnitřních pr...</vt:lpstr>
      <vt:lpstr>015 - Elektroinstalace a ...</vt:lpstr>
      <vt:lpstr>016 - Vedlejší a ostatní ...</vt:lpstr>
      <vt:lpstr>'001 - Oprava střechy VB'!Názvy_tisku</vt:lpstr>
      <vt:lpstr>'002 - Oprava střechy přís...'!Názvy_tisku</vt:lpstr>
      <vt:lpstr>'003 - Oprava vnějšího plá...'!Názvy_tisku</vt:lpstr>
      <vt:lpstr>'004 - Oprava zpevněných p...'!Názvy_tisku</vt:lpstr>
      <vt:lpstr>'005 - Nátěr sloupů přístř...'!Názvy_tisku</vt:lpstr>
      <vt:lpstr>'006 - Oprava vnitřních pr...'!Názvy_tisku</vt:lpstr>
      <vt:lpstr>'007 - Oprava kotelny'!Názvy_tisku</vt:lpstr>
      <vt:lpstr>'008 - Oprava veřejných WC'!Názvy_tisku</vt:lpstr>
      <vt:lpstr>'009 - Oprava vnitřních pr...'!Názvy_tisku</vt:lpstr>
      <vt:lpstr>'010 - Oprava vnitřních pr...'!Názvy_tisku</vt:lpstr>
      <vt:lpstr>'011 - Oprava schodiště - ...'!Názvy_tisku</vt:lpstr>
      <vt:lpstr>'012 - Oprava schodiště - jih'!Názvy_tisku</vt:lpstr>
      <vt:lpstr>'013 - Oprava vnitřních'!Názvy_tisku</vt:lpstr>
      <vt:lpstr>'014 - Oprava vnitřních pr...'!Názvy_tisku</vt:lpstr>
      <vt:lpstr>'015 - Elektroinstalace a ...'!Názvy_tisku</vt:lpstr>
      <vt:lpstr>'016 - Vedlejší a ostatní ...'!Názvy_tisku</vt:lpstr>
      <vt:lpstr>'Rekapitulace zakázky'!Názvy_tisku</vt:lpstr>
      <vt:lpstr>'001 - Oprava střechy VB'!Oblast_tisku</vt:lpstr>
      <vt:lpstr>'002 - Oprava střechy přís...'!Oblast_tisku</vt:lpstr>
      <vt:lpstr>'003 - Oprava vnějšího plá...'!Oblast_tisku</vt:lpstr>
      <vt:lpstr>'004 - Oprava zpevněných p...'!Oblast_tisku</vt:lpstr>
      <vt:lpstr>'005 - Nátěr sloupů přístř...'!Oblast_tisku</vt:lpstr>
      <vt:lpstr>'006 - Oprava vnitřních pr...'!Oblast_tisku</vt:lpstr>
      <vt:lpstr>'007 - Oprava kotelny'!Oblast_tisku</vt:lpstr>
      <vt:lpstr>'008 - Oprava veřejných WC'!Oblast_tisku</vt:lpstr>
      <vt:lpstr>'009 - Oprava vnitřních pr...'!Oblast_tisku</vt:lpstr>
      <vt:lpstr>'010 - Oprava vnitřních pr...'!Oblast_tisku</vt:lpstr>
      <vt:lpstr>'011 - Oprava schodiště - ...'!Oblast_tisku</vt:lpstr>
      <vt:lpstr>'012 - Oprava schodiště - jih'!Oblast_tisku</vt:lpstr>
      <vt:lpstr>'013 - Oprava vnitřních'!Oblast_tisku</vt:lpstr>
      <vt:lpstr>'014 - Oprava vnitřních pr...'!Oblast_tisku</vt:lpstr>
      <vt:lpstr>'015 - Elektroinstalace a ...'!Oblast_tisku</vt:lpstr>
      <vt:lpstr>'016 - Vedlejší a ostatní 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dcterms:created xsi:type="dcterms:W3CDTF">2022-07-28T09:29:19Z</dcterms:created>
  <dcterms:modified xsi:type="dcterms:W3CDTF">2022-07-28T11:19:48Z</dcterms:modified>
</cp:coreProperties>
</file>